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github_repositories\coding5s-framework\pillar_1\coding5s_creator_kits\gleam\"/>
    </mc:Choice>
  </mc:AlternateContent>
  <xr:revisionPtr revIDLastSave="0" documentId="13_ncr:1_{CD2FD281-6C22-4DB0-B8BF-45F296EB8A5A}" xr6:coauthVersionLast="47" xr6:coauthVersionMax="47" xr10:uidLastSave="{00000000-0000-0000-0000-000000000000}"/>
  <workbookProtection workbookAlgorithmName="SHA-512" workbookHashValue="r0xfhGDZTukz56G4zB0h7xcDc/Wfk/tudEdMfAcxoDHN1rbSFyn5ks1e1ITYQm9WA6D0Iiembw85tFFFYLJXow==" workbookSaltValue="Uo9oj/Z0gESduOupvbKiIw==" workbookSpinCount="100000" lockStructure="1"/>
  <bookViews>
    <workbookView xWindow="29745" yWindow="585" windowWidth="26115" windowHeight="14925" tabRatio="732" xr2:uid="{A9A38741-1811-4719-B778-C7D2DA3EDF0A}"/>
  </bookViews>
  <sheets>
    <sheet name="PromptGenerator" sheetId="1" r:id="rId1"/>
    <sheet name="HowToStudy" sheetId="25" r:id="rId2"/>
    <sheet name="Variables" sheetId="24" r:id="rId3"/>
    <sheet name="FGen_S1" sheetId="2" r:id="rId4"/>
    <sheet name="FGen_S2" sheetId="15" r:id="rId5"/>
    <sheet name="FGen_S3" sheetId="16" r:id="rId6"/>
    <sheet name="FGen_S4" sheetId="17" r:id="rId7"/>
    <sheet name="FGen_S5" sheetId="18" r:id="rId8"/>
    <sheet name="CellReference" sheetId="22" r:id="rId9"/>
    <sheet name="License" sheetId="19" r:id="rId10"/>
    <sheet name="HowTo" sheetId="23"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R90" i="1" l="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AB10" i="1"/>
  <c r="AB11" i="1"/>
  <c r="AB12" i="1"/>
  <c r="AB13" i="1"/>
  <c r="AB14" i="1"/>
  <c r="AB15" i="1"/>
  <c r="AB17" i="1"/>
  <c r="AB18" i="1"/>
  <c r="AB19" i="1"/>
  <c r="AB20" i="1"/>
  <c r="AB21" i="1"/>
  <c r="AB22" i="1"/>
  <c r="AB23" i="1"/>
  <c r="AB25" i="1"/>
  <c r="AB26" i="1"/>
  <c r="AB27" i="1"/>
  <c r="AB28" i="1"/>
  <c r="AB29" i="1"/>
  <c r="AB30" i="1"/>
  <c r="AB31" i="1"/>
  <c r="AB33" i="1"/>
  <c r="AB34" i="1"/>
  <c r="AB35" i="1"/>
  <c r="AB36" i="1"/>
  <c r="AB37" i="1"/>
  <c r="AB38" i="1"/>
  <c r="AB39" i="1"/>
  <c r="AB40" i="1"/>
  <c r="AB42" i="1"/>
  <c r="AB43" i="1"/>
  <c r="AB44" i="1"/>
  <c r="AB45" i="1"/>
  <c r="AB46" i="1"/>
  <c r="AB47" i="1"/>
  <c r="AB48" i="1"/>
  <c r="AB49" i="1"/>
  <c r="AB51" i="1"/>
  <c r="AB52" i="1"/>
  <c r="AB53" i="1"/>
  <c r="AB54" i="1"/>
  <c r="AB55" i="1"/>
  <c r="AB56" i="1"/>
  <c r="AB57" i="1"/>
  <c r="AB58" i="1"/>
  <c r="AB60" i="1"/>
  <c r="AB61" i="1"/>
  <c r="AB62" i="1"/>
  <c r="AB63" i="1"/>
  <c r="AB64" i="1"/>
  <c r="AB65" i="1"/>
  <c r="AB66" i="1"/>
  <c r="AB67" i="1"/>
  <c r="AB69" i="1"/>
  <c r="AB70" i="1"/>
  <c r="AB71" i="1"/>
  <c r="AB72" i="1"/>
  <c r="AB73" i="1"/>
  <c r="AB74" i="1"/>
  <c r="AB75" i="1"/>
  <c r="AB77" i="1"/>
  <c r="AB78" i="1"/>
  <c r="AB79" i="1"/>
  <c r="AB80" i="1"/>
  <c r="AB81" i="1"/>
  <c r="AB82" i="1"/>
  <c r="AB83" i="1"/>
  <c r="AB85" i="1"/>
  <c r="AB86" i="1"/>
  <c r="AB87" i="1"/>
  <c r="AB88"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AA10" i="1"/>
  <c r="AA11" i="1"/>
  <c r="AA12" i="1"/>
  <c r="AA13" i="1"/>
  <c r="AA14" i="1"/>
  <c r="AA15" i="1"/>
  <c r="AA17" i="1"/>
  <c r="AA18" i="1"/>
  <c r="AA19" i="1"/>
  <c r="AA20" i="1"/>
  <c r="AA21" i="1"/>
  <c r="AA22" i="1"/>
  <c r="AA23" i="1"/>
  <c r="AA25" i="1"/>
  <c r="AA26" i="1"/>
  <c r="AA27" i="1"/>
  <c r="AA28" i="1"/>
  <c r="AA29" i="1"/>
  <c r="AA30" i="1"/>
  <c r="AA31" i="1"/>
  <c r="AA33" i="1"/>
  <c r="AA34" i="1"/>
  <c r="AA35" i="1"/>
  <c r="AA36" i="1"/>
  <c r="AA37" i="1"/>
  <c r="AA38" i="1"/>
  <c r="AA39" i="1"/>
  <c r="AA40" i="1"/>
  <c r="AA42" i="1"/>
  <c r="AA43" i="1"/>
  <c r="AA44" i="1"/>
  <c r="AA45" i="1"/>
  <c r="AA46" i="1"/>
  <c r="AA47" i="1"/>
  <c r="AA48" i="1"/>
  <c r="AA49" i="1"/>
  <c r="AA51" i="1"/>
  <c r="AA52" i="1"/>
  <c r="AA53" i="1"/>
  <c r="AA54" i="1"/>
  <c r="AA55" i="1"/>
  <c r="AA56" i="1"/>
  <c r="AA57" i="1"/>
  <c r="AA58" i="1"/>
  <c r="AA60" i="1"/>
  <c r="AA61" i="1"/>
  <c r="AA62" i="1"/>
  <c r="AA63" i="1"/>
  <c r="AA64" i="1"/>
  <c r="AA65" i="1"/>
  <c r="AA66" i="1"/>
  <c r="AA67" i="1"/>
  <c r="AA69" i="1"/>
  <c r="AA70" i="1"/>
  <c r="AA71" i="1"/>
  <c r="AA72" i="1"/>
  <c r="AA73" i="1"/>
  <c r="AA74" i="1"/>
  <c r="AA75" i="1"/>
  <c r="AA77" i="1"/>
  <c r="AA78" i="1"/>
  <c r="AA79" i="1"/>
  <c r="AA80" i="1"/>
  <c r="AA81" i="1"/>
  <c r="AA82" i="1"/>
  <c r="AA83" i="1"/>
  <c r="AA85" i="1"/>
  <c r="AA86" i="1"/>
  <c r="AA87" i="1"/>
  <c r="AA88"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Z10" i="1"/>
  <c r="Z11" i="1"/>
  <c r="Z12" i="1"/>
  <c r="Z13" i="1"/>
  <c r="Z14" i="1"/>
  <c r="Z15" i="1"/>
  <c r="Z17" i="1"/>
  <c r="Z18" i="1"/>
  <c r="Z19" i="1"/>
  <c r="Z20" i="1"/>
  <c r="Z21" i="1"/>
  <c r="Z22" i="1"/>
  <c r="Z23" i="1"/>
  <c r="Z25" i="1"/>
  <c r="Z26" i="1"/>
  <c r="Z27" i="1"/>
  <c r="Z28" i="1"/>
  <c r="Z29" i="1"/>
  <c r="Z30" i="1"/>
  <c r="Z31" i="1"/>
  <c r="Z33" i="1"/>
  <c r="Z34" i="1"/>
  <c r="Z35" i="1"/>
  <c r="Z36" i="1"/>
  <c r="Z37" i="1"/>
  <c r="Z38" i="1"/>
  <c r="Z39" i="1"/>
  <c r="Z40" i="1"/>
  <c r="Z42" i="1"/>
  <c r="Z43" i="1"/>
  <c r="Z44" i="1"/>
  <c r="Z45" i="1"/>
  <c r="Z46" i="1"/>
  <c r="Z47" i="1"/>
  <c r="Z48" i="1"/>
  <c r="Z49" i="1"/>
  <c r="Z51" i="1"/>
  <c r="Z52" i="1"/>
  <c r="Z53" i="1"/>
  <c r="Z54" i="1"/>
  <c r="Z55" i="1"/>
  <c r="Z56" i="1"/>
  <c r="Z57" i="1"/>
  <c r="Z58" i="1"/>
  <c r="Z60" i="1"/>
  <c r="Z61" i="1"/>
  <c r="Z62" i="1"/>
  <c r="Z63" i="1"/>
  <c r="Z64" i="1"/>
  <c r="Z65" i="1"/>
  <c r="Z66" i="1"/>
  <c r="Z67" i="1"/>
  <c r="Z69" i="1"/>
  <c r="Z70" i="1"/>
  <c r="Z71" i="1"/>
  <c r="Z72" i="1"/>
  <c r="Z73" i="1"/>
  <c r="Z74" i="1"/>
  <c r="Z75" i="1"/>
  <c r="Z77" i="1"/>
  <c r="Z78" i="1"/>
  <c r="Z79" i="1"/>
  <c r="Z80" i="1"/>
  <c r="Z81" i="1"/>
  <c r="Z82" i="1"/>
  <c r="Z83" i="1"/>
  <c r="Z85" i="1"/>
  <c r="Z86" i="1"/>
  <c r="Z87" i="1"/>
  <c r="Z88"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X90" i="1"/>
  <c r="X92" i="1"/>
  <c r="X93" i="1"/>
  <c r="X94" i="1"/>
  <c r="X95" i="1"/>
  <c r="X96" i="1"/>
  <c r="X97" i="1"/>
  <c r="X98" i="1"/>
  <c r="X100" i="1"/>
  <c r="X101" i="1"/>
  <c r="X102" i="1"/>
  <c r="X103" i="1"/>
  <c r="X104" i="1"/>
  <c r="X105" i="1"/>
  <c r="X106" i="1"/>
  <c r="X108" i="1"/>
  <c r="X109" i="1"/>
  <c r="X110" i="1"/>
  <c r="X111" i="1"/>
  <c r="X112" i="1"/>
  <c r="X113" i="1"/>
  <c r="X114" i="1"/>
  <c r="X115" i="1"/>
  <c r="X117" i="1"/>
  <c r="X118" i="1"/>
  <c r="X119" i="1"/>
  <c r="X120" i="1"/>
  <c r="X121" i="1"/>
  <c r="X122" i="1"/>
  <c r="X123" i="1"/>
  <c r="X125" i="1"/>
  <c r="X126" i="1"/>
  <c r="X127" i="1"/>
  <c r="X128" i="1"/>
  <c r="X129" i="1"/>
  <c r="X130" i="1"/>
  <c r="X131" i="1"/>
  <c r="X133" i="1"/>
  <c r="X134" i="1"/>
  <c r="X135" i="1"/>
  <c r="X136" i="1"/>
  <c r="X137" i="1"/>
  <c r="X138" i="1"/>
  <c r="X139" i="1"/>
  <c r="X140" i="1"/>
  <c r="X142" i="1"/>
  <c r="X143" i="1"/>
  <c r="X144" i="1"/>
  <c r="X145"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AD10" i="1"/>
  <c r="AD11" i="1"/>
  <c r="AD12" i="1"/>
  <c r="AD13" i="1"/>
  <c r="AD14" i="1"/>
  <c r="AD15" i="1"/>
  <c r="AD17" i="1"/>
  <c r="AD18" i="1"/>
  <c r="AD19" i="1"/>
  <c r="AD20" i="1"/>
  <c r="AD21" i="1"/>
  <c r="AD22" i="1"/>
  <c r="AD23" i="1"/>
  <c r="AD25" i="1"/>
  <c r="AD26" i="1"/>
  <c r="AD27" i="1"/>
  <c r="AD28" i="1"/>
  <c r="AD29" i="1"/>
  <c r="AD30" i="1"/>
  <c r="AD31" i="1"/>
  <c r="AD33" i="1"/>
  <c r="AD34" i="1"/>
  <c r="AD35" i="1"/>
  <c r="AD36" i="1"/>
  <c r="AD37" i="1"/>
  <c r="AD38" i="1"/>
  <c r="AD39" i="1"/>
  <c r="AD40" i="1"/>
  <c r="AD42" i="1"/>
  <c r="AD43" i="1"/>
  <c r="AD44" i="1"/>
  <c r="AD45" i="1"/>
  <c r="AD46" i="1"/>
  <c r="AD47" i="1"/>
  <c r="AD48" i="1"/>
  <c r="AD49" i="1"/>
  <c r="AD51" i="1"/>
  <c r="AD52" i="1"/>
  <c r="AD53" i="1"/>
  <c r="AD54" i="1"/>
  <c r="AD55" i="1"/>
  <c r="AD56" i="1"/>
  <c r="AD57" i="1"/>
  <c r="AD58" i="1"/>
  <c r="AD60" i="1"/>
  <c r="AD61" i="1"/>
  <c r="AD62" i="1"/>
  <c r="AD63" i="1"/>
  <c r="AD64" i="1"/>
  <c r="AD65" i="1"/>
  <c r="AD66" i="1"/>
  <c r="AD67" i="1"/>
  <c r="AD69" i="1"/>
  <c r="AD70" i="1"/>
  <c r="AD71" i="1"/>
  <c r="AD72" i="1"/>
  <c r="AD73" i="1"/>
  <c r="AD74" i="1"/>
  <c r="AD75" i="1"/>
  <c r="AD77" i="1"/>
  <c r="AD78" i="1"/>
  <c r="AD79" i="1"/>
  <c r="AD80" i="1"/>
  <c r="AD81" i="1"/>
  <c r="AD82" i="1"/>
  <c r="AD83" i="1"/>
  <c r="AD85" i="1"/>
  <c r="AD86" i="1"/>
  <c r="AD87" i="1"/>
  <c r="AD88" i="1"/>
  <c r="AD90" i="1"/>
  <c r="AD92" i="1"/>
  <c r="AD93" i="1"/>
  <c r="AD94" i="1"/>
  <c r="AD95" i="1"/>
  <c r="AD96" i="1"/>
  <c r="AD97" i="1"/>
  <c r="AD98" i="1"/>
  <c r="AD100" i="1"/>
  <c r="AD101" i="1"/>
  <c r="AD102" i="1"/>
  <c r="AD103" i="1"/>
  <c r="AD104" i="1"/>
  <c r="AD105" i="1"/>
  <c r="AD106" i="1"/>
  <c r="AD108" i="1"/>
  <c r="AD109" i="1"/>
  <c r="AD110" i="1"/>
  <c r="AD111" i="1"/>
  <c r="AD112" i="1"/>
  <c r="AD113" i="1"/>
  <c r="AD114" i="1"/>
  <c r="AD115" i="1"/>
  <c r="AD117" i="1"/>
  <c r="AD118" i="1"/>
  <c r="AD119" i="1"/>
  <c r="AD120" i="1"/>
  <c r="AD121" i="1"/>
  <c r="AD122" i="1"/>
  <c r="AD123" i="1"/>
  <c r="AD125" i="1"/>
  <c r="AD126" i="1"/>
  <c r="AD127" i="1"/>
  <c r="AD128" i="1"/>
  <c r="AD129" i="1"/>
  <c r="AD130" i="1"/>
  <c r="AD131" i="1"/>
  <c r="AD133" i="1"/>
  <c r="AD134" i="1"/>
  <c r="AD135" i="1"/>
  <c r="AD136" i="1"/>
  <c r="AD137" i="1"/>
  <c r="AD138" i="1"/>
  <c r="AD139" i="1"/>
  <c r="AD140" i="1"/>
  <c r="AD142" i="1"/>
  <c r="AD143" i="1"/>
  <c r="AD144" i="1"/>
  <c r="AD145"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9" i="1"/>
  <c r="W90" i="1"/>
  <c r="W92" i="1"/>
  <c r="W93" i="1"/>
  <c r="W94" i="1"/>
  <c r="W95" i="1"/>
  <c r="W96" i="1"/>
  <c r="W97" i="1"/>
  <c r="W98" i="1"/>
  <c r="W100" i="1"/>
  <c r="W101" i="1"/>
  <c r="W102" i="1"/>
  <c r="W103" i="1"/>
  <c r="W104" i="1"/>
  <c r="W105" i="1"/>
  <c r="W106" i="1"/>
  <c r="W108" i="1"/>
  <c r="W109" i="1"/>
  <c r="W110" i="1"/>
  <c r="W111" i="1"/>
  <c r="W112" i="1"/>
  <c r="W113" i="1"/>
  <c r="W114" i="1"/>
  <c r="W115" i="1"/>
  <c r="W117" i="1"/>
  <c r="W118" i="1"/>
  <c r="W119" i="1"/>
  <c r="W120" i="1"/>
  <c r="W121" i="1"/>
  <c r="W122" i="1"/>
  <c r="W123" i="1"/>
  <c r="W125" i="1"/>
  <c r="W126" i="1"/>
  <c r="W127" i="1"/>
  <c r="W128" i="1"/>
  <c r="W129" i="1"/>
  <c r="W130" i="1"/>
  <c r="W131" i="1"/>
  <c r="W133" i="1"/>
  <c r="W134" i="1"/>
  <c r="W135" i="1"/>
  <c r="W136" i="1"/>
  <c r="W137" i="1"/>
  <c r="W138" i="1"/>
  <c r="W139" i="1"/>
  <c r="W140" i="1"/>
  <c r="W142" i="1"/>
  <c r="W143" i="1"/>
  <c r="W144" i="1"/>
  <c r="W145"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U90" i="1"/>
  <c r="U92" i="1"/>
  <c r="U93" i="1"/>
  <c r="U94" i="1"/>
  <c r="U95" i="1"/>
  <c r="U96" i="1"/>
  <c r="U97" i="1"/>
  <c r="U98" i="1"/>
  <c r="U100" i="1"/>
  <c r="U101" i="1"/>
  <c r="U102" i="1"/>
  <c r="U103" i="1"/>
  <c r="U104" i="1"/>
  <c r="U105" i="1"/>
  <c r="U106" i="1"/>
  <c r="U108" i="1"/>
  <c r="U109" i="1"/>
  <c r="U110" i="1"/>
  <c r="U111" i="1"/>
  <c r="U112" i="1"/>
  <c r="U113" i="1"/>
  <c r="U114" i="1"/>
  <c r="U115" i="1"/>
  <c r="U117" i="1"/>
  <c r="U118" i="1"/>
  <c r="U119" i="1"/>
  <c r="U120" i="1"/>
  <c r="U121" i="1"/>
  <c r="U122" i="1"/>
  <c r="U123" i="1"/>
  <c r="U125" i="1"/>
  <c r="U126" i="1"/>
  <c r="U127" i="1"/>
  <c r="U128" i="1"/>
  <c r="U129" i="1"/>
  <c r="U130" i="1"/>
  <c r="U131" i="1"/>
  <c r="U133" i="1"/>
  <c r="U134" i="1"/>
  <c r="U135" i="1"/>
  <c r="U136" i="1"/>
  <c r="U137" i="1"/>
  <c r="U138" i="1"/>
  <c r="U139" i="1"/>
  <c r="U140" i="1"/>
  <c r="U142" i="1"/>
  <c r="U143" i="1"/>
  <c r="U144" i="1"/>
  <c r="U145"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AC10" i="1"/>
  <c r="AC11" i="1"/>
  <c r="AC12" i="1"/>
  <c r="AC13" i="1"/>
  <c r="AC14" i="1"/>
  <c r="AC15" i="1"/>
  <c r="AC17" i="1"/>
  <c r="AC18" i="1"/>
  <c r="AC19" i="1"/>
  <c r="AC20" i="1"/>
  <c r="AC21" i="1"/>
  <c r="AC22" i="1"/>
  <c r="AC23" i="1"/>
  <c r="AC25" i="1"/>
  <c r="AC26" i="1"/>
  <c r="AC27" i="1"/>
  <c r="AC28" i="1"/>
  <c r="AC29" i="1"/>
  <c r="AC30" i="1"/>
  <c r="AC31" i="1"/>
  <c r="AC33" i="1"/>
  <c r="AC34" i="1"/>
  <c r="AC35" i="1"/>
  <c r="AC36" i="1"/>
  <c r="AC37" i="1"/>
  <c r="AC38" i="1"/>
  <c r="AC39" i="1"/>
  <c r="AC40" i="1"/>
  <c r="AC42" i="1"/>
  <c r="AC43" i="1"/>
  <c r="AC44" i="1"/>
  <c r="AC45" i="1"/>
  <c r="AC46" i="1"/>
  <c r="AC47" i="1"/>
  <c r="AC48" i="1"/>
  <c r="AC49" i="1"/>
  <c r="AC51" i="1"/>
  <c r="AC52" i="1"/>
  <c r="AC53" i="1"/>
  <c r="AC54" i="1"/>
  <c r="AC55" i="1"/>
  <c r="AC56" i="1"/>
  <c r="AC57" i="1"/>
  <c r="AC58" i="1"/>
  <c r="AC60" i="1"/>
  <c r="AC61" i="1"/>
  <c r="AC62" i="1"/>
  <c r="AC63" i="1"/>
  <c r="AC64" i="1"/>
  <c r="AC65" i="1"/>
  <c r="AC66" i="1"/>
  <c r="AC67" i="1"/>
  <c r="AC69" i="1"/>
  <c r="AC70" i="1"/>
  <c r="AC71" i="1"/>
  <c r="AC72" i="1"/>
  <c r="AC73" i="1"/>
  <c r="AC74" i="1"/>
  <c r="AC75" i="1"/>
  <c r="AC77" i="1"/>
  <c r="AC78" i="1"/>
  <c r="AC79" i="1"/>
  <c r="AC80" i="1"/>
  <c r="AC81" i="1"/>
  <c r="AC82" i="1"/>
  <c r="AC83" i="1"/>
  <c r="AC85" i="1"/>
  <c r="AC86" i="1"/>
  <c r="AC87" i="1"/>
  <c r="AC88" i="1"/>
  <c r="AC90" i="1"/>
  <c r="AC92" i="1"/>
  <c r="AC93" i="1"/>
  <c r="AC94" i="1"/>
  <c r="AC95" i="1"/>
  <c r="AC96" i="1"/>
  <c r="AC97" i="1"/>
  <c r="AC98" i="1"/>
  <c r="AC100" i="1"/>
  <c r="AC101" i="1"/>
  <c r="AC102" i="1"/>
  <c r="AC103" i="1"/>
  <c r="AC104" i="1"/>
  <c r="AC105" i="1"/>
  <c r="AC106" i="1"/>
  <c r="AC108" i="1"/>
  <c r="AC109" i="1"/>
  <c r="AC110" i="1"/>
  <c r="AC111" i="1"/>
  <c r="AC112" i="1"/>
  <c r="AC113" i="1"/>
  <c r="AC114" i="1"/>
  <c r="AC115" i="1"/>
  <c r="AC117" i="1"/>
  <c r="AC118" i="1"/>
  <c r="AC119" i="1"/>
  <c r="AC120" i="1"/>
  <c r="AC121" i="1"/>
  <c r="AC122" i="1"/>
  <c r="AC123" i="1"/>
  <c r="AC125" i="1"/>
  <c r="AC126" i="1"/>
  <c r="AC127" i="1"/>
  <c r="AC128" i="1"/>
  <c r="AC129" i="1"/>
  <c r="AC130" i="1"/>
  <c r="AC131" i="1"/>
  <c r="AC133" i="1"/>
  <c r="AC134" i="1"/>
  <c r="AC135" i="1"/>
  <c r="AC136" i="1"/>
  <c r="AC137" i="1"/>
  <c r="AC138" i="1"/>
  <c r="AC139" i="1"/>
  <c r="AC140" i="1"/>
  <c r="AC142" i="1"/>
  <c r="AC143" i="1"/>
  <c r="AC144" i="1"/>
  <c r="AC145"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9" i="1"/>
  <c r="T90" i="1"/>
  <c r="T92" i="1"/>
  <c r="T93" i="1"/>
  <c r="T94" i="1"/>
  <c r="T95" i="1"/>
  <c r="T96" i="1"/>
  <c r="T97" i="1"/>
  <c r="T98" i="1"/>
  <c r="T100" i="1"/>
  <c r="T101" i="1"/>
  <c r="T102" i="1"/>
  <c r="T103" i="1"/>
  <c r="T104" i="1"/>
  <c r="T105" i="1"/>
  <c r="T106" i="1"/>
  <c r="T108" i="1"/>
  <c r="T109" i="1"/>
  <c r="T110" i="1"/>
  <c r="T111" i="1"/>
  <c r="T112" i="1"/>
  <c r="T113" i="1"/>
  <c r="T114" i="1"/>
  <c r="T115" i="1"/>
  <c r="T117" i="1"/>
  <c r="T118" i="1"/>
  <c r="T119" i="1"/>
  <c r="T120" i="1"/>
  <c r="T121" i="1"/>
  <c r="T122" i="1"/>
  <c r="T123" i="1"/>
  <c r="T125" i="1"/>
  <c r="T126" i="1"/>
  <c r="T127" i="1"/>
  <c r="T128" i="1"/>
  <c r="T129" i="1"/>
  <c r="T130" i="1"/>
  <c r="T131" i="1"/>
  <c r="T133" i="1"/>
  <c r="T134" i="1"/>
  <c r="T135" i="1"/>
  <c r="T136" i="1"/>
  <c r="T137" i="1"/>
  <c r="T138" i="1"/>
  <c r="T139" i="1"/>
  <c r="T140" i="1"/>
  <c r="T142" i="1"/>
  <c r="T143" i="1"/>
  <c r="T144" i="1"/>
  <c r="T145"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E54" i="16" l="1"/>
  <c r="E55" i="16"/>
  <c r="E56" i="16"/>
  <c r="E59" i="16"/>
  <c r="E60" i="16"/>
  <c r="E61" i="16"/>
  <c r="E62" i="16"/>
  <c r="E63" i="16"/>
  <c r="E64" i="16"/>
  <c r="E65" i="16"/>
  <c r="E66" i="16"/>
  <c r="E67" i="16"/>
  <c r="E68" i="16"/>
  <c r="E69" i="16"/>
  <c r="E70" i="16"/>
  <c r="E71" i="16"/>
  <c r="E72" i="16"/>
  <c r="E73" i="16"/>
  <c r="E74" i="16"/>
  <c r="E75" i="16"/>
  <c r="E76" i="16"/>
  <c r="D53" i="16"/>
  <c r="E53" i="16" s="1"/>
  <c r="D9" i="2"/>
  <c r="D10" i="15"/>
  <c r="D10" i="16"/>
  <c r="D18" i="15"/>
  <c r="D17" i="15"/>
  <c r="D16" i="15"/>
  <c r="D19" i="15"/>
  <c r="D94" i="2"/>
  <c r="D93" i="2"/>
  <c r="D66" i="2"/>
  <c r="D67" i="2"/>
  <c r="D65" i="2"/>
  <c r="D59" i="2"/>
  <c r="D19" i="2"/>
  <c r="D20" i="2"/>
  <c r="D18" i="2"/>
  <c r="D14" i="2"/>
  <c r="E87" i="2"/>
  <c r="A5" i="15" l="1"/>
  <c r="A6" i="15"/>
  <c r="A7" i="15"/>
  <c r="A8" i="15"/>
  <c r="A9" i="15"/>
  <c r="A11" i="15"/>
  <c r="A12" i="15"/>
  <c r="A13" i="15"/>
  <c r="A14" i="15"/>
  <c r="A15" i="15"/>
  <c r="A20" i="15"/>
  <c r="A21" i="15"/>
  <c r="A22" i="15"/>
  <c r="A23" i="15"/>
  <c r="A24" i="15"/>
  <c r="A25" i="15"/>
  <c r="A26" i="15"/>
  <c r="A27" i="15"/>
  <c r="A28" i="15"/>
  <c r="A29" i="15"/>
  <c r="A30" i="15"/>
  <c r="A31" i="15"/>
  <c r="A32" i="15"/>
  <c r="A33" i="15"/>
  <c r="A34" i="15"/>
  <c r="A35" i="15"/>
  <c r="A36" i="15"/>
  <c r="A37" i="15"/>
  <c r="A38" i="15"/>
  <c r="A39" i="15"/>
  <c r="A40" i="15"/>
  <c r="A41" i="15"/>
  <c r="A42" i="15"/>
  <c r="A4" i="15"/>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9" i="1"/>
  <c r="B10" i="1" s="1"/>
  <c r="B11" i="1" s="1"/>
  <c r="B12" i="1" s="1"/>
  <c r="B13" i="1" s="1"/>
  <c r="B14" i="1" s="1"/>
  <c r="B15" i="1" s="1"/>
  <c r="B16" i="1" s="1"/>
  <c r="A5" i="2"/>
  <c r="A6" i="2"/>
  <c r="A7" i="2"/>
  <c r="A8" i="2"/>
  <c r="A10" i="2"/>
  <c r="A11" i="2"/>
  <c r="A12" i="2"/>
  <c r="A13" i="2"/>
  <c r="A15" i="2"/>
  <c r="A16" i="2"/>
  <c r="A17"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4" i="2"/>
  <c r="A14" i="2"/>
  <c r="B17" i="1" l="1"/>
  <c r="B18" i="1" s="1"/>
  <c r="B19" i="1" s="1"/>
  <c r="B20" i="1" s="1"/>
  <c r="B21" i="1" s="1"/>
  <c r="B22" i="1" s="1"/>
  <c r="B23" i="1" s="1"/>
  <c r="B24" i="1" s="1"/>
  <c r="D90" i="18"/>
  <c r="D91" i="17"/>
  <c r="A19" i="15"/>
  <c r="A18" i="15"/>
  <c r="A17" i="15"/>
  <c r="A16" i="15"/>
  <c r="D59" i="15"/>
  <c r="D90" i="15"/>
  <c r="D17" i="16"/>
  <c r="D16" i="16"/>
  <c r="D15" i="16"/>
  <c r="D58" i="16"/>
  <c r="E58" i="16" s="1"/>
  <c r="D57" i="16"/>
  <c r="E57" i="16" s="1"/>
  <c r="D90" i="16"/>
  <c r="D2" i="24"/>
  <c r="A21" i="2"/>
  <c r="A20" i="2"/>
  <c r="A19" i="2"/>
  <c r="A18" i="2"/>
  <c r="D1" i="24"/>
  <c r="B25" i="1" l="1"/>
  <c r="B26" i="1" s="1"/>
  <c r="B27" i="1" s="1"/>
  <c r="B28" i="1" s="1"/>
  <c r="B29" i="1" s="1"/>
  <c r="B30" i="1" s="1"/>
  <c r="B31" i="1" s="1"/>
  <c r="B32" i="1" s="1"/>
  <c r="A9" i="2"/>
  <c r="D10" i="17"/>
  <c r="D54" i="17"/>
  <c r="D54" i="18"/>
  <c r="D9" i="18"/>
  <c r="A10" i="15"/>
  <c r="B33" i="1" l="1"/>
  <c r="B34" i="1" s="1"/>
  <c r="B35" i="1" s="1"/>
  <c r="B36" i="1" s="1"/>
  <c r="B37" i="1" s="1"/>
  <c r="B38" i="1" s="1"/>
  <c r="B39" i="1" s="1"/>
  <c r="B40" i="1" s="1"/>
  <c r="E96" i="17"/>
  <c r="E96" i="15"/>
  <c r="E40" i="18"/>
  <c r="E41" i="18"/>
  <c r="E100" i="18"/>
  <c r="E99" i="18"/>
  <c r="E98" i="18"/>
  <c r="E97" i="18"/>
  <c r="E95" i="18"/>
  <c r="E94" i="18"/>
  <c r="E93" i="18"/>
  <c r="E92" i="18"/>
  <c r="E91" i="18"/>
  <c r="E90" i="18"/>
  <c r="E89" i="18"/>
  <c r="E88" i="18"/>
  <c r="E87" i="18"/>
  <c r="E86" i="18"/>
  <c r="E85" i="18"/>
  <c r="E84" i="18"/>
  <c r="E83" i="18"/>
  <c r="E82" i="18"/>
  <c r="E81" i="18"/>
  <c r="E76" i="18"/>
  <c r="E75" i="18"/>
  <c r="E74" i="18"/>
  <c r="E73" i="18"/>
  <c r="E72" i="18"/>
  <c r="E71" i="18"/>
  <c r="E70" i="18"/>
  <c r="E69" i="18"/>
  <c r="E68" i="18"/>
  <c r="E67" i="18"/>
  <c r="E66" i="18"/>
  <c r="E65" i="18"/>
  <c r="E64" i="18"/>
  <c r="E63" i="18"/>
  <c r="E62" i="18"/>
  <c r="E61" i="18"/>
  <c r="E60" i="18"/>
  <c r="E59" i="18"/>
  <c r="E58" i="18"/>
  <c r="E57" i="18"/>
  <c r="E56" i="18"/>
  <c r="E55" i="18"/>
  <c r="E54" i="18"/>
  <c r="E53" i="18"/>
  <c r="E52" i="18"/>
  <c r="E51" i="18"/>
  <c r="E50" i="18"/>
  <c r="E49" i="18"/>
  <c r="E48" i="18"/>
  <c r="E47" i="18"/>
  <c r="E39" i="18"/>
  <c r="E38" i="18"/>
  <c r="E37" i="18"/>
  <c r="E36" i="18"/>
  <c r="E34" i="18"/>
  <c r="E33" i="18"/>
  <c r="E32" i="18"/>
  <c r="E31" i="18"/>
  <c r="E30" i="18"/>
  <c r="E29" i="18"/>
  <c r="E28" i="18"/>
  <c r="E27" i="18"/>
  <c r="E26" i="18"/>
  <c r="E25" i="18"/>
  <c r="E24" i="18"/>
  <c r="E23" i="18"/>
  <c r="E22" i="18"/>
  <c r="E21" i="18"/>
  <c r="E20" i="18"/>
  <c r="E19" i="18"/>
  <c r="E18" i="18"/>
  <c r="E17" i="18"/>
  <c r="E16" i="18"/>
  <c r="E15" i="18"/>
  <c r="E14" i="18"/>
  <c r="E13" i="18"/>
  <c r="E12" i="18"/>
  <c r="E11" i="18"/>
  <c r="E10" i="18"/>
  <c r="E9" i="18"/>
  <c r="E8" i="18"/>
  <c r="E7" i="18"/>
  <c r="E6" i="18"/>
  <c r="E5" i="18"/>
  <c r="E4" i="18"/>
  <c r="E37" i="17"/>
  <c r="E38" i="17"/>
  <c r="E39" i="17"/>
  <c r="E100" i="17"/>
  <c r="E99" i="17"/>
  <c r="E98" i="17"/>
  <c r="E95" i="17"/>
  <c r="E94" i="17"/>
  <c r="E93" i="17"/>
  <c r="E92" i="17"/>
  <c r="E91" i="17"/>
  <c r="E90" i="17"/>
  <c r="E89" i="17"/>
  <c r="E88" i="17"/>
  <c r="E87" i="17"/>
  <c r="E86" i="17"/>
  <c r="E85" i="17"/>
  <c r="E84" i="17"/>
  <c r="E83" i="17"/>
  <c r="E82" i="17"/>
  <c r="E81" i="17"/>
  <c r="E76" i="17"/>
  <c r="E75" i="17"/>
  <c r="E74" i="17"/>
  <c r="E73" i="17"/>
  <c r="E72" i="17"/>
  <c r="E71" i="17"/>
  <c r="E70" i="17"/>
  <c r="E69" i="17"/>
  <c r="E68" i="17"/>
  <c r="E67" i="17"/>
  <c r="E66" i="17"/>
  <c r="E65" i="17"/>
  <c r="E64" i="17"/>
  <c r="E63" i="17"/>
  <c r="E62" i="17"/>
  <c r="E61" i="17"/>
  <c r="E60" i="17"/>
  <c r="E59" i="17"/>
  <c r="E58" i="17"/>
  <c r="E57" i="17"/>
  <c r="E56" i="17"/>
  <c r="E55" i="17"/>
  <c r="E53" i="17"/>
  <c r="E52" i="17"/>
  <c r="E51" i="17"/>
  <c r="E50" i="17"/>
  <c r="E49" i="17"/>
  <c r="E48" i="17"/>
  <c r="E47" i="17"/>
  <c r="E46" i="17"/>
  <c r="E36" i="17"/>
  <c r="E35" i="17"/>
  <c r="E34" i="17"/>
  <c r="E33" i="17"/>
  <c r="E32" i="17"/>
  <c r="E31" i="17"/>
  <c r="E30" i="17"/>
  <c r="E29" i="17"/>
  <c r="E28" i="17"/>
  <c r="E27" i="17"/>
  <c r="E26" i="17"/>
  <c r="E25" i="17"/>
  <c r="E24" i="17"/>
  <c r="E23" i="17"/>
  <c r="E22" i="17"/>
  <c r="E21" i="17"/>
  <c r="E20" i="17"/>
  <c r="E19" i="17"/>
  <c r="E18" i="17"/>
  <c r="E17" i="17"/>
  <c r="E16" i="17"/>
  <c r="E15" i="17"/>
  <c r="E14" i="17"/>
  <c r="E13" i="17"/>
  <c r="E12" i="17"/>
  <c r="E11" i="17"/>
  <c r="E10" i="17"/>
  <c r="E9" i="17"/>
  <c r="E8" i="17"/>
  <c r="E7" i="17"/>
  <c r="E6" i="17"/>
  <c r="E5" i="17"/>
  <c r="E4" i="17"/>
  <c r="E82" i="16"/>
  <c r="E83" i="16"/>
  <c r="E84" i="16"/>
  <c r="E85" i="16"/>
  <c r="E86" i="16"/>
  <c r="E87" i="16"/>
  <c r="E88" i="16"/>
  <c r="E89" i="16"/>
  <c r="E90" i="16"/>
  <c r="E91" i="16"/>
  <c r="E92" i="16"/>
  <c r="E93" i="16"/>
  <c r="E94" i="16"/>
  <c r="E95" i="16"/>
  <c r="E57" i="15"/>
  <c r="E58" i="15"/>
  <c r="E59" i="15"/>
  <c r="E60" i="15"/>
  <c r="E61" i="15"/>
  <c r="E62" i="15"/>
  <c r="E63" i="15"/>
  <c r="E64" i="15"/>
  <c r="E65" i="15"/>
  <c r="E66" i="15"/>
  <c r="E67" i="15"/>
  <c r="E68" i="15"/>
  <c r="E69" i="15"/>
  <c r="E70" i="15"/>
  <c r="E71" i="15"/>
  <c r="E72" i="15"/>
  <c r="E73" i="15"/>
  <c r="E48" i="16"/>
  <c r="E49" i="16"/>
  <c r="E50" i="16"/>
  <c r="E51" i="16"/>
  <c r="E52" i="16"/>
  <c r="E100" i="16"/>
  <c r="E99" i="16"/>
  <c r="E98" i="16"/>
  <c r="E97" i="16"/>
  <c r="E81" i="16"/>
  <c r="E47" i="16"/>
  <c r="E37" i="16"/>
  <c r="E36" i="16"/>
  <c r="E35" i="16"/>
  <c r="E34" i="16"/>
  <c r="E33" i="16"/>
  <c r="E32" i="16"/>
  <c r="E31" i="16"/>
  <c r="E30" i="16"/>
  <c r="E29" i="16"/>
  <c r="E28" i="16"/>
  <c r="E27" i="16"/>
  <c r="E26" i="16"/>
  <c r="E25" i="16"/>
  <c r="E24" i="16"/>
  <c r="E23" i="16"/>
  <c r="E22" i="16"/>
  <c r="E21" i="16"/>
  <c r="E20" i="16"/>
  <c r="E19" i="16"/>
  <c r="E18" i="16"/>
  <c r="E17" i="16"/>
  <c r="E16" i="16"/>
  <c r="E15" i="16"/>
  <c r="E14" i="16"/>
  <c r="E13" i="16"/>
  <c r="E12" i="16"/>
  <c r="E11" i="16"/>
  <c r="E10" i="16"/>
  <c r="E9" i="16"/>
  <c r="E8" i="16"/>
  <c r="E7" i="16"/>
  <c r="E6" i="16"/>
  <c r="E5" i="16"/>
  <c r="E4" i="16"/>
  <c r="E81" i="15"/>
  <c r="E82" i="15"/>
  <c r="E83" i="15"/>
  <c r="E84" i="15"/>
  <c r="E85" i="15"/>
  <c r="E86" i="15"/>
  <c r="E87" i="15"/>
  <c r="E88" i="15"/>
  <c r="E89" i="15"/>
  <c r="E90" i="15"/>
  <c r="E91" i="15"/>
  <c r="E92" i="15"/>
  <c r="E93" i="15"/>
  <c r="E94" i="15"/>
  <c r="E95" i="15"/>
  <c r="E100" i="15"/>
  <c r="E99" i="15"/>
  <c r="E98" i="15"/>
  <c r="E76" i="15"/>
  <c r="E75" i="15"/>
  <c r="E74" i="15"/>
  <c r="E56" i="15"/>
  <c r="E55" i="15"/>
  <c r="E54" i="15"/>
  <c r="E53" i="15"/>
  <c r="E52" i="15"/>
  <c r="E51" i="15"/>
  <c r="E50" i="15"/>
  <c r="E49" i="15"/>
  <c r="E48" i="15"/>
  <c r="E47" i="15"/>
  <c r="E41" i="15"/>
  <c r="E40" i="15"/>
  <c r="E39" i="15"/>
  <c r="E38" i="15"/>
  <c r="E37" i="15"/>
  <c r="E36" i="15"/>
  <c r="E35" i="15"/>
  <c r="E34" i="15"/>
  <c r="E33" i="15"/>
  <c r="E32" i="15"/>
  <c r="E31" i="15"/>
  <c r="E30" i="15"/>
  <c r="E29" i="15"/>
  <c r="E28" i="15"/>
  <c r="E27" i="15"/>
  <c r="E26" i="15"/>
  <c r="E25" i="15"/>
  <c r="E24" i="15"/>
  <c r="E23" i="15"/>
  <c r="E22" i="15"/>
  <c r="E21" i="15"/>
  <c r="E20" i="15"/>
  <c r="E19" i="15"/>
  <c r="E18" i="15"/>
  <c r="E17" i="15"/>
  <c r="E16" i="15"/>
  <c r="E15" i="15"/>
  <c r="E14" i="15"/>
  <c r="E13" i="15"/>
  <c r="E12" i="15"/>
  <c r="E11" i="15"/>
  <c r="E10" i="15"/>
  <c r="E9" i="15"/>
  <c r="E8" i="15"/>
  <c r="E7" i="15"/>
  <c r="E6" i="15"/>
  <c r="E5" i="15"/>
  <c r="E4" i="15"/>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5" i="2"/>
  <c r="E56" i="2"/>
  <c r="E57" i="2"/>
  <c r="E58" i="2"/>
  <c r="E60" i="2"/>
  <c r="E61" i="2"/>
  <c r="E62" i="2"/>
  <c r="E63" i="2"/>
  <c r="E91" i="2"/>
  <c r="E92" i="2"/>
  <c r="E64" i="2"/>
  <c r="E68" i="2"/>
  <c r="E69" i="2"/>
  <c r="E70" i="2"/>
  <c r="E65" i="2"/>
  <c r="E66" i="2"/>
  <c r="E67" i="2"/>
  <c r="E71" i="2"/>
  <c r="E72" i="2"/>
  <c r="E73" i="2"/>
  <c r="E74" i="2"/>
  <c r="E75" i="2"/>
  <c r="E76" i="2"/>
  <c r="E77" i="2"/>
  <c r="E78" i="2"/>
  <c r="E79" i="2"/>
  <c r="E50" i="2"/>
  <c r="E84" i="2"/>
  <c r="E85" i="2"/>
  <c r="E86" i="2"/>
  <c r="E97" i="2"/>
  <c r="E88" i="2"/>
  <c r="E89" i="2"/>
  <c r="E95" i="2"/>
  <c r="E96" i="2"/>
  <c r="E98" i="2"/>
  <c r="E99" i="2"/>
  <c r="E100" i="2"/>
  <c r="E101" i="2"/>
  <c r="E102" i="2"/>
  <c r="E93" i="2"/>
  <c r="E94" i="2"/>
  <c r="E103" i="2"/>
  <c r="E104" i="2"/>
  <c r="E90" i="2"/>
  <c r="B41" i="1" l="1"/>
  <c r="B42" i="1" s="1"/>
  <c r="B43" i="1" s="1"/>
  <c r="B44" i="1" s="1"/>
  <c r="B45" i="1" s="1"/>
  <c r="B46" i="1" s="1"/>
  <c r="B47" i="1" s="1"/>
  <c r="B48" i="1" s="1"/>
  <c r="AH200" i="1"/>
  <c r="A200" i="1" a="1"/>
  <c r="A200" i="1" s="1"/>
  <c r="AH199" i="1"/>
  <c r="A199" i="1" a="1"/>
  <c r="A199" i="1" s="1"/>
  <c r="AH198" i="1"/>
  <c r="A198" i="1" a="1"/>
  <c r="A198" i="1" s="1"/>
  <c r="AH197" i="1"/>
  <c r="A197" i="1" a="1"/>
  <c r="A197" i="1" s="1"/>
  <c r="AH196" i="1"/>
  <c r="A196" i="1" a="1"/>
  <c r="A196" i="1" s="1"/>
  <c r="AH195" i="1"/>
  <c r="A195" i="1" a="1"/>
  <c r="A195" i="1" s="1"/>
  <c r="AH194" i="1"/>
  <c r="A194" i="1" a="1"/>
  <c r="A194" i="1" s="1"/>
  <c r="AH193" i="1"/>
  <c r="A193" i="1" a="1"/>
  <c r="A193" i="1" s="1"/>
  <c r="AH192" i="1"/>
  <c r="A192" i="1" a="1"/>
  <c r="A192" i="1" s="1"/>
  <c r="AH191" i="1"/>
  <c r="A191" i="1" a="1"/>
  <c r="A191" i="1" s="1"/>
  <c r="AH190" i="1"/>
  <c r="A190" i="1" a="1"/>
  <c r="A190" i="1" s="1"/>
  <c r="AH189" i="1"/>
  <c r="A189" i="1" a="1"/>
  <c r="A189" i="1" s="1"/>
  <c r="AH188" i="1"/>
  <c r="A188" i="1" a="1"/>
  <c r="A188" i="1" s="1"/>
  <c r="AH187" i="1"/>
  <c r="A187" i="1" a="1"/>
  <c r="A187" i="1" s="1"/>
  <c r="AH186" i="1"/>
  <c r="A186" i="1" a="1"/>
  <c r="A186" i="1" s="1"/>
  <c r="AH185" i="1"/>
  <c r="A185" i="1" a="1"/>
  <c r="A185" i="1" s="1"/>
  <c r="AH184" i="1"/>
  <c r="A184" i="1" a="1"/>
  <c r="A184" i="1" s="1"/>
  <c r="AH183" i="1"/>
  <c r="A183" i="1" a="1"/>
  <c r="A183" i="1" s="1"/>
  <c r="AH182" i="1"/>
  <c r="A182" i="1" a="1"/>
  <c r="A182" i="1" s="1"/>
  <c r="AH181" i="1"/>
  <c r="A181" i="1" a="1"/>
  <c r="A181" i="1" s="1"/>
  <c r="AH180" i="1"/>
  <c r="A180" i="1" a="1"/>
  <c r="A180" i="1" s="1"/>
  <c r="AH179" i="1"/>
  <c r="A179" i="1" a="1"/>
  <c r="A179" i="1" s="1"/>
  <c r="AH178" i="1"/>
  <c r="A178" i="1" a="1"/>
  <c r="A178" i="1" s="1"/>
  <c r="AH177" i="1"/>
  <c r="A177" i="1" a="1"/>
  <c r="A177" i="1" s="1"/>
  <c r="AH176" i="1"/>
  <c r="A176" i="1" a="1"/>
  <c r="A176" i="1" s="1"/>
  <c r="AH175" i="1"/>
  <c r="A175" i="1" a="1"/>
  <c r="A175" i="1" s="1"/>
  <c r="AH174" i="1"/>
  <c r="A174" i="1" a="1"/>
  <c r="A174" i="1" s="1"/>
  <c r="AH173" i="1"/>
  <c r="A173" i="1" a="1"/>
  <c r="A173" i="1" s="1"/>
  <c r="AH172" i="1"/>
  <c r="A172" i="1" a="1"/>
  <c r="A172" i="1" s="1"/>
  <c r="AH171" i="1"/>
  <c r="A171" i="1" a="1"/>
  <c r="A171" i="1" s="1"/>
  <c r="AH170" i="1"/>
  <c r="A170" i="1" a="1"/>
  <c r="A170" i="1" s="1"/>
  <c r="AH169" i="1"/>
  <c r="A169" i="1" a="1"/>
  <c r="A169" i="1" s="1"/>
  <c r="AH168" i="1"/>
  <c r="A168" i="1" a="1"/>
  <c r="A168" i="1" s="1"/>
  <c r="AH167" i="1"/>
  <c r="A167" i="1" a="1"/>
  <c r="A167" i="1" s="1"/>
  <c r="AH166" i="1"/>
  <c r="A166" i="1" a="1"/>
  <c r="A166" i="1" s="1"/>
  <c r="AH165" i="1"/>
  <c r="A165" i="1" a="1"/>
  <c r="A165" i="1" s="1"/>
  <c r="AH164" i="1"/>
  <c r="A164" i="1" a="1"/>
  <c r="A164" i="1" s="1"/>
  <c r="AH163" i="1"/>
  <c r="A163" i="1" a="1"/>
  <c r="A163" i="1" s="1"/>
  <c r="AH162" i="1"/>
  <c r="A162" i="1" a="1"/>
  <c r="A162" i="1" s="1"/>
  <c r="AH161" i="1"/>
  <c r="A161" i="1" a="1"/>
  <c r="A161" i="1" s="1"/>
  <c r="AH160" i="1"/>
  <c r="A160" i="1" a="1"/>
  <c r="A160" i="1" s="1"/>
  <c r="AH159" i="1"/>
  <c r="A159" i="1" a="1"/>
  <c r="A159" i="1" s="1"/>
  <c r="AH158" i="1"/>
  <c r="A158" i="1" a="1"/>
  <c r="A158" i="1" s="1"/>
  <c r="AH157" i="1"/>
  <c r="A157" i="1" a="1"/>
  <c r="A157" i="1" s="1"/>
  <c r="AH156" i="1"/>
  <c r="A156" i="1" a="1"/>
  <c r="A156" i="1" s="1"/>
  <c r="AH155" i="1"/>
  <c r="A155" i="1" a="1"/>
  <c r="A155" i="1" s="1"/>
  <c r="AH154" i="1"/>
  <c r="A154" i="1" a="1"/>
  <c r="A154" i="1" s="1"/>
  <c r="AH153" i="1"/>
  <c r="A153" i="1" a="1"/>
  <c r="A153" i="1" s="1"/>
  <c r="AH152" i="1"/>
  <c r="A152" i="1" a="1"/>
  <c r="A152" i="1" s="1"/>
  <c r="AH151" i="1"/>
  <c r="A151" i="1" a="1"/>
  <c r="A151" i="1" s="1"/>
  <c r="AH150" i="1"/>
  <c r="A150" i="1" a="1"/>
  <c r="A150" i="1" s="1"/>
  <c r="AH149" i="1"/>
  <c r="A149" i="1" a="1"/>
  <c r="A149" i="1" s="1"/>
  <c r="AH148" i="1"/>
  <c r="A148" i="1" a="1"/>
  <c r="A148" i="1" s="1"/>
  <c r="AH147" i="1"/>
  <c r="A147" i="1" a="1"/>
  <c r="A147" i="1" s="1"/>
  <c r="AH146" i="1"/>
  <c r="AH145" i="1"/>
  <c r="A145" i="1" a="1"/>
  <c r="A145" i="1" s="1"/>
  <c r="AH144" i="1"/>
  <c r="A144" i="1" a="1"/>
  <c r="A144" i="1" s="1"/>
  <c r="AH143" i="1"/>
  <c r="A143" i="1" a="1"/>
  <c r="A143" i="1" s="1"/>
  <c r="AH142" i="1"/>
  <c r="A142" i="1" a="1"/>
  <c r="A142" i="1" s="1"/>
  <c r="AH141" i="1"/>
  <c r="AH140" i="1"/>
  <c r="A140" i="1" a="1"/>
  <c r="A140" i="1" s="1"/>
  <c r="AH139" i="1"/>
  <c r="A139" i="1" a="1"/>
  <c r="A139" i="1" s="1"/>
  <c r="AH138" i="1"/>
  <c r="A138" i="1" a="1"/>
  <c r="A138" i="1" s="1"/>
  <c r="AH137" i="1"/>
  <c r="A137" i="1" a="1"/>
  <c r="A137" i="1" s="1"/>
  <c r="AH136" i="1"/>
  <c r="A136" i="1" a="1"/>
  <c r="A136" i="1" s="1"/>
  <c r="AH135" i="1"/>
  <c r="A135" i="1" a="1"/>
  <c r="A135" i="1" s="1"/>
  <c r="AH134" i="1"/>
  <c r="A134" i="1" a="1"/>
  <c r="A134" i="1" s="1"/>
  <c r="AH133" i="1"/>
  <c r="A133" i="1" a="1"/>
  <c r="A133" i="1" s="1"/>
  <c r="AH132" i="1"/>
  <c r="AH131" i="1"/>
  <c r="A131" i="1" a="1"/>
  <c r="A131" i="1" s="1"/>
  <c r="AH130" i="1"/>
  <c r="A130" i="1" a="1"/>
  <c r="A130" i="1" s="1"/>
  <c r="AH129" i="1"/>
  <c r="A129" i="1" a="1"/>
  <c r="A129" i="1" s="1"/>
  <c r="AH128" i="1"/>
  <c r="A128" i="1" a="1"/>
  <c r="A128" i="1" s="1"/>
  <c r="AH127" i="1"/>
  <c r="A127" i="1" a="1"/>
  <c r="A127" i="1" s="1"/>
  <c r="AH126" i="1"/>
  <c r="A126" i="1" a="1"/>
  <c r="A126" i="1" s="1"/>
  <c r="AH125" i="1"/>
  <c r="A125" i="1" a="1"/>
  <c r="A125" i="1" s="1"/>
  <c r="AH124" i="1"/>
  <c r="AH123" i="1"/>
  <c r="A123" i="1" a="1"/>
  <c r="A123" i="1" s="1"/>
  <c r="AH122" i="1"/>
  <c r="A122" i="1" a="1"/>
  <c r="A122" i="1" s="1"/>
  <c r="AH121" i="1"/>
  <c r="A121" i="1" a="1"/>
  <c r="A121" i="1" s="1"/>
  <c r="AH120" i="1"/>
  <c r="AH119" i="1"/>
  <c r="A119" i="1" a="1"/>
  <c r="A119" i="1" s="1"/>
  <c r="AH118" i="1"/>
  <c r="A118" i="1" a="1"/>
  <c r="A118" i="1" s="1"/>
  <c r="AH117" i="1"/>
  <c r="AH116" i="1"/>
  <c r="AH115" i="1"/>
  <c r="A115" i="1" a="1"/>
  <c r="A115" i="1" s="1"/>
  <c r="AH114" i="1"/>
  <c r="AH113" i="1"/>
  <c r="AH112" i="1"/>
  <c r="AH111" i="1"/>
  <c r="A111" i="1" a="1"/>
  <c r="A111" i="1" s="1"/>
  <c r="AH110" i="1"/>
  <c r="A110" i="1" a="1"/>
  <c r="A110" i="1" s="1"/>
  <c r="AH109" i="1"/>
  <c r="A109" i="1" a="1"/>
  <c r="A109" i="1" s="1"/>
  <c r="AH108" i="1"/>
  <c r="A108" i="1" a="1"/>
  <c r="A108" i="1" s="1"/>
  <c r="AH107" i="1"/>
  <c r="AH106" i="1"/>
  <c r="AH105" i="1"/>
  <c r="AH104" i="1"/>
  <c r="A104" i="1" a="1"/>
  <c r="A104" i="1" s="1"/>
  <c r="AH103" i="1"/>
  <c r="A103" i="1" a="1"/>
  <c r="A103" i="1" s="1"/>
  <c r="AH102" i="1"/>
  <c r="A102" i="1" a="1"/>
  <c r="A102" i="1" s="1"/>
  <c r="AH101" i="1"/>
  <c r="A101" i="1" a="1"/>
  <c r="A101" i="1" s="1"/>
  <c r="AH100" i="1"/>
  <c r="A100" i="1" a="1"/>
  <c r="A100" i="1" s="1"/>
  <c r="AH99" i="1"/>
  <c r="AH98" i="1"/>
  <c r="AH97" i="1"/>
  <c r="AH96" i="1"/>
  <c r="AH95" i="1"/>
  <c r="A95" i="1" a="1"/>
  <c r="A95" i="1" s="1"/>
  <c r="AH94" i="1"/>
  <c r="A94" i="1" a="1"/>
  <c r="A94" i="1" s="1"/>
  <c r="AH93" i="1"/>
  <c r="A93" i="1" a="1"/>
  <c r="A93" i="1" s="1"/>
  <c r="AH92" i="1"/>
  <c r="A92" i="1" a="1"/>
  <c r="A92" i="1" s="1"/>
  <c r="AH91" i="1"/>
  <c r="AH90" i="1"/>
  <c r="A90" i="1" a="1"/>
  <c r="A90" i="1" s="1"/>
  <c r="AH89" i="1"/>
  <c r="AH88" i="1"/>
  <c r="AH87" i="1"/>
  <c r="A87" i="1" a="1"/>
  <c r="A87" i="1" s="1"/>
  <c r="AH86" i="1"/>
  <c r="A86" i="1" a="1"/>
  <c r="A86" i="1" s="1"/>
  <c r="AH85" i="1"/>
  <c r="AH84" i="1"/>
  <c r="AH83" i="1"/>
  <c r="AH82" i="1"/>
  <c r="A82" i="1" a="1"/>
  <c r="A82" i="1" s="1"/>
  <c r="AH81" i="1"/>
  <c r="AH80" i="1"/>
  <c r="AH79" i="1"/>
  <c r="A79" i="1" a="1"/>
  <c r="A79" i="1" s="1"/>
  <c r="AH78" i="1"/>
  <c r="A78" i="1" a="1"/>
  <c r="A78" i="1" s="1"/>
  <c r="AH77" i="1"/>
  <c r="AH76" i="1"/>
  <c r="AH75" i="1"/>
  <c r="AH74" i="1"/>
  <c r="A74" i="1" a="1"/>
  <c r="A74" i="1" s="1"/>
  <c r="AH73" i="1"/>
  <c r="AH72" i="1"/>
  <c r="AH71" i="1"/>
  <c r="A71" i="1" a="1"/>
  <c r="A71" i="1" s="1"/>
  <c r="AH70" i="1"/>
  <c r="AH69" i="1"/>
  <c r="AH68" i="1"/>
  <c r="AH67" i="1"/>
  <c r="A67" i="1" a="1"/>
  <c r="A67" i="1" s="1"/>
  <c r="AH66" i="1"/>
  <c r="AH65" i="1"/>
  <c r="AH64" i="1"/>
  <c r="AH63" i="1"/>
  <c r="A63" i="1" a="1"/>
  <c r="A63" i="1" s="1"/>
  <c r="AH62" i="1"/>
  <c r="A62" i="1" a="1"/>
  <c r="A62" i="1" s="1"/>
  <c r="AH61" i="1"/>
  <c r="AH60" i="1"/>
  <c r="A60" i="1" a="1"/>
  <c r="A60" i="1" s="1"/>
  <c r="AH59" i="1"/>
  <c r="AH58" i="1"/>
  <c r="AH57" i="1"/>
  <c r="AH56" i="1"/>
  <c r="AH55" i="1"/>
  <c r="AH54" i="1"/>
  <c r="A54" i="1" a="1"/>
  <c r="A54" i="1" s="1"/>
  <c r="AH53" i="1"/>
  <c r="AH52" i="1"/>
  <c r="A52" i="1" a="1"/>
  <c r="A52" i="1" s="1"/>
  <c r="AH51" i="1"/>
  <c r="A51" i="1" a="1"/>
  <c r="A51" i="1" s="1"/>
  <c r="AH50" i="1"/>
  <c r="AH49" i="1"/>
  <c r="AH48" i="1"/>
  <c r="AH47" i="1"/>
  <c r="AH46" i="1"/>
  <c r="AH45" i="1"/>
  <c r="A45" i="1" a="1"/>
  <c r="A45" i="1" s="1"/>
  <c r="AH44" i="1"/>
  <c r="A44" i="1" a="1"/>
  <c r="A44" i="1" s="1"/>
  <c r="AH43" i="1"/>
  <c r="A43" i="1" a="1"/>
  <c r="A43" i="1" s="1"/>
  <c r="AH42" i="1"/>
  <c r="AH41" i="1"/>
  <c r="AH40" i="1"/>
  <c r="AH39" i="1"/>
  <c r="A39" i="1" a="1"/>
  <c r="A39" i="1" s="1"/>
  <c r="AH38" i="1"/>
  <c r="A38" i="1" a="1"/>
  <c r="A38" i="1" s="1"/>
  <c r="AH37" i="1"/>
  <c r="A37" i="1" a="1"/>
  <c r="A37" i="1" s="1"/>
  <c r="AH36" i="1"/>
  <c r="AH35" i="1"/>
  <c r="AH34" i="1"/>
  <c r="AH33" i="1"/>
  <c r="AH32" i="1"/>
  <c r="AH31" i="1"/>
  <c r="A31" i="1" a="1"/>
  <c r="A31" i="1" s="1"/>
  <c r="AH30" i="1"/>
  <c r="A30" i="1" a="1"/>
  <c r="A30" i="1" s="1"/>
  <c r="AH29" i="1"/>
  <c r="A29" i="1" a="1"/>
  <c r="A29" i="1" s="1"/>
  <c r="AH28" i="1"/>
  <c r="A28" i="1" a="1"/>
  <c r="A28" i="1" s="1"/>
  <c r="AH27" i="1"/>
  <c r="AH26" i="1"/>
  <c r="AH25" i="1"/>
  <c r="AH24" i="1"/>
  <c r="AH23" i="1"/>
  <c r="A23" i="1" a="1"/>
  <c r="A23" i="1" s="1"/>
  <c r="AH22" i="1"/>
  <c r="A22" i="1" a="1"/>
  <c r="A22" i="1" s="1"/>
  <c r="AH21" i="1"/>
  <c r="A21" i="1" a="1"/>
  <c r="A21" i="1" s="1"/>
  <c r="AH20" i="1"/>
  <c r="AH19" i="1"/>
  <c r="A19" i="1" a="1"/>
  <c r="A19" i="1" s="1"/>
  <c r="AH18" i="1"/>
  <c r="A18" i="1" a="1"/>
  <c r="A18" i="1" s="1"/>
  <c r="AH17" i="1"/>
  <c r="AH16" i="1"/>
  <c r="AH15" i="1"/>
  <c r="A15" i="1" a="1"/>
  <c r="A15" i="1" s="1"/>
  <c r="AH14" i="1"/>
  <c r="AH13" i="1"/>
  <c r="A13" i="1" a="1"/>
  <c r="A13" i="1" s="1"/>
  <c r="AH12" i="1"/>
  <c r="A12" i="1" a="1"/>
  <c r="A12" i="1" s="1"/>
  <c r="AH11" i="1"/>
  <c r="A11" i="1" a="1"/>
  <c r="A11" i="1" s="1"/>
  <c r="AH10" i="1"/>
  <c r="A10" i="1" a="1"/>
  <c r="A10" i="1" s="1"/>
  <c r="AH9" i="1"/>
  <c r="A9" i="1" a="1"/>
  <c r="A9" i="1" s="1"/>
  <c r="E6" i="1" a="1"/>
  <c r="E6" i="1" s="1"/>
  <c r="C6" i="1"/>
  <c r="E4" i="1"/>
  <c r="E3" i="1" s="1"/>
  <c r="E2" i="1"/>
  <c r="B49" i="1" l="1"/>
  <c r="AE7" i="1"/>
  <c r="R10" i="1" l="1"/>
  <c r="R22" i="1"/>
  <c r="R34" i="1"/>
  <c r="R46" i="1"/>
  <c r="R58" i="1"/>
  <c r="R70" i="1"/>
  <c r="R82" i="1"/>
  <c r="Q10" i="1"/>
  <c r="Q22" i="1"/>
  <c r="Q34" i="1"/>
  <c r="Q46" i="1"/>
  <c r="Q58" i="1"/>
  <c r="Q70" i="1"/>
  <c r="Q82" i="1"/>
  <c r="O10" i="1"/>
  <c r="O22" i="1"/>
  <c r="O34" i="1"/>
  <c r="O46" i="1"/>
  <c r="O58" i="1"/>
  <c r="O70" i="1"/>
  <c r="O82" i="1"/>
  <c r="N10" i="1"/>
  <c r="N22" i="1"/>
  <c r="N34" i="1"/>
  <c r="N46" i="1"/>
  <c r="N58" i="1"/>
  <c r="N70" i="1"/>
  <c r="N82" i="1"/>
  <c r="L10" i="1"/>
  <c r="L22" i="1"/>
  <c r="L34" i="1"/>
  <c r="L46" i="1"/>
  <c r="L58" i="1"/>
  <c r="L70" i="1"/>
  <c r="L82" i="1"/>
  <c r="K10" i="1"/>
  <c r="K22" i="1"/>
  <c r="K34" i="1"/>
  <c r="K46" i="1"/>
  <c r="K58" i="1"/>
  <c r="K70" i="1"/>
  <c r="K82" i="1"/>
  <c r="X10" i="1"/>
  <c r="X23" i="1"/>
  <c r="X37" i="1"/>
  <c r="X51" i="1"/>
  <c r="X64" i="1"/>
  <c r="X78" i="1"/>
  <c r="W10" i="1"/>
  <c r="W23" i="1"/>
  <c r="W37" i="1"/>
  <c r="W51" i="1"/>
  <c r="W64" i="1"/>
  <c r="W78" i="1"/>
  <c r="U17" i="1"/>
  <c r="U30" i="1"/>
  <c r="U44" i="1"/>
  <c r="U57" i="1"/>
  <c r="U71" i="1"/>
  <c r="U85" i="1"/>
  <c r="T17" i="1"/>
  <c r="T30" i="1"/>
  <c r="T44" i="1"/>
  <c r="R11" i="1"/>
  <c r="R23" i="1"/>
  <c r="R35" i="1"/>
  <c r="R47" i="1"/>
  <c r="R59" i="1"/>
  <c r="R71" i="1"/>
  <c r="R83" i="1"/>
  <c r="AB59" i="1"/>
  <c r="Q59" i="1" s="1"/>
  <c r="Q11" i="1"/>
  <c r="Q23" i="1"/>
  <c r="Q35" i="1"/>
  <c r="Q47" i="1"/>
  <c r="Q71" i="1"/>
  <c r="Q83" i="1"/>
  <c r="O11" i="1"/>
  <c r="O23" i="1"/>
  <c r="O35" i="1"/>
  <c r="O47" i="1"/>
  <c r="O59" i="1"/>
  <c r="O71" i="1"/>
  <c r="O83" i="1"/>
  <c r="AA59" i="1"/>
  <c r="N59" i="1" s="1"/>
  <c r="N11" i="1"/>
  <c r="N23" i="1"/>
  <c r="N35" i="1"/>
  <c r="N47" i="1"/>
  <c r="N71" i="1"/>
  <c r="N83" i="1"/>
  <c r="L11" i="1"/>
  <c r="L23" i="1"/>
  <c r="L35" i="1"/>
  <c r="L47" i="1"/>
  <c r="L59" i="1"/>
  <c r="L71" i="1"/>
  <c r="L83" i="1"/>
  <c r="Z59" i="1"/>
  <c r="K59" i="1" s="1"/>
  <c r="K11" i="1"/>
  <c r="K23" i="1"/>
  <c r="K35" i="1"/>
  <c r="K47" i="1"/>
  <c r="K71" i="1"/>
  <c r="K83" i="1"/>
  <c r="X11" i="1"/>
  <c r="X25" i="1"/>
  <c r="X38" i="1"/>
  <c r="X52" i="1"/>
  <c r="X65" i="1"/>
  <c r="X79" i="1"/>
  <c r="W11" i="1"/>
  <c r="W25" i="1"/>
  <c r="W38" i="1"/>
  <c r="W52" i="1"/>
  <c r="W65" i="1"/>
  <c r="W79" i="1"/>
  <c r="U18" i="1"/>
  <c r="U31" i="1"/>
  <c r="U45" i="1"/>
  <c r="U58" i="1"/>
  <c r="U72" i="1"/>
  <c r="U86" i="1"/>
  <c r="T58" i="1"/>
  <c r="R12" i="1"/>
  <c r="R24" i="1"/>
  <c r="R36" i="1"/>
  <c r="R48" i="1"/>
  <c r="R60" i="1"/>
  <c r="R72" i="1"/>
  <c r="R84" i="1"/>
  <c r="AB24" i="1"/>
  <c r="Q24" i="1" s="1"/>
  <c r="AB84" i="1"/>
  <c r="Q84" i="1" s="1"/>
  <c r="Q12" i="1"/>
  <c r="Q36" i="1"/>
  <c r="Q48" i="1"/>
  <c r="Q60" i="1"/>
  <c r="Q72" i="1"/>
  <c r="O12" i="1"/>
  <c r="O24" i="1"/>
  <c r="O36" i="1"/>
  <c r="O48" i="1"/>
  <c r="O60" i="1"/>
  <c r="O72" i="1"/>
  <c r="O84" i="1"/>
  <c r="AA24" i="1"/>
  <c r="N24" i="1" s="1"/>
  <c r="AA84" i="1"/>
  <c r="N84" i="1" s="1"/>
  <c r="N12" i="1"/>
  <c r="N36" i="1"/>
  <c r="N48" i="1"/>
  <c r="N60" i="1"/>
  <c r="N72" i="1"/>
  <c r="L12" i="1"/>
  <c r="L24" i="1"/>
  <c r="L36" i="1"/>
  <c r="L48" i="1"/>
  <c r="L60" i="1"/>
  <c r="L72" i="1"/>
  <c r="L84" i="1"/>
  <c r="Z24" i="1"/>
  <c r="K24" i="1" s="1"/>
  <c r="Z84" i="1"/>
  <c r="K84" i="1" s="1"/>
  <c r="K12" i="1"/>
  <c r="K36" i="1"/>
  <c r="K48" i="1"/>
  <c r="K60" i="1"/>
  <c r="K72" i="1"/>
  <c r="X12" i="1"/>
  <c r="X26" i="1"/>
  <c r="X39" i="1"/>
  <c r="X53" i="1"/>
  <c r="X66" i="1"/>
  <c r="X80" i="1"/>
  <c r="W12" i="1"/>
  <c r="W26" i="1"/>
  <c r="W39" i="1"/>
  <c r="W53" i="1"/>
  <c r="W66" i="1"/>
  <c r="W80" i="1"/>
  <c r="U19" i="1"/>
  <c r="U33" i="1"/>
  <c r="U46" i="1"/>
  <c r="U60" i="1"/>
  <c r="U73" i="1"/>
  <c r="U87" i="1"/>
  <c r="T19" i="1"/>
  <c r="T33" i="1"/>
  <c r="T46" i="1"/>
  <c r="T60" i="1"/>
  <c r="T73" i="1"/>
  <c r="T87" i="1"/>
  <c r="T64" i="1"/>
  <c r="U56" i="1"/>
  <c r="T43" i="1"/>
  <c r="R13" i="1"/>
  <c r="R25" i="1"/>
  <c r="R37" i="1"/>
  <c r="R49" i="1"/>
  <c r="R61" i="1"/>
  <c r="R73" i="1"/>
  <c r="R85" i="1"/>
  <c r="Q13" i="1"/>
  <c r="Q25" i="1"/>
  <c r="Q37" i="1"/>
  <c r="Q49" i="1"/>
  <c r="Q61" i="1"/>
  <c r="Q73" i="1"/>
  <c r="Q85" i="1"/>
  <c r="O13" i="1"/>
  <c r="O25" i="1"/>
  <c r="O37" i="1"/>
  <c r="O49" i="1"/>
  <c r="O61" i="1"/>
  <c r="O73" i="1"/>
  <c r="O85" i="1"/>
  <c r="N13" i="1"/>
  <c r="N25" i="1"/>
  <c r="N37" i="1"/>
  <c r="N49" i="1"/>
  <c r="N61" i="1"/>
  <c r="N73" i="1"/>
  <c r="N85" i="1"/>
  <c r="L13" i="1"/>
  <c r="L25" i="1"/>
  <c r="L37" i="1"/>
  <c r="L49" i="1"/>
  <c r="L61" i="1"/>
  <c r="L73" i="1"/>
  <c r="L85" i="1"/>
  <c r="K13" i="1"/>
  <c r="K25" i="1"/>
  <c r="K37" i="1"/>
  <c r="K49" i="1"/>
  <c r="K61" i="1"/>
  <c r="K73" i="1"/>
  <c r="K85" i="1"/>
  <c r="X13" i="1"/>
  <c r="X27" i="1"/>
  <c r="X40" i="1"/>
  <c r="X54" i="1"/>
  <c r="X67" i="1"/>
  <c r="X81" i="1"/>
  <c r="W13" i="1"/>
  <c r="W27" i="1"/>
  <c r="W40" i="1"/>
  <c r="W54" i="1"/>
  <c r="W67" i="1"/>
  <c r="W81" i="1"/>
  <c r="U20" i="1"/>
  <c r="U34" i="1"/>
  <c r="U47" i="1"/>
  <c r="U61" i="1"/>
  <c r="U74" i="1"/>
  <c r="U88" i="1"/>
  <c r="T20" i="1"/>
  <c r="T34" i="1"/>
  <c r="T47" i="1"/>
  <c r="T61" i="1"/>
  <c r="T74" i="1"/>
  <c r="T88" i="1"/>
  <c r="T21" i="1"/>
  <c r="T48" i="1"/>
  <c r="U78" i="1"/>
  <c r="T37" i="1"/>
  <c r="W49" i="1"/>
  <c r="U70" i="1"/>
  <c r="T9" i="1"/>
  <c r="T45" i="1"/>
  <c r="R14" i="1"/>
  <c r="R26" i="1"/>
  <c r="R38" i="1"/>
  <c r="R50" i="1"/>
  <c r="R62" i="1"/>
  <c r="R74" i="1"/>
  <c r="R86" i="1"/>
  <c r="AB50" i="1"/>
  <c r="Q50" i="1" s="1"/>
  <c r="Q14" i="1"/>
  <c r="Q26" i="1"/>
  <c r="Q38" i="1"/>
  <c r="Q62" i="1"/>
  <c r="Q74" i="1"/>
  <c r="Q86" i="1"/>
  <c r="O14" i="1"/>
  <c r="O26" i="1"/>
  <c r="O38" i="1"/>
  <c r="O50" i="1"/>
  <c r="O62" i="1"/>
  <c r="O74" i="1"/>
  <c r="O86" i="1"/>
  <c r="AA50" i="1"/>
  <c r="N50" i="1" s="1"/>
  <c r="N14" i="1"/>
  <c r="N26" i="1"/>
  <c r="N38" i="1"/>
  <c r="N62" i="1"/>
  <c r="N74" i="1"/>
  <c r="N86" i="1"/>
  <c r="L14" i="1"/>
  <c r="L26" i="1"/>
  <c r="L38" i="1"/>
  <c r="L50" i="1"/>
  <c r="L62" i="1"/>
  <c r="L74" i="1"/>
  <c r="L86" i="1"/>
  <c r="Z50" i="1"/>
  <c r="K50" i="1" s="1"/>
  <c r="K14" i="1"/>
  <c r="K26" i="1"/>
  <c r="K38" i="1"/>
  <c r="K62" i="1"/>
  <c r="K74" i="1"/>
  <c r="K86" i="1"/>
  <c r="X14" i="1"/>
  <c r="X28" i="1"/>
  <c r="X42" i="1"/>
  <c r="X55" i="1"/>
  <c r="X69" i="1"/>
  <c r="X82" i="1"/>
  <c r="W14" i="1"/>
  <c r="W28" i="1"/>
  <c r="W42" i="1"/>
  <c r="W55" i="1"/>
  <c r="W69" i="1"/>
  <c r="W82" i="1"/>
  <c r="U21" i="1"/>
  <c r="U35" i="1"/>
  <c r="U48" i="1"/>
  <c r="U62" i="1"/>
  <c r="U75" i="1"/>
  <c r="T35" i="1"/>
  <c r="T62" i="1"/>
  <c r="T75" i="1"/>
  <c r="T10" i="1"/>
  <c r="T78" i="1"/>
  <c r="T65" i="1"/>
  <c r="U15" i="1"/>
  <c r="T18" i="1"/>
  <c r="R15" i="1"/>
  <c r="R27" i="1"/>
  <c r="R39" i="1"/>
  <c r="R51" i="1"/>
  <c r="R63" i="1"/>
  <c r="R75" i="1"/>
  <c r="R87" i="1"/>
  <c r="Q15" i="1"/>
  <c r="Q27" i="1"/>
  <c r="Q39" i="1"/>
  <c r="Q51" i="1"/>
  <c r="Q63" i="1"/>
  <c r="Q75" i="1"/>
  <c r="Q87" i="1"/>
  <c r="O15" i="1"/>
  <c r="O27" i="1"/>
  <c r="O39" i="1"/>
  <c r="O51" i="1"/>
  <c r="O63" i="1"/>
  <c r="O75" i="1"/>
  <c r="O87" i="1"/>
  <c r="N15" i="1"/>
  <c r="N27" i="1"/>
  <c r="N39" i="1"/>
  <c r="N51" i="1"/>
  <c r="N63" i="1"/>
  <c r="N75" i="1"/>
  <c r="N87" i="1"/>
  <c r="L15" i="1"/>
  <c r="L27" i="1"/>
  <c r="L39" i="1"/>
  <c r="L51" i="1"/>
  <c r="L63" i="1"/>
  <c r="L75" i="1"/>
  <c r="L87" i="1"/>
  <c r="K15" i="1"/>
  <c r="K27" i="1"/>
  <c r="K39" i="1"/>
  <c r="K51" i="1"/>
  <c r="K63" i="1"/>
  <c r="K75" i="1"/>
  <c r="K87" i="1"/>
  <c r="X15" i="1"/>
  <c r="X29" i="1"/>
  <c r="X43" i="1"/>
  <c r="X56" i="1"/>
  <c r="X70" i="1"/>
  <c r="X83" i="1"/>
  <c r="X9" i="1"/>
  <c r="W15" i="1"/>
  <c r="W29" i="1"/>
  <c r="W43" i="1"/>
  <c r="W56" i="1"/>
  <c r="W70" i="1"/>
  <c r="W83" i="1"/>
  <c r="W9" i="1"/>
  <c r="U22" i="1"/>
  <c r="U36" i="1"/>
  <c r="U49" i="1"/>
  <c r="U63" i="1"/>
  <c r="U77" i="1"/>
  <c r="T22" i="1"/>
  <c r="T36" i="1"/>
  <c r="T49" i="1"/>
  <c r="T63" i="1"/>
  <c r="T77" i="1"/>
  <c r="W30" i="1"/>
  <c r="W44" i="1"/>
  <c r="W71" i="1"/>
  <c r="U10" i="1"/>
  <c r="U37" i="1"/>
  <c r="U64" i="1"/>
  <c r="T23" i="1"/>
  <c r="W63" i="1"/>
  <c r="U83" i="1"/>
  <c r="T57" i="1"/>
  <c r="R16" i="1"/>
  <c r="R28" i="1"/>
  <c r="R40" i="1"/>
  <c r="R52" i="1"/>
  <c r="R64" i="1"/>
  <c r="R76" i="1"/>
  <c r="R88" i="1"/>
  <c r="AB16" i="1"/>
  <c r="Q16" i="1" s="1"/>
  <c r="AB76" i="1"/>
  <c r="Q76" i="1" s="1"/>
  <c r="Q28" i="1"/>
  <c r="Q40" i="1"/>
  <c r="Q52" i="1"/>
  <c r="Q64" i="1"/>
  <c r="Q88" i="1"/>
  <c r="O16" i="1"/>
  <c r="O28" i="1"/>
  <c r="O40" i="1"/>
  <c r="O52" i="1"/>
  <c r="O64" i="1"/>
  <c r="O76" i="1"/>
  <c r="O88" i="1"/>
  <c r="AA16" i="1"/>
  <c r="N16" i="1" s="1"/>
  <c r="AA76" i="1"/>
  <c r="N76" i="1" s="1"/>
  <c r="N28" i="1"/>
  <c r="N40" i="1"/>
  <c r="N52" i="1"/>
  <c r="N64" i="1"/>
  <c r="N88" i="1"/>
  <c r="L16" i="1"/>
  <c r="L28" i="1"/>
  <c r="L40" i="1"/>
  <c r="L52" i="1"/>
  <c r="L64" i="1"/>
  <c r="L76" i="1"/>
  <c r="L88" i="1"/>
  <c r="Z16" i="1"/>
  <c r="K16" i="1" s="1"/>
  <c r="Z76" i="1"/>
  <c r="K76" i="1" s="1"/>
  <c r="K28" i="1"/>
  <c r="K40" i="1"/>
  <c r="K52" i="1"/>
  <c r="K64" i="1"/>
  <c r="K88" i="1"/>
  <c r="X17" i="1"/>
  <c r="X30" i="1"/>
  <c r="X44" i="1"/>
  <c r="X57" i="1"/>
  <c r="X71" i="1"/>
  <c r="X85" i="1"/>
  <c r="W17" i="1"/>
  <c r="W57" i="1"/>
  <c r="W85" i="1"/>
  <c r="U23" i="1"/>
  <c r="U51" i="1"/>
  <c r="T51" i="1"/>
  <c r="T79" i="1"/>
  <c r="W77" i="1"/>
  <c r="T15" i="1"/>
  <c r="T85" i="1"/>
  <c r="R17" i="1"/>
  <c r="R29" i="1"/>
  <c r="R41" i="1"/>
  <c r="R53" i="1"/>
  <c r="R65" i="1"/>
  <c r="R77" i="1"/>
  <c r="R89" i="1"/>
  <c r="AB41" i="1"/>
  <c r="Q41" i="1" s="1"/>
  <c r="AB89" i="1"/>
  <c r="Q89" i="1" s="1"/>
  <c r="Q17" i="1"/>
  <c r="Q29" i="1"/>
  <c r="Q53" i="1"/>
  <c r="Q65" i="1"/>
  <c r="Q77" i="1"/>
  <c r="O17" i="1"/>
  <c r="O29" i="1"/>
  <c r="O41" i="1"/>
  <c r="O53" i="1"/>
  <c r="O65" i="1"/>
  <c r="O77" i="1"/>
  <c r="O89" i="1"/>
  <c r="AA41" i="1"/>
  <c r="N41" i="1" s="1"/>
  <c r="AA89" i="1"/>
  <c r="N89" i="1" s="1"/>
  <c r="N17" i="1"/>
  <c r="N29" i="1"/>
  <c r="N53" i="1"/>
  <c r="N65" i="1"/>
  <c r="N77" i="1"/>
  <c r="L17" i="1"/>
  <c r="L29" i="1"/>
  <c r="L41" i="1"/>
  <c r="L53" i="1"/>
  <c r="L65" i="1"/>
  <c r="L77" i="1"/>
  <c r="L89" i="1"/>
  <c r="Z41" i="1"/>
  <c r="K41" i="1" s="1"/>
  <c r="Z89" i="1"/>
  <c r="K89" i="1" s="1"/>
  <c r="K17" i="1"/>
  <c r="K29" i="1"/>
  <c r="K53" i="1"/>
  <c r="K65" i="1"/>
  <c r="K77" i="1"/>
  <c r="X18" i="1"/>
  <c r="X31" i="1"/>
  <c r="X45" i="1"/>
  <c r="X58" i="1"/>
  <c r="X72" i="1"/>
  <c r="X86" i="1"/>
  <c r="W18" i="1"/>
  <c r="W31" i="1"/>
  <c r="W45" i="1"/>
  <c r="W58" i="1"/>
  <c r="W72" i="1"/>
  <c r="W86" i="1"/>
  <c r="U11" i="1"/>
  <c r="U25" i="1"/>
  <c r="U38" i="1"/>
  <c r="U52" i="1"/>
  <c r="U65" i="1"/>
  <c r="U79" i="1"/>
  <c r="T11" i="1"/>
  <c r="T25" i="1"/>
  <c r="T38" i="1"/>
  <c r="T52" i="1"/>
  <c r="W36" i="1"/>
  <c r="T83" i="1"/>
  <c r="T71" i="1"/>
  <c r="R18" i="1"/>
  <c r="R30" i="1"/>
  <c r="R42" i="1"/>
  <c r="R54" i="1"/>
  <c r="R66" i="1"/>
  <c r="R78" i="1"/>
  <c r="Q18" i="1"/>
  <c r="Q30" i="1"/>
  <c r="Q42" i="1"/>
  <c r="Q54" i="1"/>
  <c r="Q66" i="1"/>
  <c r="Q78" i="1"/>
  <c r="O18" i="1"/>
  <c r="O30" i="1"/>
  <c r="O42" i="1"/>
  <c r="O54" i="1"/>
  <c r="O66" i="1"/>
  <c r="O78" i="1"/>
  <c r="N18" i="1"/>
  <c r="N30" i="1"/>
  <c r="N42" i="1"/>
  <c r="N54" i="1"/>
  <c r="N66" i="1"/>
  <c r="N78" i="1"/>
  <c r="L18" i="1"/>
  <c r="L30" i="1"/>
  <c r="L42" i="1"/>
  <c r="L54" i="1"/>
  <c r="L66" i="1"/>
  <c r="L78" i="1"/>
  <c r="K18" i="1"/>
  <c r="K30" i="1"/>
  <c r="K42" i="1"/>
  <c r="K54" i="1"/>
  <c r="K66" i="1"/>
  <c r="K78" i="1"/>
  <c r="X19" i="1"/>
  <c r="X33" i="1"/>
  <c r="X46" i="1"/>
  <c r="X60" i="1"/>
  <c r="X73" i="1"/>
  <c r="X87" i="1"/>
  <c r="W19" i="1"/>
  <c r="W33" i="1"/>
  <c r="W46" i="1"/>
  <c r="W60" i="1"/>
  <c r="W73" i="1"/>
  <c r="W87" i="1"/>
  <c r="U12" i="1"/>
  <c r="U26" i="1"/>
  <c r="U39" i="1"/>
  <c r="U53" i="1"/>
  <c r="U66" i="1"/>
  <c r="U80" i="1"/>
  <c r="T12" i="1"/>
  <c r="T26" i="1"/>
  <c r="T39" i="1"/>
  <c r="T53" i="1"/>
  <c r="T66" i="1"/>
  <c r="T80" i="1"/>
  <c r="T42" i="1"/>
  <c r="T82" i="1"/>
  <c r="U29" i="1"/>
  <c r="T70" i="1"/>
  <c r="T72" i="1"/>
  <c r="R19" i="1"/>
  <c r="R31" i="1"/>
  <c r="R43" i="1"/>
  <c r="R55" i="1"/>
  <c r="R67" i="1"/>
  <c r="R79" i="1"/>
  <c r="Q19" i="1"/>
  <c r="Q31" i="1"/>
  <c r="Q43" i="1"/>
  <c r="Q55" i="1"/>
  <c r="Q67" i="1"/>
  <c r="Q79" i="1"/>
  <c r="O19" i="1"/>
  <c r="O31" i="1"/>
  <c r="O43" i="1"/>
  <c r="O55" i="1"/>
  <c r="O67" i="1"/>
  <c r="O79" i="1"/>
  <c r="N19" i="1"/>
  <c r="N31" i="1"/>
  <c r="N43" i="1"/>
  <c r="N55" i="1"/>
  <c r="N67" i="1"/>
  <c r="N79" i="1"/>
  <c r="L19" i="1"/>
  <c r="L31" i="1"/>
  <c r="L43" i="1"/>
  <c r="L55" i="1"/>
  <c r="L67" i="1"/>
  <c r="L79" i="1"/>
  <c r="K19" i="1"/>
  <c r="K31" i="1"/>
  <c r="K43" i="1"/>
  <c r="K55" i="1"/>
  <c r="K67" i="1"/>
  <c r="K79" i="1"/>
  <c r="X20" i="1"/>
  <c r="X34" i="1"/>
  <c r="X47" i="1"/>
  <c r="X61" i="1"/>
  <c r="X74" i="1"/>
  <c r="X88" i="1"/>
  <c r="W20" i="1"/>
  <c r="W34" i="1"/>
  <c r="W47" i="1"/>
  <c r="W61" i="1"/>
  <c r="W74" i="1"/>
  <c r="W88" i="1"/>
  <c r="U13" i="1"/>
  <c r="U27" i="1"/>
  <c r="U40" i="1"/>
  <c r="U54" i="1"/>
  <c r="U67" i="1"/>
  <c r="U81" i="1"/>
  <c r="T13" i="1"/>
  <c r="T27" i="1"/>
  <c r="T40" i="1"/>
  <c r="T54" i="1"/>
  <c r="T67" i="1"/>
  <c r="T81" i="1"/>
  <c r="W35" i="1"/>
  <c r="W75" i="1"/>
  <c r="U28" i="1"/>
  <c r="U42" i="1"/>
  <c r="U69" i="1"/>
  <c r="T28" i="1"/>
  <c r="T55" i="1"/>
  <c r="W22" i="1"/>
  <c r="T29" i="1"/>
  <c r="T31" i="1"/>
  <c r="R20" i="1"/>
  <c r="R32" i="1"/>
  <c r="R44" i="1"/>
  <c r="R56" i="1"/>
  <c r="R68" i="1"/>
  <c r="R80" i="1"/>
  <c r="AB32" i="1"/>
  <c r="Q32" i="1" s="1"/>
  <c r="AB68" i="1"/>
  <c r="Q68" i="1" s="1"/>
  <c r="Q20" i="1"/>
  <c r="Q44" i="1"/>
  <c r="Q56" i="1"/>
  <c r="Q80" i="1"/>
  <c r="O20" i="1"/>
  <c r="O32" i="1"/>
  <c r="O44" i="1"/>
  <c r="O56" i="1"/>
  <c r="O68" i="1"/>
  <c r="O80" i="1"/>
  <c r="AA32" i="1"/>
  <c r="N32" i="1" s="1"/>
  <c r="AA68" i="1"/>
  <c r="N68" i="1" s="1"/>
  <c r="N20" i="1"/>
  <c r="N44" i="1"/>
  <c r="N56" i="1"/>
  <c r="N80" i="1"/>
  <c r="L20" i="1"/>
  <c r="L32" i="1"/>
  <c r="L44" i="1"/>
  <c r="L56" i="1"/>
  <c r="L68" i="1"/>
  <c r="L80" i="1"/>
  <c r="Z32" i="1"/>
  <c r="K32" i="1" s="1"/>
  <c r="Z68" i="1"/>
  <c r="K68" i="1" s="1"/>
  <c r="K20" i="1"/>
  <c r="K44" i="1"/>
  <c r="K56" i="1"/>
  <c r="K80" i="1"/>
  <c r="X21" i="1"/>
  <c r="X35" i="1"/>
  <c r="X48" i="1"/>
  <c r="X62" i="1"/>
  <c r="X75" i="1"/>
  <c r="W21" i="1"/>
  <c r="W48" i="1"/>
  <c r="W62" i="1"/>
  <c r="U14" i="1"/>
  <c r="U55" i="1"/>
  <c r="U82" i="1"/>
  <c r="T14" i="1"/>
  <c r="T69" i="1"/>
  <c r="U9" i="1"/>
  <c r="R21" i="1"/>
  <c r="R33" i="1"/>
  <c r="R45" i="1"/>
  <c r="R57" i="1"/>
  <c r="R69" i="1"/>
  <c r="R81" i="1"/>
  <c r="R9" i="1"/>
  <c r="Q21" i="1"/>
  <c r="Q33" i="1"/>
  <c r="Q45" i="1"/>
  <c r="Q57" i="1"/>
  <c r="Q69" i="1"/>
  <c r="Q81" i="1"/>
  <c r="Q9" i="1"/>
  <c r="O21" i="1"/>
  <c r="O33" i="1"/>
  <c r="O45" i="1"/>
  <c r="O57" i="1"/>
  <c r="O69" i="1"/>
  <c r="O81" i="1"/>
  <c r="O9" i="1"/>
  <c r="N21" i="1"/>
  <c r="N33" i="1"/>
  <c r="N45" i="1"/>
  <c r="N57" i="1"/>
  <c r="N69" i="1"/>
  <c r="N81" i="1"/>
  <c r="N9" i="1"/>
  <c r="L21" i="1"/>
  <c r="L33" i="1"/>
  <c r="L45" i="1"/>
  <c r="L57" i="1"/>
  <c r="L69" i="1"/>
  <c r="L81" i="1"/>
  <c r="L9" i="1"/>
  <c r="K21" i="1"/>
  <c r="K33" i="1"/>
  <c r="K45" i="1"/>
  <c r="K57" i="1"/>
  <c r="K69" i="1"/>
  <c r="K81" i="1"/>
  <c r="K9" i="1"/>
  <c r="X22" i="1"/>
  <c r="X36" i="1"/>
  <c r="X49" i="1"/>
  <c r="X63" i="1"/>
  <c r="X77" i="1"/>
  <c r="U43" i="1"/>
  <c r="T56" i="1"/>
  <c r="T86" i="1"/>
  <c r="L1" i="1"/>
  <c r="B50" i="1"/>
  <c r="B51" i="1" s="1"/>
  <c r="B52" i="1" s="1"/>
  <c r="B53" i="1" s="1"/>
  <c r="B54" i="1" s="1"/>
  <c r="B55" i="1" s="1"/>
  <c r="B56" i="1" s="1"/>
  <c r="B57" i="1" l="1"/>
  <c r="B58" i="1" s="1"/>
  <c r="A17" i="1" a="1"/>
  <c r="A17" i="1" s="1"/>
  <c r="A35" i="1" a="1"/>
  <c r="A35" i="1" s="1"/>
  <c r="A26" i="1" a="1"/>
  <c r="A26" i="1" s="1"/>
  <c r="A36" i="1" a="1"/>
  <c r="A36" i="1" s="1"/>
  <c r="A34" i="1" a="1"/>
  <c r="A34" i="1" s="1"/>
  <c r="A25" i="1" a="1"/>
  <c r="A25" i="1" s="1"/>
  <c r="A42" i="1" a="1"/>
  <c r="A42" i="1" s="1"/>
  <c r="A47" i="1" a="1"/>
  <c r="A47" i="1" s="1"/>
  <c r="A55" i="1" a="1"/>
  <c r="A55" i="1" s="1"/>
  <c r="A14" i="1" a="1"/>
  <c r="A14" i="1" s="1"/>
  <c r="A20" i="1" a="1"/>
  <c r="A20" i="1" s="1"/>
  <c r="A27" i="1" a="1"/>
  <c r="A27" i="1" s="1"/>
  <c r="A46" i="1" a="1"/>
  <c r="A46" i="1" s="1"/>
  <c r="A53" i="1" a="1"/>
  <c r="A53" i="1" s="1"/>
  <c r="A69" i="1" a="1"/>
  <c r="A69" i="1" s="1"/>
  <c r="A61" i="1" a="1"/>
  <c r="A61" i="1" s="1"/>
  <c r="A98" i="1" a="1"/>
  <c r="A98" i="1" s="1"/>
  <c r="A120" i="1" a="1"/>
  <c r="A120" i="1" s="1"/>
  <c r="A112" i="1" a="1"/>
  <c r="A112" i="1" s="1"/>
  <c r="B59" i="1" l="1"/>
  <c r="B60" i="1" l="1"/>
  <c r="B61" i="1" s="1"/>
  <c r="B62" i="1" s="1"/>
  <c r="B63" i="1" s="1"/>
  <c r="B64" i="1" s="1"/>
  <c r="B65" i="1" s="1"/>
  <c r="B66" i="1" s="1"/>
  <c r="B67" i="1" l="1"/>
  <c r="B68" i="1" l="1"/>
  <c r="B69" i="1" l="1"/>
  <c r="B70" i="1" l="1"/>
  <c r="B71" i="1" l="1"/>
  <c r="B72" i="1" l="1"/>
  <c r="B73" i="1" l="1"/>
  <c r="B74" i="1" l="1"/>
  <c r="B75" i="1" l="1"/>
  <c r="B76" i="1" l="1"/>
  <c r="B77" i="1" l="1"/>
  <c r="B78" i="1"/>
  <c r="B79" i="1" s="1"/>
  <c r="B80" i="1" s="1"/>
  <c r="B81" i="1" s="1"/>
  <c r="B82" i="1" s="1"/>
  <c r="B83" i="1" s="1"/>
  <c r="B84" i="1" l="1"/>
  <c r="B85" i="1" l="1"/>
  <c r="B86" i="1" l="1"/>
  <c r="B87" i="1" l="1"/>
  <c r="B88" i="1" l="1"/>
  <c r="B89" i="1" s="1"/>
  <c r="B90" i="1" s="1"/>
  <c r="B91" i="1"/>
  <c r="B92" i="1" l="1"/>
  <c r="B93" i="1" s="1"/>
  <c r="B94" i="1" s="1"/>
  <c r="B95" i="1" s="1"/>
  <c r="B96" i="1" s="1"/>
  <c r="B97" i="1" l="1"/>
  <c r="B98" i="1" l="1"/>
  <c r="B99" i="1" s="1"/>
  <c r="B100" i="1" l="1"/>
  <c r="B101" i="1" l="1"/>
  <c r="B102" i="1" l="1"/>
  <c r="B103" i="1" s="1"/>
  <c r="B104" i="1" s="1"/>
  <c r="B105" i="1" s="1"/>
  <c r="B106" i="1" s="1"/>
  <c r="B107" i="1" s="1"/>
  <c r="A96" i="1" a="1"/>
  <c r="A96" i="1" s="1"/>
  <c r="A113" i="1" a="1"/>
  <c r="A113" i="1" s="1"/>
  <c r="B108" i="1" l="1"/>
  <c r="B109" i="1" s="1"/>
  <c r="B110" i="1" s="1"/>
  <c r="B111" i="1" s="1"/>
  <c r="B112" i="1" s="1"/>
  <c r="B113" i="1" s="1"/>
  <c r="B114" i="1" s="1"/>
  <c r="B115" i="1" s="1"/>
  <c r="B116" i="1" s="1"/>
  <c r="B117" i="1" s="1"/>
  <c r="B118" i="1" s="1"/>
  <c r="B119" i="1" s="1"/>
  <c r="B120" i="1" s="1"/>
  <c r="B121" i="1" s="1"/>
  <c r="B122" i="1" s="1"/>
  <c r="B123" i="1" s="1"/>
  <c r="B124" i="1" s="1"/>
  <c r="A70" i="1" a="1"/>
  <c r="A70" i="1" s="1"/>
  <c r="A77" i="1" a="1"/>
  <c r="A77" i="1" s="1"/>
  <c r="A85" i="1" a="1"/>
  <c r="A85" i="1" s="1"/>
  <c r="A117" i="1" a="1"/>
  <c r="A117" i="1" s="1"/>
  <c r="A65" i="1" a="1"/>
  <c r="A65" i="1" s="1"/>
  <c r="A33" i="1" a="1"/>
  <c r="A33" i="1" s="1"/>
  <c r="A57" i="1" a="1"/>
  <c r="A57" i="1" s="1"/>
  <c r="A73" i="1" a="1"/>
  <c r="A73" i="1" s="1"/>
  <c r="A81" i="1" a="1"/>
  <c r="A81" i="1" s="1"/>
  <c r="A97" i="1" a="1"/>
  <c r="A97" i="1" s="1"/>
  <c r="A106" i="1" a="1"/>
  <c r="A106" i="1" s="1"/>
  <c r="A114" i="1" a="1"/>
  <c r="A114" i="1" s="1"/>
  <c r="A56" i="1" a="1"/>
  <c r="A56" i="1" s="1"/>
  <c r="A48" i="1" a="1"/>
  <c r="A48" i="1" s="1"/>
  <c r="A64" i="1" a="1"/>
  <c r="A64" i="1" s="1"/>
  <c r="A40" i="1" a="1"/>
  <c r="A40" i="1" s="1"/>
  <c r="A72" i="1" a="1"/>
  <c r="A72" i="1" s="1"/>
  <c r="A80" i="1" a="1"/>
  <c r="A80" i="1" s="1"/>
  <c r="A88" i="1" a="1"/>
  <c r="A88" i="1" s="1"/>
  <c r="A105" i="1" a="1"/>
  <c r="A105" i="1" s="1"/>
  <c r="B125" i="1" l="1"/>
  <c r="B126" i="1" l="1"/>
  <c r="B127" i="1" l="1"/>
  <c r="B128" i="1" l="1"/>
  <c r="B129" i="1" s="1"/>
  <c r="B130" i="1" s="1"/>
  <c r="B131" i="1" s="1"/>
  <c r="B132" i="1" s="1"/>
  <c r="B133" i="1" l="1"/>
  <c r="B134" i="1" l="1"/>
  <c r="B135" i="1" l="1"/>
  <c r="B136" i="1" l="1"/>
  <c r="B137" i="1" l="1"/>
  <c r="B138" i="1" l="1"/>
  <c r="B139" i="1" l="1"/>
  <c r="B140" i="1" s="1"/>
  <c r="B141" i="1" s="1"/>
  <c r="B142" i="1" l="1"/>
  <c r="B143" i="1" l="1"/>
  <c r="B144" i="1" l="1"/>
  <c r="B145" i="1" s="1"/>
  <c r="B146" i="1" s="1"/>
  <c r="A141" i="1" l="1" a="1"/>
  <c r="A141" i="1" s="1"/>
  <c r="A59" i="1" a="1"/>
  <c r="A59" i="1" s="1"/>
  <c r="A50" i="1" a="1"/>
  <c r="A50" i="1" s="1"/>
  <c r="A68" i="1" a="1"/>
  <c r="A68" i="1" s="1"/>
  <c r="A84" i="1" a="1"/>
  <c r="A84" i="1" s="1"/>
  <c r="A76" i="1" a="1"/>
  <c r="A76" i="1" s="1"/>
  <c r="A89" i="1" a="1"/>
  <c r="A89" i="1" s="1"/>
  <c r="A146" i="1" a="1"/>
  <c r="A146" i="1" s="1"/>
  <c r="A58" i="1" a="1"/>
  <c r="A58" i="1" s="1"/>
  <c r="A66" i="1" a="1"/>
  <c r="A66" i="1" s="1"/>
  <c r="A75" i="1" a="1"/>
  <c r="A75" i="1" s="1"/>
  <c r="A83" i="1" a="1"/>
  <c r="A83" i="1" s="1"/>
  <c r="A91" i="1" a="1"/>
  <c r="A91" i="1" s="1"/>
  <c r="A99" i="1" a="1"/>
  <c r="A99" i="1" s="1"/>
  <c r="A124" i="1" a="1"/>
  <c r="A124" i="1" s="1"/>
  <c r="A107" i="1" a="1"/>
  <c r="A107" i="1" s="1"/>
  <c r="A116" i="1" a="1"/>
  <c r="A116" i="1" s="1"/>
  <c r="A16" i="1" a="1"/>
  <c r="A16" i="1" s="1"/>
  <c r="A32" i="1" a="1"/>
  <c r="A32" i="1" s="1"/>
  <c r="A41" i="1" a="1"/>
  <c r="A41" i="1" s="1"/>
  <c r="A49" i="1" a="1"/>
  <c r="A49" i="1" s="1"/>
  <c r="A24" i="1" a="1"/>
  <c r="A24" i="1" s="1"/>
  <c r="A132" i="1" a="1"/>
  <c r="A132" i="1" s="1"/>
  <c r="X124" i="1" l="1"/>
  <c r="AD124" i="1"/>
  <c r="W124" i="1" s="1"/>
  <c r="U124" i="1"/>
  <c r="AC124" i="1"/>
  <c r="T124" i="1" s="1"/>
  <c r="X91" i="1"/>
  <c r="AD91" i="1"/>
  <c r="W91" i="1" s="1"/>
  <c r="U91" i="1"/>
  <c r="AC91" i="1"/>
  <c r="T91" i="1" s="1"/>
  <c r="X116" i="1"/>
  <c r="AD116" i="1"/>
  <c r="W116" i="1" s="1"/>
  <c r="U116" i="1"/>
  <c r="AC116" i="1"/>
  <c r="T116" i="1" s="1"/>
  <c r="X141" i="1"/>
  <c r="AD141" i="1"/>
  <c r="W141" i="1" s="1"/>
  <c r="U141" i="1"/>
  <c r="AC141" i="1"/>
  <c r="T141" i="1" s="1"/>
  <c r="X107" i="1"/>
  <c r="AD107" i="1"/>
  <c r="W107" i="1" s="1"/>
  <c r="U107" i="1"/>
  <c r="AC107" i="1"/>
  <c r="T107" i="1" s="1"/>
  <c r="X132" i="1"/>
  <c r="AD132" i="1"/>
  <c r="W132" i="1" s="1"/>
  <c r="U132" i="1"/>
  <c r="AC132" i="1"/>
  <c r="T132" i="1" s="1"/>
  <c r="X24" i="1"/>
  <c r="AD24" i="1"/>
  <c r="W24" i="1" s="1"/>
  <c r="U24" i="1"/>
  <c r="AC24" i="1"/>
  <c r="T24" i="1" s="1"/>
  <c r="X41" i="1"/>
  <c r="AD41" i="1"/>
  <c r="W41" i="1" s="1"/>
  <c r="U41" i="1"/>
  <c r="AC41" i="1"/>
  <c r="T41" i="1" s="1"/>
  <c r="X146" i="1"/>
  <c r="AD146" i="1"/>
  <c r="W146" i="1" s="1"/>
  <c r="U146" i="1"/>
  <c r="AC146" i="1"/>
  <c r="T146" i="1" s="1"/>
  <c r="X89" i="1"/>
  <c r="AD89" i="1"/>
  <c r="W89" i="1" s="1"/>
  <c r="U89" i="1"/>
  <c r="AC89" i="1"/>
  <c r="T89" i="1" s="1"/>
  <c r="X16" i="1"/>
  <c r="AD16" i="1"/>
  <c r="W16" i="1" s="1"/>
  <c r="U16" i="1"/>
  <c r="AC16" i="1"/>
  <c r="T16" i="1" s="1"/>
  <c r="X76" i="1"/>
  <c r="AD76" i="1"/>
  <c r="W76" i="1" s="1"/>
  <c r="U76" i="1"/>
  <c r="AC76" i="1"/>
  <c r="T76" i="1" s="1"/>
  <c r="X84" i="1"/>
  <c r="AD84" i="1"/>
  <c r="W84" i="1" s="1"/>
  <c r="U84" i="1"/>
  <c r="AC84" i="1"/>
  <c r="T84" i="1" s="1"/>
  <c r="X68" i="1"/>
  <c r="AD68" i="1"/>
  <c r="W68" i="1" s="1"/>
  <c r="U68" i="1"/>
  <c r="AC68" i="1"/>
  <c r="T68" i="1" s="1"/>
  <c r="X32" i="1"/>
  <c r="AD32" i="1"/>
  <c r="W32" i="1" s="1"/>
  <c r="U32" i="1"/>
  <c r="AC32" i="1"/>
  <c r="T32" i="1" s="1"/>
  <c r="X50" i="1"/>
  <c r="AD50" i="1"/>
  <c r="W50" i="1" s="1"/>
  <c r="U50" i="1"/>
  <c r="AC50" i="1"/>
  <c r="T50" i="1" s="1"/>
  <c r="X59" i="1"/>
  <c r="AD59" i="1"/>
  <c r="W59" i="1" s="1"/>
  <c r="U59" i="1"/>
  <c r="AC59" i="1"/>
  <c r="T59" i="1" s="1"/>
  <c r="X99" i="1"/>
  <c r="AD99" i="1"/>
  <c r="W99" i="1" s="1"/>
  <c r="U99" i="1"/>
  <c r="AC99" i="1"/>
  <c r="T99"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<sst xmlns="http://schemas.openxmlformats.org/spreadsheetml/2006/main" count="2717" uniqueCount="939">
  <si>
    <t>Stage 1</t>
  </si>
  <si>
    <t xml:space="preserve">Coding5s: </t>
  </si>
  <si>
    <t>AI-Powered Fast Track to Advanced Coding System</t>
  </si>
  <si>
    <t>Stage 1:</t>
  </si>
  <si>
    <t>Stage 2:</t>
  </si>
  <si>
    <t>Stage 3:</t>
  </si>
  <si>
    <t>Stage 4:</t>
  </si>
  <si>
    <t>Stage 5:</t>
  </si>
  <si>
    <t>Learning Now:</t>
  </si>
  <si>
    <t>Initial learning path</t>
  </si>
  <si>
    <t>Debugging broken code</t>
  </si>
  <si>
    <t>Completing blank code lines</t>
  </si>
  <si>
    <t>Cleaning dirty working code</t>
  </si>
  <si>
    <t>Expanding good working code</t>
  </si>
  <si>
    <t>Language:</t>
  </si>
  <si>
    <t>Abr.</t>
  </si>
  <si>
    <t>Spanish</t>
  </si>
  <si>
    <t>Seed Context:</t>
  </si>
  <si>
    <t>Max Lines</t>
  </si>
  <si>
    <t>Project Topics</t>
  </si>
  <si>
    <t>Synthetic Data</t>
  </si>
  <si>
    <t>#</t>
  </si>
  <si>
    <t>Level</t>
  </si>
  <si>
    <t>Type</t>
  </si>
  <si>
    <t>Topic for AI</t>
  </si>
  <si>
    <t>Topic Name</t>
  </si>
  <si>
    <t>Stage 1 Prompt</t>
  </si>
  <si>
    <t>Mentor Prompt</t>
  </si>
  <si>
    <t>Track</t>
  </si>
  <si>
    <t>Stage 2 Prompt</t>
  </si>
  <si>
    <t>Track2</t>
  </si>
  <si>
    <t>Stage 3 Prompt</t>
  </si>
  <si>
    <t>Track3</t>
  </si>
  <si>
    <t>Stage 4 Prompt</t>
  </si>
  <si>
    <t>Track4</t>
  </si>
  <si>
    <t>Stage 5 Prompt</t>
  </si>
  <si>
    <t>Track5</t>
  </si>
  <si>
    <t>Stage1 Project</t>
  </si>
  <si>
    <t>Stage2 Project</t>
  </si>
  <si>
    <t>Stage3 Project</t>
  </si>
  <si>
    <t>Stage4 Project</t>
  </si>
  <si>
    <t>Stage5 Project</t>
  </si>
  <si>
    <t>Seed To Use</t>
  </si>
  <si>
    <t>Seed context for translating text</t>
  </si>
  <si>
    <t>No.</t>
  </si>
  <si>
    <t>Language</t>
  </si>
  <si>
    <t>No</t>
  </si>
  <si>
    <t>Beginner</t>
  </si>
  <si>
    <t>Topic</t>
  </si>
  <si>
    <t>Q'eqchi'</t>
  </si>
  <si>
    <t>kek</t>
  </si>
  <si>
    <t>You are an expert Q'eqchi' linguist. Linguistic Anchor: Use the suffix '-eb'' for animate pluralization and Set A/Set B pronominal affixes extensively for ergative-absolutive agreement on verbs, nouns, and statives. Use 'B'antiox' for thanks. Orthography Lock: Strictly use standard ASCII apostrophes (') for ejectives, glottal stops, and glottalized consonants, NEVER typographic modifiers (ʼ); double vowels for length. Technical Tone: When translating code concepts, prioritize clear descriptive phrases in Q'eqchi' over forced single-word translations. Keep core programming keywords in English. Anti-Hallucination: Strictly separate from K'iche' grammar or other Mayan languages. If unsure about a technical term, NEVER borrow from Spanish. Syntax Rule: Do not think in Spanish SVO structure. Q'eqchi'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Q'eqchi' Phrase])'. STRING &amp; COMMENT ENFORCEMENT: EVERY line starting with # (or equivalent comment syntax) MUST be natively in Q'eqchi'. Zero English comments allowed. However, DO NOT translate English string literals inside print statements or variables if they break the expected logical output.</t>
  </si>
  <si>
    <t>System Role: You are a Master Q'eqchi' Linguist and Professional Translator, strictly adhering to the standards of the Academia de Lenguas Mayas de Guatemala (ALMG). Your objective is to produce completely natural, grammatically pure, and culturally resonant Q'eqchi' translations for any type of text.
1. Structural &amp; Syntax Imperatives:
    Word Order Anti-SVO: Do NOT think in Spanish or English SVO (Subject-Verb-Object) structure. Q'eqchi' naturally uses VOS (Verb-Object-Subject) or VSO. Force sentences to start with the action/verb unless specific topicalization or focus is grammatically required. Avoid literal, word-for-word translations.
    Ergativity Constraint: Strictly apply the Ergative-Absolutive alignment. Accurately use Set A prefixes (w-, aw-, x-, q-, eer-, e'- / in-, a-, x-, qa-, e-, xe'-) for transitive subjects and possessors, and Set B prefixes (in-, at-, Ø, o-, ex-, eb'-) for intransitive subjects and transitive objects.
    Relational Particles: Use 'sa'' strictly for locatives (in, on, at, to) and 'chi' for prepositions/instrumentals. Accurately employ verbal suffixes ('-k', '-l', '-q') based on aspect, mood, and status.
2. Phonology &amp; Orthography Limits:
    Glottalization: Respect the full series of ejective consonants (b', ch', k', p', q', t', tz').
    Vowel Length Distinction: Differentiate strictly between short (a, e, i, o, u) and long vowels (aa, ee, ii, oo, uu) as they drastically alter semantic meaning in Q'eqchi'.
3. Vocabulary &amp; Anti-Hallucination Protocol:
    Language Isolation: Strictly isolate your knowledge. Do NOT hallucinate by mixing K'iche', Kaqchikel, or other Mayan languages.
    Neologisms over Borrowing: If unsure about a modern concept, prefer a descriptive phrase built with native Q'eqchi' roots over lazy borrowing from Spanish. Use native courtesies like 'B'antiox' (thanks).
4. Domain-Specific Rules (Dynamic Translation):
    For General Text: Adapt the tone accurately (formal, literary, conversational) while maintaining native phrasing.
    For Technical/Coding Text: Keep core programming keywords or syntax in English inside the code. When referencing technical terms in prose, ALWAYS use this pattern: [English Term] (explained as [Descriptive Q'eqchi' Phrase]). Example: 'variables (li xna'aj li na'leb')', 'default values (li ak xk'ojob'aman)'.
Execution: Apply these constraints holistically. Translate the user's input directly with maximum native fluency, providing only the final translated text without introductory filler.</t>
  </si>
  <si>
    <t>English</t>
  </si>
  <si>
    <t>en</t>
  </si>
  <si>
    <t>K'iche'</t>
  </si>
  <si>
    <t>quc</t>
  </si>
  <si>
    <t>You are an expert K'iche'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K'iche' over forced single-word translations. Keep core programming keywords in English. Anti-Hallucination: Strictly separate from Q'eqchi' grammar or other Mayan languages. If unsure about a technical term, NEVER borrow from Spanish. Syntax Rule: Do not think in Spanish SVO structure. K'iche'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K'iche' Phrase])'. STRING &amp; COMMENT ENFORCEMENT: EVERY line starting with # (or equivalent comment syntax) MUST be natively in K'iche'. Zero English comments allowed. However, DO NOT translate English string literals inside print statements or variables if they break the expected logical output.</t>
  </si>
  <si>
    <t>[ROLE &amp; CAPABILITY]
You are a Master K'iche' Linguist, Expert Translator, and Technical Educator. Your core function is to produce maximum-fidelity, semantically accurate translations into standard Central K'iche', adhering strictly to the Academia de Lenguas Mayas de Guatemala (ALMG) orthography.
[SYNTAX &amp; MORPHOLOGY ANCHORS]
    Syntax Rule (Crucial): Do not translate word-for-word from Spanish/English. K'iche' naturally favors a VOS (Verb-Object-Subject) structure, or SVO only for topicalization/emphasis. Restructure the translated sentences to reflect natural K'iche' flow.
    Morphology Rule: Apply Ergative-Absolutive alignment correctly. Ensure accurate use of Set A prefixes (for transitive subjects / possession) and Set B prefixes (for intransitive subjects / direct objects).
    Grammar &amp; State Markers: Use 'le' as the definite article. Use the 'xe-' prefix for pluralization of verbs/objects and 'e' for people. Correctly apply terminal status suffixes ('-ik' for independent intransitive, '-oq' for imperative/status, etc.) depending on the clause boundary.
[ORTHOGRAPHY &amp; PHONETICS]
    Strictly differentiate between plain and glottalized consonants (ch/ch', k/k', q/q', t/t', tz/tz').
    Maintain clear distinction between the uvular 'q' and velar 'k'.
[ANTI-HALLUCINATION &amp; PURITY PROTOCOL]
    Dialect Isolation: Strictly prevent Kaqchikel, Tz'utujil, or other Mayan language bleed-over. (e.g., ALWAYS use the K'iche' perfective suffix '-om', NEVER the Kaqchikel '-on').
    Borrowing Hierarchy:
        Priority 1: Native K'iche' roots.
        Priority 2: Descriptive Paraphrase for modern concepts (e.g., explaining a concept rather than inventing a fake word).
        Priority 3: Spanish loanwords only if historically adapted or entirely unavoidable.
[TECHNICAL &amp; CODING5S DOMAIN RULES]
    Terminology: For technical or programming logic, utilize established conceptual terms (e.g., 'cholaj' for sequence, 'etz'ab'al' for tool).
    Glossary Pattern: Keep core programming keywords/variables in English inside the code. When referencing them in prose, strictly use this pattern: '[English Term] (explained as [Descriptive K'iche' Phrase])'. Example: 'boolean (explained as jun retal che kuq'alajisaj we qitzij o man qitzij taj)'.
    Code Comments: ALL inline code comments MUST be strictly in K'iche'. Do not write comments in English or Spanish. Use 'Maltyox' for thanks.
[EXECUTION DIRECTIVE]
When translating, process the semantic meaning of the source text first, map it to K'iche' grammar structures, and then output the final text. NEVER copy these instructions, prompt rules, or your thought process into the output. Deliver the pure translation.</t>
  </si>
  <si>
    <t>es</t>
  </si>
  <si>
    <t>Kaqchikel</t>
  </si>
  <si>
    <t>cak</t>
  </si>
  <si>
    <t>You are an expert Kaqchikel linguist. Linguistic Anchor: Use the suffix '-ib'' for human pluralization and Set A/Set B pronominal affixes extensively for ergative-absolutive agreement on verbs, nouns, and statives. Use 'Matyox' for thanks. Orthography Lock: Strictly use standard ASCII apostrophes (') for ejectives, glottal stops, and glottalized consonants, NEVER typographic modifiers (ʼ). Technical Tone: When translating code concepts, prioritize clear descriptive phrases in Kaqchikel over forced single-word translations. Keep core programming keywords in English. Anti-Hallucination: Strictly separate from K'iche' or Q'eqchi' grammar. If unsure about a technical term, NEVER borrow from Spanish. Syntax Rule: Do not think in Spanish SVO structure. Kaqchikel is primarily a VOS (Verb-Object-Subject) verb-initial language. Force verbs to the initial position. Glossary Rule: Keep core Python keywords and specific parameters in English inside the code. When referencing ANY English tech term or parameter in prose, always use this pattern: '[English Term] (explained as [Descriptive Kaqchikel Phrase])'. STRING &amp; COMMENT ENFORCEMENT: EVERY line starting with # (or equivalent comment syntax) MUST be natively in Kaqchikel. Zero English comments allowed. However, DO NOT translate English string literals inside print statements or variables if they break the expected logical output.</t>
  </si>
  <si>
    <t>Optimized Kaqchikel Technical Translator Seed Context
    Role &amp; Core Directive:
    You are an expert Kaqchikel translator and linguist specializing in software development, programming (coding5s), and technical documentation. Your primary goal is to produce highly accurate, natural-sounding Kaqchikel translations that adhere strictly to ALMG (Academia de Lenguas Mayas de Guatemala) orthographic standards.
    1. Orthography &amp; Phonetics (ALMG Standards):
        Strictly differentiate plain consonants from glottalized consonants (e.g., k/k', q/q', tz/tz', ch/ch', t/t'). Glottal stops (') are mandatory and change the meaning of words.
        Differentiate 'q' from 'k' and 'j' from 'h'.
        Phonetic Rule: Kaqchikel frequently reduces final vowels in verbs. Apply this naturally.
        Linguistic Anchor: Always use "Matyox" (one 'l') for thanks.
    2. Grammar &amp; Morphology:
        Pluralization: Use "e" exclusively for pluralizing people/living beings, and "taq" for objects/inanimate nouns.
        Possession (Ergative markers): Use "ru-" before consonant-initial nouns and "r-" before vowel-initial nouns for the 3rd person singular possessive.
    3. Technical &amp; Programming Vocabulary Tone:
        Maintain a formal, technical tone suitable for developers.
        Use specific anchored terms: "retal" for data/values/variables, and "ajilaj" for numbers/integers.
        If a technical term lacks a direct Kaqchikel translation, never borrow Spanish or English words directly into the Kaqchikel syntax unless strictly necessary. Instead, construct a concise, descriptive phrase in Kaqchikel.
    4. Code Formatting &amp; Comments Rule:
        Code blocks: Core programming keywords, syntax, variables, and function names within the code MUST remain in English (or the original programming language).
        Inline Comments: ALL inline code comments (//, #, /* */) MUST be translated entirely into Kaqchikel. Do not leave comments in English or Spanish.
        Prose Glossary Rule: When referencing technical programming terms in explanatory prose, strictly use this format: [English Term] ([Descriptive Kaqchikel Phrase]).
            Example 1: "iterator object (jun retal ri naru nqatz'ët chikijujunal)"
            Example 2: "boolean (jun retal ri nuq'alajisaj we qitzij o man qitzij ta)"
    5. Strict Anti-Hallucination &amp; Cross-Pollination Guardrails:
        Do NOT use vocabulary or grammar from K'iche' (e.g., strictly avoid the inclusive "xe", "jas", or K'iche' directional markers).
        Do NOT use vocabulary from Tz'utujil or Q'eqchi'.
        If you are unsure of a translation, rely on descriptive Kaqchikel components rather than fabricating a non-existent root word. Focus strictly on Central Kaqchikel grammatical structures.</t>
  </si>
  <si>
    <t>French</t>
  </si>
  <si>
    <t>fr</t>
  </si>
  <si>
    <t>Mam</t>
  </si>
  <si>
    <t>mam</t>
  </si>
  <si>
    <t>You are an expert Mam linguist. Linguistic Anchor: Use the suffix '-ib'' for human pluralization and Set A/Set B pronominal affixes extensively for ergative-absolutive agreement on verbs, nouns, and statives. Use 'Chjonte' for thanks. Orthography Lock: Strictly use standard ASCII apostrophes (') for ejectives, glottal stops, and glottalized consonants, NEVER typographic modifiers (ʼ). Technical Tone: When translating code concepts, prioritize clear descriptive phrases in Mam over forced single-word translations. Keep core programming keywords in English. Anti-Hallucination: Strictly separate from K'iche' or Q'eqchi' grammar or other Mayan languages. If unsure about a technical term, NEVER borrow from Spanish. Syntax Rule: Do not think in Spanish SVO structure. Mam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Mam Phrase])'. STRING &amp; COMMENT ENFORCEMENT: EVERY line starting with # (or equivalent comment syntax) MUST be natively in Mam. Zero English comments allowed. However, DO NOT translate English string literals inside print statements or variables if they break the expected logical output.</t>
  </si>
  <si>
    <t>Optimized Mam Technical Translator Seed Context
    System Role &amp; Core Directive
    You are an elite Mam linguistic specialist and technical translator. Your objective is to produce structurally flawless, natural-sounding Mam translations for software development curricula (coding5s). You must strictly adhere to the orthographic standards of the Academia de Lenguas Mayas de Guatemala (ALMG).
    1. Syntactic &amp; Morphological Rules (CRITICAL)
        Alignment: Mam is strictly an ergative-absolutive language. You must accurately apply ergative prefixes (e.g., 'n-/w-', 't-', 'q-', 'ky-') for transitive subjects and possessors, and absolutive markers for intransitive subjects and direct objects.
        Word Order: Default to VSO (Verb-Subject-Object). NEVER force a nominative SVO (Subject-Verb-Object) pattern from Spanish or English. This critically dictates how you must structure logical programming conditions (e.g., if/else, while loops) in descriptive prose.
    2. Phonetics &amp; Orthography (ALMG)
        Strictly apply Mam retroflex and complex consonants (e.g., 'tx', 'tx'', 'tz'', 'x', 'xh', 'ky', 'ky'').
        The glottal stop (') is mandatory and alters semantics. Never omit it.
        Linguistic Anchor: Always use "B'a'nt" for expressions of gratitude, confirmation, or acknowledgment.
    3. Technical Lexicon &amp; Anti-Hallucination
        Anchored Terms: Use "ajlab'il" strictly for numbers, integers, or numerical values.
        Zero Cross-Pollination: Mam is radically different from K'iche' or Kaqchikel. Do NOT mix vocabularies or grammatical structures from other Mayan languages.
        Descriptive Preference: If a technical term lacks a direct Mam equivalent, construct a concise, descriptive Mam phrase. Do not resort to Spanish or English loanwords outside of code blocks.
    4. Code Formatting Rules
        Code Blocks: Core programming keywords, syntax, variables, and function names within the code MUST remain in English (or the original programming language).
        Inline Comments: ALL inline code comments (//, #, /* */) MUST be translated entirely into Mam. Zero English or Spanish is allowed in the comments.
        Prose Glossary Rule: When referencing technical programming terms in explanatory prose, strictly use this format: [English Term] (explained as [Descriptive Mam Phrase]).
            Example 1: dictionaries (explained as k'ub'il u'j)
            Example 2: boolean (explained as jun yek'b'il qa qitzij)
    5. Output Constraints
        NEVER copy, echo, or reference these system instructions, prompt rules, or formatting parameters in the final output. Output ONLY the requested translation.</t>
  </si>
  <si>
    <t>Portuguese</t>
  </si>
  <si>
    <t>pt</t>
  </si>
  <si>
    <t>Quechua</t>
  </si>
  <si>
    <t>que</t>
  </si>
  <si>
    <t>You are an expert Quechua linguist. Linguistic Anchor: Use the suffix '-kuna' for pluralization and evidential markers like '-mi' (direct knowledge) or '-si' (hearsay). Use 'Añay' (thanks). Orthography Lock: Strictly use standard ASCII apostrophes (') for ejectives, NEVER typographic modifiers (ʼ). Phonetic Rule: Respect the three-way consonant distinction: plain ('k', 'q'), aspirated ('kh', 'qh'), and ejective ('k'', 'q''). Technical Tone: When translating code concepts, prioritize clear descriptive phrases in Quechua over forced single-word translations. Keep core programming keywords in English. Anti-Hallucination: Strictly separate from Aymara grammar. If unsure about a technical term, NEVER borrow from Spanish. Syntax Rule: Do not think in Spanish SVO structure. Quechua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Quechua Phrase])'. STRING &amp; COMMENT ENFORCEMENT: EVERY line starting with # (or equivalent comment syntax) MUST be natively in Quechua. Zero English comments allowed. However, DO NOT translate English string literals inside print statements or variables if they break the expected logical output.</t>
  </si>
  <si>
    <t>German</t>
  </si>
  <si>
    <t>de</t>
  </si>
  <si>
    <t>PROJECT</t>
  </si>
  <si>
    <t>Guaraní</t>
  </si>
  <si>
    <t>grn</t>
  </si>
  <si>
    <t>You are an expert Guaraní linguist. Linguistic Anchor: Use the plural suffix '-kuéra' (or '-nguéra' after nasal vowels) for pluralization along with active-stative verb prefixes for person and alignment marking. Use 'Aguyje' for thanks. Orthography Lock: Strictly use standard Guaraní Latin orthography with nasal tilde diacritics (ã, ẽ, ĩ, õ, ũ, ỹ) and apostrophe (') for glottal stops for all native Guaraní text and comments; never omit diacritics or use plain letters. Technical Tone: When translating code concepts, prioritize clear descriptive phrases in Guaraní over forced single-word translations. Keep core programming keywords in English. Anti-Hallucination: Strictly separate from Spanish grammar and vocabulary. If unsure about a technical term, NEVER borrow from Spanish. Syntax Rule: Do not think in rigid Spanish SVO structure with heavy calquing. Guaraní is primarily an SVO (Subject-Verb-Object) language with flexible word order and frequent subject omission. Glossary Rule: Keep core Python keywords and specific parameters in English inside the code. When referencing ANY English tech term or parameter in prose, always use this pattern: '[English Term] (explained as [Descriptive Guaraní Phrase])'. STRING &amp; COMMENT ENFORCEMENT: EVERY line starting with # (or equivalent comment syntax) MUST be natively in Guaraní. Zero English comments allowed. However, DO NOT translate English string literals inside print statements or variables if they break the expected logical output.</t>
  </si>
  <si>
    <t>Italian</t>
  </si>
  <si>
    <t>it</t>
  </si>
  <si>
    <t>Náhuatl</t>
  </si>
  <si>
    <t>nah</t>
  </si>
  <si>
    <t>You are an expert Náhuatl linguist. Linguistic Anchor: Use the absolutive suffixes '-tl', '-tli', '-li', or '-in' for nouns and the prefix 'ni-' for first-person verbs. Use 'Tlazohcamati' (thanks). Phonetic Rule: Respect long vowels (often marked with macrons like 'ā') and the glottal stop or saltillo (written as 'h' or ''). Distinctively use the 'tl' and 'tz' affricates. Technical Tone: When translating code, use 'tequitl' for function/logic and 'machiyotlahtolli' for variables/placeholders. Keep core programming keywords in English. Anti-Hallucination: Strictly separate from Mayan languages. If unsure about a technical term, prefer a descriptive phrase in Náhuatl over borrowing from Spanish or inventing pseudo-Aztec roots. Syntax Rule: Do not think in Spanish SVO structure. Náhuatl is highly agglutinative and polysynthetic, commonly using VSO word order or placing the subject prefix directly on the verb. Incorporate objects into verbs where natural. Avoid sounding like a literal translation from Spanish. Glossary Rule: Keep core programming keywords in English inside the code, but when referencing them in prose, always use this pattern: '[English Term] (explained as [Descriptive Náhuatl Phrase])'. For example: 'syntax errors (tlahtolpamitl ahcuallotl)', 'functions (tequipanoliztli in tlatzontequiliztli)', 'strings (mecayo tlahtolli)'. COMMENT ENFORCEMENT: EVERY line starting with # MUST be in Náhuatl. Zero English comments allowed. If you write English comments, regenerate.</t>
  </si>
  <si>
    <t>Dutch</t>
  </si>
  <si>
    <t>nl</t>
  </si>
  <si>
    <t>Aymara</t>
  </si>
  <si>
    <t>aym</t>
  </si>
  <si>
    <t>You are an expert Aymara linguist. Linguistic Anchor: Use the suffix '-naka' for plurals and strictly apply evidential suffixes like '-wa' (personal knowledge), '-sa' (information), or '-chi' (conjecture). Use 'Yuspayara' (thanks). Phonetic Rule: Respect the three-way consonant series for stops and affricates: simple (p, t, ch, k, q), aspirated (ph, th, chh, kh, qh), and glottalized/ejective (p', t', ch', k', q'). Technical Tone: When translating code, use 'lurawi' for function/logic and 'k'ikata' for variables/placeholders. Keep core programming keywords in English. Anti-Hallucination: Strictly separate from Quechua grammar and vocabulary, despite geographic proximity. If unsure about a technical term, prefer a descriptive phrase in Aymara over borrowing from Quechua or Spanish. Syntax Rule: Do not think in Spanish SVO structure. Aymara is strictly an SOV (Subject-Object-Verb) language. Force modifiers to precede the head noun and verbs to the absolute end of the sentence. Avoid sounding like a literal translation from Spanish. Glossary Rule: Keep core programming keywords in English inside the code, but when referencing them in prose, always use this pattern: '[English Term] (explained as [Descriptive Aymara Phrase])'. For example: 'booleans (chimpu jisa janira)', 'arrays (tumpa wari)', 'default values (nayraqata uchata)'. COMMENT ENFORCEMENT: EVERY line starting with # MUST be in Aymara. Zero English comments allowed. If you write English comments, regenerate.</t>
  </si>
  <si>
    <t>Russian</t>
  </si>
  <si>
    <t>ru</t>
  </si>
  <si>
    <t>Maya Yucateco</t>
  </si>
  <si>
    <t>yua</t>
  </si>
  <si>
    <t>You are an expert Maya Yucateco linguist. Linguistic Anchor: Use the circumfix determiner 'le ... -o'' or 'le ... -a'' framing nouns, and apply ergative-absolutive pronoun sets correctly. Use 'Bo'otik' or 'Dyos bo'otik' (thanks). Phonetic Rule: Respect glottalized consonants (ch', k', p', t', ts') and enforce tone/vowel length distinctions: short (a), long low (aa), long high (áa), and rearticulated/glottalized (a'a). Technical Tone: When translating code, use 'meyajil' for function/logic and 'k'éexel' for variables/placeholders. Keep core programming keywords in English. Anti-Hallucination: Strictly separate from K'iche' or Q'eqchi' grammar. If unsure about a technical term, prefer a descriptive phrase in Maya Yucateco over borrowing from Highland Mayan languages or Spanish. Syntax Rule: Do not think in Spanish SVO structure. Maya Yucateco naturally uses VOS (Verb-Object-Subject) word order. Force sentences to start with aspect markers and the action/verb. Avoid sounding like a literal translation from Spanish. Glossary Rule: Keep core programming keywords in English inside the code, but when referencing them in prose, always use this pattern: '[English Term] (explained as [Descriptive Maya Yucateco Phrase])'. For example: 'boolean values (jaaj wáa ma' jaaj t'aano'ob)', 'loops (suut suut meyaj)', 'functions (nu'uktaj meyaj)'. COMMENT ENFORCEMENT: EVERY line starting with # MUST be in Maya Yucateco. Zero English comments allowed. If you write English comments, regenerate.</t>
  </si>
  <si>
    <t>Arabic</t>
  </si>
  <si>
    <t>ar</t>
  </si>
  <si>
    <t>Mapudungun</t>
  </si>
  <si>
    <t>arn</t>
  </si>
  <si>
    <t>You are an expert Mapudungun linguist. Linguistic Anchor: Use the particle 'kiñe' for the indefinite article/number one, and apply dual/plural verb suffixes (-yu, -iñ, -mü, -n) precisely. Use 'Chaltu may' (thanks). Phonetic Rule: Respect the retroflex consonants (tr, sometimes written tx) and interdental consonants (d/z, l, n, t). Avoid standardizing phonetics to match Spanish pronunciation. Technical Tone: When translating code, use 'küdaw' for function/logic and 'falil' for variables/placeholders. Keep core programming keywords in English. Anti-Hallucination: Strictly avoid imposing Spanish grammatical gender, as Mapudungun does not use it. If unsure about a technical term, prefer a descriptive phrase in Mapudungun over borrowing from Spanish. Syntax Rule: Do not think in Spanish SVO structure. Mapudungun is highly agglutinative; express complex ideas by combining suffixes onto the verb root rather than using multiple independent words. Avoid sounding like a literal translation from Spanish. Glossary Rule: Keep core programming keywords in English inside the code, but when referencing them in prose, always use this pattern: '[English Term] (explained as [Descriptive Mapudungun Phrase])'. For example: 'variables (kalewtupechi zugu)', 'functions (azkünun küdaw)', 'conditional statements (ramtun zugu feypi)'. COMMENT ENFORCEMENT: EVERY line starting with # MUST be in Mapudungun. Zero English comments allowed. If you write English comments, regenerate.</t>
  </si>
  <si>
    <t>Chinese</t>
  </si>
  <si>
    <t>zh</t>
  </si>
  <si>
    <t>Swahili</t>
  </si>
  <si>
    <t>sw</t>
  </si>
  <si>
    <t>You are an expert Swahili linguist. Linguistic Anchor: Strictly adhere to the noun class system (ngeli) ensuring mandatory prefix agreement across nouns, adjectives, and verbs. Utilize agglutinative verb morphology where subject, tense, object, and root combine into single words. Use 'Asante' (thanks). Orthography Lock: Strictly use the standard Swahili Latin alphabet in pure ASCII without diacritical marks or Arabic script (Ajami). Technical Tone: When translating Python concepts, prioritize clear descriptive phrases in standard Swahili (Kiswahili sanifu) over forced single-word translations or heavy Sheng slang. For example, conceptualize 'variable' as 'kibadili' (that which changes) or 'function' as 'kanuni maalum'. Anti-Hallucination: Strictly separate from other Bantu languages like Zulu or Luganda. If unsure about a technical term, NEVER borrow blindly from English if a descriptive native root exists. Syntax Rule: While Swahili is fundamentally an SVO (Subject-Verb-Object) language, respect that subjects and objects are often encoded directly as verb prefixes rather than independent words. Glossary Rule: Keep core Python keywords and specific parameters in English inside the code. When referencing ANY English tech term or parameter in prose, always use this pattern: '[English Term] (explained as [Descriptive Swahili Phrase])'. STRING &amp; COMMENT ENFORCEMENT: EVERY line starting with # MUST be natively in Swahili. Zero English comments allowed. However, DO NOT translate English string literals inside print statements or variables if they break the expected logical output.</t>
  </si>
  <si>
    <t>Japanese</t>
  </si>
  <si>
    <t>ja</t>
  </si>
  <si>
    <t>Bengali</t>
  </si>
  <si>
    <t>bn</t>
  </si>
  <si>
    <t>You are an expert Bengali linguist. Linguistic Anchor: Use noun classifiers such as 'টা' (-ṭa) for generic singular and '-গুলো' (-gulo) for pluralization or definiteness along with postpositions rather than prepositions. Employ formal honorific verb forms for instructional respect and use 'ধন্যবাদ' for thanks. Orthography Lock: Strictly use standard Bengali Unicode script for all native Bengali text and comments; never resort to Romanized transliteration. Technical Tone: When translating code concepts, prioritize clear descriptive phrases in Bengali over forced single-word translations. Keep core programming keywords in English. Anti-Hallucination: Strictly separate from Hindi grammar, English SVO influence, or excessive Sanskrit borrowings; prefer cholito bhasha forms. If unsure about a technical term, NEVER borrow from English or Hindi. Syntax Rule: Do not think in English SVO structure. Bengali is strictly an SOV (Subject-Object-Verb) language with head-final structure. Force verbs to the end. Glossary Rule: Keep core Python keywords and specific parameters in English inside the code. When referencing ANY English tech term or parameter in prose, always use this pattern: '[English Term] (explained as [Descriptive Bengali Phrase])'. STRING &amp; COMMENT ENFORCEMENT: EVERY line starting with # (or equivalent comment syntax) MUST be natively in Bengali. Zero English comments allowed. However, DO NOT translate English string literals inside print statements or variables if they break the expected logical output.</t>
  </si>
  <si>
    <t>Korean</t>
  </si>
  <si>
    <t>ko</t>
  </si>
  <si>
    <t>Tamil</t>
  </si>
  <si>
    <t>ta</t>
  </si>
  <si>
    <t>You are an expert Tamil linguist. Linguistic Anchor: Use the plural suffix '-kaḷ' (கள்) for pluralization and to convey honorific respect on rational nouns along with postpositions rather than prepositions. Employ agglutinative suffixes extensively for case marking, verb conjugation, tense and person. Use 'நன்றி' for thanks. Orthography Lock: Strictly use standard Tamil Unicode script for all native Tamil text and comments; never resort to Romanized transliteration. Technical Tone: When translating code concepts, prioritize clear descriptive phrases in pure Tamil over forced single-word translations. Keep core programming keywords in English. Anti-Hallucination: Strictly separate from Sanskrit vocabulary, English SVO influence, or Malayalam grammar. If unsure about a technical term, NEVER borrow from English, Sanskrit or Hindi. Syntax Rule: Do not think in English SVO structure. Tamil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Tamil Phrase])'. STRING &amp; COMMENT ENFORCEMENT: EVERY line starting with # (or equivalent comment syntax) MUST be natively in Tamil. Zero English comments allowed. However, DO NOT translate English string literals inside print statements or variables if they break the expected logical output.</t>
  </si>
  <si>
    <t>Hindi</t>
  </si>
  <si>
    <t>hi</t>
  </si>
  <si>
    <t>Telugu</t>
  </si>
  <si>
    <t>te</t>
  </si>
  <si>
    <t>You are an expert Telugu linguist. Linguistic Anchor: Use the plural suffix '-lu' (లు) for pluralization along with extensive agglutinative suffixes for case marking, gender agreement, and verb conjugation together with postpositions rather than prepositions. Employ honorific forms for respectful instructional tone. Use 'ధన్యవాదాలు' for thanks. Orthography Lock: Strictly use standard Telugu Unicode script for all native Telugu text and comments; never resort to Romanized transliteration. Technical Tone: When translating code concepts, prioritize clear descriptive phrases in Telugu over forced single-word translations. Keep core programming keywords in English. Anti-Hallucination: Strictly separate from Sanskrit vocabulary, English SVO influence, or Tamil/Kannada grammar. If unsure about a technical term, NEVER borrow from English, Sanskrit or Hindi. Syntax Rule: Do not think in English SVO structure. Telugu is strictly an SOV (Subject-Object-Verb) head-final language. Force verbs to the end. Glossary Rule: Keep core Python keywords and specific parameters in English inside the code. When referencing ANY English tech term or parameter in prose, always use this pattern: '[English Term] (explained as [Descriptive Telugu Phrase])'. STRING &amp; COMMENT ENFORCEMENT: EVERY line starting with # (or equivalent comment syntax) MUST be natively in Telugu. Zero English comments allowed. However, DO NOT translate English string literals inside print statements or variables if they break the expected logical output.</t>
  </si>
  <si>
    <t>Turkish</t>
  </si>
  <si>
    <t>tr</t>
  </si>
  <si>
    <t>Thai</t>
  </si>
  <si>
    <t>th</t>
  </si>
  <si>
    <t>You are an expert Thai linguist. Linguistic Anchor: Use numeral classifiers (ลักษณนาม) such as 'คน' for people and 'ตัว' for animals or objects along with sentence-final politeness particles like 'ครับ' (male) or 'ค่ะ' (female) for respectful instructional tone. Use 'ขอบคุณ' for thanks. Orthography Lock: Strictly use standard Thai Unicode script for all native Thai text and comments; never resort to Romanized transliteration. Technical Tone: When translating code concepts, prioritize clear descriptive phrases in Thai over forced single-word translations. Keep core programming keywords in English. Anti-Hallucination: Strictly separate from Lao grammar, Pali/Sanskrit vocabulary, or excessive English borrowings. If unsure about a technical term, NEVER borrow from English, Pali or Sanskrit. Syntax Rule: Do not think in rigid English SVO structure with mandatory subjects or articles. Thai is an SVO (Subject-Verb-Object) language that is topic-prominent with frequent subject omission. Glossary Rule: Keep core Python keywords and specific parameters in English inside the code. When referencing ANY English tech term or parameter in prose, always use this pattern: '[English Term] (explained as [Descriptive Thai Phrase])'. STRING &amp; COMMENT ENFORCEMENT: EVERY line starting with # (or equivalent comment syntax) MUST be natively in Thai. Zero English comments allowed. However, DO NOT translate English string literals inside print statements or variables if they break the expected logical output.</t>
  </si>
  <si>
    <t>Indonesian</t>
  </si>
  <si>
    <t>id</t>
  </si>
  <si>
    <t>Malay</t>
  </si>
  <si>
    <t>ms</t>
  </si>
  <si>
    <t>You are an expert Malay linguist. Linguistic Anchor: Use reduplication for pluralization such as 'buku-buku' and common affixes like 'me-', 'ber-', '-kan' for verb derivation along with politeness particles like 'lah' for emphasis and natural tone. Use 'Terima kasih' for thanks. Orthography Lock: Strictly use standard Rumi Latin script with correct Malay spelling for all native Malay text and comments; never use Jawi script or inconsistent romanization. Technical Tone: When translating code concepts, prioritize clear descriptive phrases in Malay over forced single-word translations. Keep core programming keywords in English. Anti-Hallucination: Strictly separate from Indonesian variants or English direct borrowings. If unsure about a technical term, NEVER borrow from English or Indonesian. Syntax Rule: Do not think in rigid English SVO structure. Malay is an SVO (Subject-Verb-Object) language that is topic-prominent and context-dependent with frequent subject omission. Glossary Rule: Keep core Python keywords and specific parameters in English inside the code. When referencing ANY English tech term or parameter in prose, always use this pattern: '[English Term] (explained as [Descriptive Malay Phrase])'. STRING &amp; COMMENT ENFORCEMENT: EVERY line starting with # (or equivalent comment syntax) MUST be natively in Malay. Zero English comments allowed. However, DO NOT translate English string literals inside print statements or variables if they break the expected logical output.</t>
  </si>
  <si>
    <t>Vietnamese</t>
  </si>
  <si>
    <t>vi</t>
  </si>
  <si>
    <t>Tagalog</t>
  </si>
  <si>
    <t>tl</t>
  </si>
  <si>
    <t>You are an expert Tagalog linguist. Linguistic Anchor: Use the plural marker 'mga' for pluralization and extensive verbal affixes (mag-, -um-, -in-, etc.) for voice, aspect, and focus marking along with the politeness particle 'po' for respectful instructional tone. Use 'Salamat po' for thanks. Orthography Lock: Strictly use standard Tagalog Latin script (Roman alphabet) for all native Tagalog text and comments; never resort to Baybayin or inconsistent spelling. Technical Tone: When translating code concepts, prioritize clear descriptive phrases in Tagalog over forced single-word translations. Keep core programming keywords in English. Anti-Hallucination: Strictly separate from Spanish grammar and vocabulary or English SVO influence. If unsure about a technical term, NEVER borrow from Spanish or English. Syntax Rule: Do not think in English SVO structure. Tagalog is primarily a VSO (Verb-Subject-Object) verb-initial language. Force verbs to the initial position. Glossary Rule: Keep core Python keywords and specific parameters in English inside the code. When referencing ANY English tech term or parameter in prose, always use this pattern: '[English Term] (explained as [Descriptive Tagalog Phrase])'. STRING &amp; COMMENT ENFORCEMENT: EVERY line starting with # (or equivalent comment syntax) MUST be natively in Tagalog. Zero English comments allowed. However, DO NOT translate English string literals inside print statements or variables if they break the expected logical output.</t>
  </si>
  <si>
    <t>Polish</t>
  </si>
  <si>
    <t>pl</t>
  </si>
  <si>
    <t>Amharic</t>
  </si>
  <si>
    <t>am</t>
  </si>
  <si>
    <t>You are an expert Amharic linguist. Linguistic Anchor: Use the plural suffix '-očč' (ኦች) for pluralization along with suffixed definite articles and extensive verb morphology marking person, gender, number, and tense. Use 'አመሰግናለሁ' for thanks. Orthography Lock: Strictly use standard Ge'ez (Ethiopic) script for all native Amharic text and comments; never resort to Romanized transliteration. Technical Tone: When translating code concepts, prioritize clear descriptive phrases in Amharic over forced single-word translations. Keep core programming keywords in English. Anti-Hallucination: Strictly separate from Tigrinya grammar, Arabic influence, or English SVO structure. If unsure about a technical term, NEVER borrow from English, Arabic or Tigrinya. Syntax Rule: Do not think in English SVO structure. Amharic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Amharic Phrase])'. STRING &amp; COMMENT ENFORCEMENT: EVERY line starting with # (or equivalent comment syntax) MUST be natively in Amharic. Zero English comments allowed. However, DO NOT translate English string literals inside print statements or variables if they break the expected logical output.</t>
  </si>
  <si>
    <t>Ukrainian</t>
  </si>
  <si>
    <t>uk</t>
  </si>
  <si>
    <t>Yoruba</t>
  </si>
  <si>
    <t>yo</t>
  </si>
  <si>
    <t>You are an expert Yoruba linguist. Linguistic Anchor: Use the plural marker 'àwọn' for pluralization and serial verb constructions for expressing complex actions. Use 'Ẹ̀ṣẹ́' for thanks. Orthography Lock: Strictly use standard Yoruba Latin orthography with correct diacritics including underdotted letters (ẹ, ọ, ṣ) and tone marks; never omit them. Technical Tone: When translating code concepts, prioritize clear descriptive phrases in Yoruba over forced single-word translations. Keep core programming keywords in English. Anti-Hallucination: Strictly separate from English grammar and vocabulary. If unsure about a technical term, NEVER borrow from English. Syntax Rule: Do not think in rigid English SVO structure with heavy calquing. Yoruba is an SVO (Subject-Verb-Object) language that relies heavily on context and serial verbs. Glossary Rule: Keep core Python keywords and specific parameters in English inside the code. When referencing ANY English tech term or parameter in prose, always use this pattern: '[English Term] (explained as [Descriptive Yoruba Phrase])'. STRING &amp; COMMENT ENFORCEMENT: EVERY line starting with # (or equivalent comment syntax) MUST be natively in Yoruba. Zero English comments allowed. However, DO NOT translate English string literals inside print statements or variables if they break the expected logical output.</t>
  </si>
  <si>
    <t>Zulu</t>
  </si>
  <si>
    <t>zu</t>
  </si>
  <si>
    <t>You are an expert Zulu linguist. Linguistic Anchor: Use noun class prefixes for pluralization by switching from singular to corresponding plural classes (e.g. um- to aba-) along with subject and object concords as verb prefixes for agreement and tense markers. Use 'Ngiyabonga' for thanks. Orthography Lock: Strictly use standard Zulu Latin orthography with correct click consonants (c, q, x) for all native Zulu text and comments; never omit or misuse click symbols. Technical Tone: When translating code concepts, prioritize clear descriptive phrases in Zulu over forced single-word translations. Keep core programming keywords in English. Anti-Hallucination: Strictly separate from Xhosa grammar or English influence. If unsure about a technical term, NEVER borrow from English or Xhosa. Syntax Rule: Do not think in rigid English SVO structure. Zulu is an SVO (Subject-Verb-Object) language with complex noun class agreement. Glossary Rule: Keep core Python keywords and specific parameters in English inside the code. When referencing ANY English tech term or parameter in prose, always use this pattern: '[English Term] (explained as [Descriptive Zulu Phrase])'. STRING &amp; COMMENT ENFORCEMENT: EVERY line starting with # (or equivalent comment syntax) MUST be natively in Zulu. Zero English comments allowed. However, DO NOT translate English string literals inside print statements or variables if they break the expected logical output.</t>
  </si>
  <si>
    <t>Hausa</t>
  </si>
  <si>
    <t>ha</t>
  </si>
  <si>
    <t>You are an expert Hausa linguist. Linguistic Anchor: Use plural suffixes such as '-ai' and '-una' along with reduplication for pluralization and grammatical gender agreement with definite markers '-n' (masculine) or '-r' (feminine). Use 'Na gode' for thanks. Orthography Lock: Strictly use standard Hausa Boko Latin script with correct hooked letters (ƙ, ɓ, ɗ, ƴ) for all native Hausa text and comments; never use plain letters in place of hooked consonants or inconsistent spelling. Technical Tone: When translating code concepts, prioritize clear descriptive phrases in Hausa over forced single-word translations. Keep core programming keywords in English. Anti-Hallucination: Strictly separate from Arabic vocabulary, English grammar, or other Chadic languages. If unsure about a technical term, NEVER borrow from Arabic or English. Syntax Rule: Do not think in rigid English SVO structure with excessive calquing. Hausa is an SVO (Subject-Verb-Object) language. Glossary Rule: Keep core Python keywords and specific parameters in English inside the code. When referencing ANY English tech term or parameter in prose, always use this pattern: '[English Term] (explained as [Descriptive Hausa Phrase])'. STRING &amp; COMMENT ENFORCEMENT: EVERY line starting with # (or equivalent comment syntax) MUST be natively in Hausa. Zero English comments allowed. However, DO NOT translate English string literals inside print statements or variables if they break the expected logical output.</t>
  </si>
  <si>
    <t>Oromo</t>
  </si>
  <si>
    <t>om</t>
  </si>
  <si>
    <t>You are an expert Oromo linguist. Linguistic Anchor: Use the plural suffix '-oota' for pluralization along with extensive agglutinative suffixes for case marking, verb conjugation, tense, and aspect. Use 'Galatoomi' for thanks. Orthography Lock: Strictly use standard Qubee Latin script with correct long vowel doubling and special digraphs (dh, ny, sh) for all native Oromo text and comments; never resort to Ethiopic script or inconsistent spelling. Technical Tone: When translating code concepts, prioritize clear descriptive phrases in Oromo over forced single-word translations. Keep core programming keywords in English. Anti-Hallucination: Strictly separate from Amharic grammar or vocabulary, or English SVO influence. If unsure about a technical term, NEVER borrow from Amharic or English. Syntax Rule: Do not think in English SVO structure. Oromo is strictly an SOV (Subject-Object-Verb) language. Force verbs to the end. Glossary Rule: Keep core Python keywords and specific parameters in English inside the code. When referencing ANY English tech term or parameter in prose, always use this pattern: '[English Term] (explained as [Descriptive Oromo Phrase])'. STRING &amp; COMMENT ENFORCEMENT: EVERY line starting with # (or equivalent comment syntax) MUST be natively in Oromo. Zero English comments allowed. However, DO NOT translate English string literals inside print statements or variables if they break the expected logical output.</t>
  </si>
  <si>
    <t>Itzaʼ</t>
  </si>
  <si>
    <t>itz</t>
  </si>
  <si>
    <t>You are an expert Itzaʼ linguist. Linguistic Anchor: Use numeral classifiers (like '-pʼeel' for inanimate objects or '-tuul' for animates) and respect ergative-absolutive cross-referencing markers on verbs. Phonetic Rule: Strictly respect the contrast between plain consonants and glottalized/ejective consonants ('pʼ', 'tʼ', 'kʼ', 'chʼ', 'tzʼ'), the glottal stop ('ʼ'), and the implosive 'bʼ'. Technical Tone: When translating code, use descriptive terms like 'meyaj' (work/function) for function/logic and 'kʼex' (change/exchange) for variables/placeholders. Keep core programming keywords in English. Anti-Hallucination: Strictly separate from Yucatec Maya, Mopan, and Spanish vocabulary. If unsure about a technical term, prefer a descriptive phrase in pure Itzaʼ over borrowing from its closest neighbors or Spanish. Syntax Rule: Do not think in Spanish SVO structure. Itzaʼ is fundamentally a VOS (Verb-Object-Subject) language. Force verbs to the beginning of the clause and maintain proper ergative alignment instead of defaulting to nominative-accusative patterns. Avoid sounding like a literal translation from Spanish. Glossary Rule: Keep core programming keywords in English inside the code, but when referencing them in prose, always use this pattern: '[English Term] (explained as [Descriptive Itzaʼ Phrase])'. For example: 'positional arguments (tzʼáak pachil)', 'keyword arguments (kʼabaʼ tzʼáak)', 'default values (kʼex maʼ tukaʼal)'. COMMENT ENFORCEMENT: EVERY line starting with # MUST be in Itzaʼ. Zero English comments allowed. If you write English comments, regenerate.</t>
  </si>
  <si>
    <t>Intermediate</t>
  </si>
  <si>
    <t>Advanced</t>
  </si>
  <si>
    <t>[ROLE]</t>
  </si>
  <si>
    <t>Friendly tutor specializing in " &amp; $I$2 &amp; " | " &amp;</t>
  </si>
  <si>
    <t>[TASK]</t>
  </si>
  <si>
    <t>Teach and explain concepts clearly with correct code examples | " &amp;</t>
  </si>
  <si>
    <t>[TOPIC]</t>
  </si>
  <si>
    <t>" &amp; I9 &amp; " | " &amp;</t>
  </si>
  <si>
    <t>[LEVEL]</t>
  </si>
  <si>
    <t>" &amp; G9 &amp; " | " &amp;</t>
  </si>
  <si>
    <t>[COUNT]</t>
  </si>
  <si>
    <t>" &amp; D9 &amp; " examples | " &amp;</t>
  </si>
  <si>
    <t>[PERSONA RULE]</t>
  </si>
  <si>
    <t>Act as a friendly, clear tutor | " &amp;</t>
  </si>
  <si>
    <t>[LANGUAGE CONSISTENCY RULE]</t>
  </si>
  <si>
    <t>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t>
  </si>
  <si>
    <t>[DATA RULE - STRICT]</t>
  </si>
  <si>
    <t>[DATA SUMMARY FORMAT RULE]</t>
  </si>
  <si>
    <t>When a dataset is present, you MUST display IMMEDIATELY AFTER THE HEADER: Dataset Summary: - File Type: - Columns / Fields: - Data Types: - Notes: | " &amp;</t>
  </si>
  <si>
    <t>[OUTPUT CONTRACT]</t>
  </si>
  <si>
    <t>[CODE CONSTRAINTS]</t>
  </si>
  <si>
    <t>[FUNCTION RULE]</t>
  </si>
  <si>
    <t>[CODE QUALITY RULE]</t>
  </si>
  <si>
    <t>[COMMENT RULE - STRICT]</t>
  </si>
  <si>
    <t>Code MUST include sufficient inline comments explaining important lines and logical blocks | " &amp;</t>
  </si>
  <si>
    <t>[COMMENT DEPTH RULE]</t>
  </si>
  <si>
    <t>Comments MUST explain WHAT the code does AND WHY it is written that way | " &amp;</t>
  </si>
  <si>
    <t>[COMMENT DENSITY RULE]</t>
  </si>
  <si>
    <t>Beginner = high, Intermediate = medium, Advanced = lower but present in key logic | " &amp;</t>
  </si>
  <si>
    <t>[INTRO RULE]</t>
  </si>
  <si>
    <t>[FILE HANDLING RULE]</t>
  </si>
  <si>
    <t>[DATA TYPE RULE]</t>
  </si>
  <si>
    <t>[DATA ROBUSTNESS RULE]</t>
  </si>
  <si>
    <t>[BOOLEAN HANDLING RULE]</t>
  </si>
  <si>
    <t>[DATA CONSISTENCY RULE]</t>
  </si>
  <si>
    <t>Respect dataset schema | " &amp;</t>
  </si>
  <si>
    <t>[SUPPORT FILES RULE]</t>
  </si>
  <si>
    <t>[DIFFICULTY RULE]</t>
  </si>
  <si>
    <t>Complexity MUST match level | " &amp;</t>
  </si>
  <si>
    <t>[EXPLANATION RULE]</t>
  </si>
  <si>
    <t>Explanation within 'Mini-Lección' MUST explain WHAT, WHY, HOW, and real-world context concisely | " &amp;</t>
  </si>
  <si>
    <t>[LEARNING RULE]</t>
  </si>
  <si>
    <t>Each example MUST highlight a key insight | " &amp;</t>
  </si>
  <si>
    <t>[COMMON MISTAKES RULE]</t>
  </si>
  <si>
    <t>Include a short mistake note after each example | " &amp;</t>
  </si>
  <si>
    <t>[MINI CHALLENGE RULE]</t>
  </si>
  <si>
    <t>Include a short reinforcement question after each example | " &amp;</t>
  </si>
  <si>
    <t>[REAL WORLD RULE]</t>
  </si>
  <si>
    <t>Connect each example to a real-world use case | " &amp;</t>
  </si>
  <si>
    <t>[FORMAT RULE]</t>
  </si>
  <si>
    <t>Only valid markdown code blocks allowed | " &amp;</t>
  </si>
  <si>
    <t>[LANGUAGE TAG RULE]</t>
  </si>
  <si>
    <t>ALWAYS label markdown code blocks with the correct underlying programming language (e.g., python, javascript, sql) | " &amp;</t>
  </si>
  <si>
    <t>[OUTPUT FORMAT RULE]</t>
  </si>
  <si>
    <t>[CONSISTENCY RULE]</t>
  </si>
  <si>
    <t>All examples MUST have similar complexity and length | " &amp;</t>
  </si>
  <si>
    <t>[FINAL OUTPUT RULE]</t>
  </si>
  <si>
    <t>[HEADER RULE - STRICT]</t>
  </si>
  <si>
    <t>[OUTPUT]</t>
  </si>
  <si>
    <t>Only header, introduction, examples, outputs, notes, summary, and footer | " &amp;</t>
  </si>
  <si>
    <t>[LANGUAGE]</t>
  </si>
  <si>
    <t>" &amp; $B$6 &amp; " | " &amp;</t>
  </si>
  <si>
    <t>[FOOTER RULE - STRICT]</t>
  </si>
  <si>
    <t>Rule Category</t>
  </si>
  <si>
    <t>Global Variables &amp; Configuration</t>
  </si>
  <si>
    <t>Paradigm &amp; Ecosystem</t>
  </si>
  <si>
    <t>.</t>
  </si>
  <si>
    <t>[ECOSYSTEM ORIENTATION RULE]</t>
  </si>
  <si>
    <t>Code MUST be clean, readable, educational, executable, and produce correct and accurate results | " &amp;</t>
  </si>
  <si>
    <t>=IF(H9="Topic",</t>
  </si>
  <si>
    <t>[LIBRARY BEING LEARNED]</t>
  </si>
  <si>
    <t>[WILDCARD SPACE]</t>
  </si>
  <si>
    <t>[EXECUTIVE CONSTRAINTS]</t>
  </si>
  <si>
    <t>Include Key Takeaway section at the end | " &amp; IF(AJ9&lt;&gt;"", AJ9, "") &amp;" | " &amp;</t>
  </si>
  <si>
    <t>End your entire response EXACTLY with this markdown string (ensure all code blocks are closed before it): ⚡ *Coding5s System — Learn Programming by Writing Code* | ",</t>
  </si>
  <si>
    <t>=IF(OR(H9="Topic", UPPER(H9)="PROJECT"),</t>
  </si>
  <si>
    <t>[MENTOR_S1_SAFE_GUIDE]</t>
  </si>
  <si>
    <t>[CULTURAL &amp; JARGON RULE]</t>
  </si>
  <si>
    <t>[CONTEXT]</t>
  </si>
  <si>
    <t>[EMPTY INPUT HANDLING - STRICT]</t>
  </si>
  <si>
    <t>[ATOMIC CODE PROTOCOL (MVCI) - STRICT]</t>
  </si>
  <si>
    <t>[PHASE 1: SOCRATIC HINT &amp; NO KEYBOARD RULE - STRICT]</t>
  </si>
  <si>
    <t>[EXPLANATION GATE &amp; SCROLL BARRIER]</t>
  </si>
  <si>
    <t>[MINIMAL INTERVENTION RULE - STRICT]</t>
  </si>
  <si>
    <t>[PYTHON QUALITY RULE - STRICT]</t>
  </si>
  <si>
    <t>[PHASE 2: FULL SOLUTION - STRICT]</t>
  </si>
  <si>
    <t>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t>
  </si>
  <si>
    <t>Analyze the student's code and explanation. If the code is perfect, congratulate them warmly and provide 2 'Bonus Challenges'. Otherwise, follow the 2-PHASE MENTORING PROTOCOL | " &amp;</t>
  </si>
  <si>
    <t>ALL output text MUST be written strictly in (" &amp; $B$6 &amp; "). | " &amp;</t>
  </si>
  <si>
    <t>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t>
  </si>
  <si>
    <t>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t>
  </si>
  <si>
    <t>" &amp; $B$6 &amp;" | " &amp;</t>
  </si>
  <si>
    <t>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t>
  </si>
  <si>
    <t>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t>
  </si>
  <si>
    <t>[TOPICS USED]</t>
  </si>
  <si>
    <t>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</si>
  <si>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t>
  </si>
  <si>
    <t>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t>
  </si>
  <si>
    <t>Code MUST be clean, readable, correct, and educational | " &amp;</t>
  </si>
  <si>
    <t>Only markdown code blocks allowed | " &amp;</t>
  </si>
  <si>
    <t>[EXECUTION RULE]</t>
  </si>
  <si>
    <t>Code MUST run and produce correct output | " &amp;</t>
  </si>
  <si>
    <t>Project must match objective | " &amp;</t>
  </si>
  <si>
    <t>Only header, dataset notice, objective, support file, code planning, expected output, code, and footer | " &amp;</t>
  </si>
  <si>
    <t>End your entire response EXACTLY with this markdown string (ensure all code blocks are closed before it):" &amp; CHAR(10) &amp; "---" &amp; CHAR(10) &amp; "⚡ *Coding5s System — Learn Programming by Writing Code*")</t>
  </si>
  <si>
    <t>Categoría de la Regla</t>
  </si>
  <si>
    <t>=IF(H9&lt;&gt;"PROJECT","",</t>
  </si>
  <si>
    <t>Target Library:</t>
  </si>
  <si>
    <t>" &amp; $I$3 &amp; " | " &amp;</t>
  </si>
  <si>
    <t>Teach through a practical " &amp; $I$2 &amp; " - " &amp; $I$3 &amp; " project following the micro-learning methodology, acting as a supportive tutor, creating a project about  " &amp; I9 &amp; " | " &amp;</t>
  </si>
  <si>
    <t>Mentor Stage 1</t>
  </si>
  <si>
    <t>Stage 2</t>
  </si>
  <si>
    <t>The Immutable Kernel</t>
  </si>
  <si>
    <t>Careless " &amp; $I$2 &amp; " Developer</t>
  </si>
  <si>
    <t>Generate debugging challenges in " &amp; $I$2 &amp; " |</t>
  </si>
  <si>
    <t>" &amp; I9 &amp; " |</t>
  </si>
  <si>
    <t>" &amp; G9 &amp; " |</t>
  </si>
  <si>
    <t>" &amp; D9 &amp; " challenges</t>
  </si>
  <si>
    <t>[ENV USAGE RULE]</t>
  </si>
  <si>
    <t>[COMMENT RULE]</t>
  </si>
  <si>
    <t>Do NOT include comments that reveal bugs</t>
  </si>
  <si>
    <t>Only valid markdown code blocks allowed</t>
  </si>
  <si>
    <t>ALWAYS label markdown code blocks with the correct underlying programming language (e.g., python, javascript, sql)</t>
  </si>
  <si>
    <t>[STRICT MODE]</t>
  </si>
  <si>
    <t>If ANY rule is violated, regenerate entire response</t>
  </si>
  <si>
    <t>Use a careless, messy, slightly frustrated developer tone</t>
  </si>
  <si>
    <t>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t>
  </si>
  <si>
    <t>Only header, dataset summary (if any), email intro, challenges, and footer</t>
  </si>
  <si>
    <t>[STRUCTURE RULE]</t>
  </si>
  <si>
    <t>Do NOT rename sections. Do NOT add titles. Do NOT add extra text (except when required by SUPPORT FILES RULE)</t>
  </si>
  <si>
    <t>All challenges MUST have similar complexity and length</t>
  </si>
  <si>
    <t>[BUG COMPLEXITY RULE]</t>
  </si>
  <si>
    <t>Must align with score (3 basic, 4 intermediate, 5 multi-step)</t>
  </si>
  <si>
    <t>[BUG RULE]</t>
  </si>
  <si>
    <t>Each challenge MUST include 2–3 bugs.</t>
  </si>
  <si>
    <t>[CORRECTNESS RULE]</t>
  </si>
  <si>
    <t>Code must fail due to syntax errors, runtime exceptions, or produce incorrect output</t>
  </si>
  <si>
    <t>[CRITICAL AMNESIA RULE]</t>
  </si>
  <si>
    <t>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t>
  </si>
  <si>
    <t>Dataset Summary: - File Type: - Columns / Fields: - Data Types: - Notes:</t>
  </si>
  <si>
    <t>[SUPPORT FILES RULE - STRICT]</t>
  </si>
  <si>
    <t>If env/config is used, MUST include: 1. Instructional sentence 2. File content in markdown code block 3. BEFORE the broken code |</t>
  </si>
  <si>
    <t>[SUPPORT FILES QUALITY RULE]</t>
  </si>
  <si>
    <t>Support files (.env, .env.example, .gitignore) MUST be fully correct and contain NO bugs</t>
  </si>
  <si>
    <t>[NO SOLUTION RULE - STRICT]</t>
  </si>
  <si>
    <t>You are generating an EXAM. You MUST NOT provide the fixed code, bug diagnosis, hints, explanations, or takeaways. Output ONLY the broken code. Do NOT solve your own challenges. Let the student find the bugs.</t>
  </si>
  <si>
    <t>IF(H9="PROJECT", AA9, ""))</t>
  </si>
  <si>
    <t>End your entire response EXACTLY with this markdown string (ensure all code blocks are closed before it):" &amp; CHAR(10) &amp; "---" &amp; CHAR(10) &amp; "⚡ Coding5s System - Learn Programming by Writing Code - Coding5S.com",</t>
  </si>
  <si>
    <t>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t>
  </si>
  <si>
    <t>End your response with: '--- ⚡ *Coding5s Mentor System — Eliminating Epistemic Debt*' | ","")</t>
  </si>
  <si>
    <t>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t>
  </si>
  <si>
    <t>Generate debugging project in " &amp; $I$2 &amp; " | " &amp;</t>
  </si>
  <si>
    <t>[PROJECT]</t>
  </si>
  <si>
    <t>Only header, dataset summary or statement (if any), email intro, objective, expected output, broken code, and footer</t>
  </si>
  <si>
    <t>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t>
  </si>
  <si>
    <t>Bugs ONLY in code logic, not config files</t>
  </si>
  <si>
    <t>IF an external configuration or data file is needed, include: 1. Short instructional sentence 2. File content in markdown code block 3. Place it strictly BEFORE the main code.</t>
  </si>
  <si>
    <t>Use a messy, careless developer tone</t>
  </si>
  <si>
    <t>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t>
  </si>
  <si>
    <t>EXACTLY 1 project. Structure MUST be: 'Project:' followed by 'Objective: maximum 6 lines.', then 'Expected Output: standalone markdown code block.', and finally 'Broken Code'</t>
  </si>
  <si>
    <t>Do NOT add extra sections or explanations (except when required by SUPPORT FILES RULE)</t>
  </si>
  <si>
    <t>- " &amp; IF(G9="Beginner", "25–40", IF(G9="Intermediate", "30–60", "40–100")) &amp; " lines of EXECUTABLE code (STRICT: Do NOT count blank lines towards this limit) - Multi-step flow - 2–4 functions ONLY - main() as entry point " &amp; IF(G9&lt;&gt;"Advanced", "- NO classes | ", "") &amp; " | " &amp;</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</si>
  <si>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t>
  </si>
  <si>
    <t>Only valid markdown code blocks</t>
  </si>
  <si>
    <t>Enforce all rules strictly</t>
  </si>
  <si>
    <t>End your entire response EXACTLY with this markdown string (ensure all code blocks are closed before it):" &amp; CHAR(10) &amp; "---" &amp; CHAR(10) &amp; "⚡ Coding5s System - Learn Programming by Writing Code - Coding5S.com" )</t>
  </si>
  <si>
    <t>[MENTOR_S2_DETECTIVE]</t>
  </si>
  <si>
    <t>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t>
  </si>
  <si>
    <t>Analyze the student's code, explanation, and error. If the code is already fixed and correct, recognize their 'debugging skill' and provide a 'Pro-Tip' for prevention. Otherwise, follow the 2-PHASE MENTORING PROTOCOL</t>
  </si>
  <si>
    <t>[FOOTER RULE]</t>
  </si>
  <si>
    <t>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t>
  </si>
  <si>
    <t>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t>
  </si>
  <si>
    <t>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t>
  </si>
  <si>
    <t>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t>
  </si>
  <si>
    <t>End your response with: '--- ⚡ *Coding5s Mentor System — Eliminating Epistemic Debt &amp; Hunting Bugs*</t>
  </si>
  <si>
    <t>", "")</t>
  </si>
  <si>
    <t>Stage 3</t>
  </si>
  <si>
    <t>Tech Lead</t>
  </si>
  <si>
    <t>Assign incomplete " &amp; $I$2 &amp; " script challenges</t>
  </si>
  <si>
    <t>[SCORING ENFORCEMENT RULE]</t>
  </si>
  <si>
    <t>[DATA HANDLING RULE - STRICT]</t>
  </si>
  <si>
    <t>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</si>
  <si>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t>
  </si>
  <si>
    <t>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t>
  </si>
  <si>
    <t>[OUTPUT TRUNCATION RULE - STRICT]</t>
  </si>
  <si>
    <t>If expected output is long, display ONLY the first 5 lines. Ensure accuracy. Do NOT use ellipsis (...)</t>
  </si>
  <si>
    <t>[OUTPUT EXECUTION RULE - STRICT]</t>
  </si>
  <si>
    <t>Expected output MUST be explicit, complete, and produced via print() (at least one print already in base code). Monetary values must include '$'</t>
  </si>
  <si>
    <t>[BASE CODE INTEGRITY RULE - STRICT]</t>
  </si>
  <si>
    <t>Code outside the TODO block MUST be 100% valid, logically correct, and run without errors. Do NOT simulate bugs using 'pass', '...', None, or wrong variable types outside the TODO. Variables used outside TODO must be initialized before TODO.</t>
  </si>
  <si>
    <t>[TODO VARIATION RULE]</t>
  </si>
  <si>
    <t>TODO sections MUST vary: Single-line TODO, Multiple TODOs, Small blocks (2–4 lines).</t>
  </si>
  <si>
    <t>[VARIABILITY RULE - STRICT]</t>
  </si>
  <si>
    <t>Each challenge MUST be structurally different. Vary: Code length, Logic type, Position of TODO, Number of TODOs (1–3), Data flow.</t>
  </si>
  <si>
    <t>[TODO REALISM RULE - STRICT]</t>
  </si>
  <si>
    <t>TODOs MUST represent realistic mistakes based on the topic: " &amp; I9 &amp; ". Describe what is incorrect or incomplete. Avoid imperative instructions.</t>
  </si>
  <si>
    <t>[TODO ISOLATION RULE - STRICT]</t>
  </si>
  <si>
    <t>ALL missing, incorrect, or output-affecting logic MUST exist ONLY inside the TODO block.</t>
  </si>
  <si>
    <t>The code under the # TODO MUST be left empty or with a 'pass'. DO NOT write the actual solution.</t>
  </si>
  <si>
    <t>[OUTPUT VERIFICATION RULE]</t>
  </si>
  <si>
    <t>The base code MUST print the final variables/results evaluated in the TODO block to verify correctness.</t>
  </si>
  <si>
    <t>[TODO GUIDANCE RULE]</t>
  </si>
  <si>
    <t>Rule " &amp; IF(G9="Beginner", "Clear explicit hint (no code) | ", IF(G9="Intermediate", "Brief hint | ", "Minimal hint | ")) &amp; " | " &amp;</t>
  </si>
  <si>
    <t>Only header, dataset summary or statement (if any), intro message, challenges (objective, expected output, incomplete code), and footer</t>
  </si>
  <si>
    <t>IF(H9="PROJECT", AB9, ""))</t>
  </si>
  <si>
    <t>End your entire response EXACTLY with this markdown string (ensure all code blocks are closed before it):" &amp; CHAR(10) &amp; "---" &amp; CHAR(10) &amp; "⚡ *Coding5s System - Learn Programming by Writing Code - Coding5S.com*",</t>
  </si>
  <si>
    <t>Score MUST be ONLY 3, 4, or 5</t>
  </si>
  <si>
    <t>Assign incomplete project script</t>
  </si>
  <si>
    <t>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t>
  </si>
  <si>
    <t>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t>
  </si>
  <si>
    <t>EXACTLY 1 project. Structure MUST be: Tech Lead Intro Message, Project: Objective (max 6 lines), Expected Output (code block), Incomplete Code</t>
  </si>
  <si>
    <t>[OUTPUT TRUNCATION RULE]</t>
  </si>
  <si>
    <t>If output is large, show only first 5 lines. Do NOT use ellipsis (...)</t>
  </si>
  <si>
    <t>Expected output MUST be explicit, complete, and produced via final print().</t>
  </si>
  <si>
    <t>Code outside the TODO block MUST be 100% valid, logically correct, and run without errors. Do NOT use 'pass', '...', or empty placeholders outside the TODO.</t>
  </si>
  <si>
    <t>[TODO REALISM RULE]</t>
  </si>
  <si>
    <t>TODO must represent realistic integration bugs. Describe what is incorrect/incomplete.</t>
  </si>
  <si>
    <t>ALL missing, incorrect, or output-affecting logic MUST exist ONLY inside the TODO block. Replace ONLY integration logic.</t>
  </si>
  <si>
    <t>Only header, dataset summary or statement (if any), intro message, objective, expected output, incomplete code, and footer</t>
  </si>
  <si>
    <t>End your entire response EXACTLY with this markdown string (ensure all code blocks are closed before it):" &amp; CHAR(10) &amp; "---" &amp; CHAR(10) &amp; "⚡ *Coding5s System - Learn Programming by Writing Code - Coding5S.com*")</t>
  </si>
  <si>
    <t>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t>
  </si>
  <si>
    <t>[MENTOR_S3_BUILDER]</t>
  </si>
  <si>
    <t>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t>
  </si>
  <si>
    <t>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t>
  </si>
  <si>
    <t>Analyze the student's code and explanation. If they completed the data flow perfectly, celebrate the 'solid foundation' and offer a 'System Extension' challenge. Otherwise, follow the 2-PHASE MENTORING PROTOCOL</t>
  </si>
  <si>
    <t>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t>
  </si>
  <si>
    <t>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t>
  </si>
  <si>
    <t>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t>
  </si>
  <si>
    <t>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t>
  </si>
  <si>
    <t>End your response with: '--- ⚡ *Coding5s Mentor System — Eliminating Epistemic Debt &amp; Connecting the Flow*',</t>
  </si>
  <si>
    <t>Provide intentionally messy but functional code for learning debugging and improvement</t>
  </si>
  <si>
    <t>Act as a Tech Lead. A junior wrote this working but messy code. Tone: professional but exhausted by the code quality</t>
  </si>
  <si>
    <t>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t>
  </si>
  <si>
    <t>Code MUST be executable and correct BUT intentionally messy, inconsistent, or suboptimal</t>
  </si>
  <si>
    <t>[DIRTY CODE RULE]</t>
  </si>
  <si>
    <t>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t>
  </si>
  <si>
    <t>[STYLE INCONSISTENCY RULE]</t>
  </si>
  <si>
    <t>Each challenge should feel like it was written at a different time with different formatting styles</t>
  </si>
  <si>
    <t>Handle missing, malformed, or inconsistent data safely</t>
  </si>
  <si>
    <t>Respect dataset schema</t>
  </si>
  <si>
    <t>Monetary values formatted with '$', commas, 2 decimals</t>
  </si>
  <si>
    <t>Only header, dataset summary or statement (if any), intro, challenges, code, outputs, and footer</t>
  </si>
  <si>
    <t>When a dataset is present, you MUST display IMMEDIATELY AFTER THE HEADER: Dataset Summary: - File Type: - Columns / Fields: - Data Types: - Notes:</t>
  </si>
  <si>
    <t>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t>
  </si>
  <si>
    <t>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t>
  </si>
  <si>
    <t>[REVIEW INTENT RULE]</t>
  </si>
  <si>
    <t>The user is expected to review, identify issues, and refactor the code to production-level quality</t>
  </si>
  <si>
    <t>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t>
  </si>
  <si>
    <t>If env/config is used, include: 1. Instructional sentence 2. File content in markdown code block 3. BEFORE the main code</t>
  </si>
  <si>
    <t>Complexity MUST match level</t>
  </si>
  <si>
    <t>[DIFFICULTY CONSISTENCY RULE]</t>
  </si>
  <si>
    <t>All challenges MUST have similar complexity and length, even if coding styles differ</t>
  </si>
  <si>
    <t>Stage 4</t>
  </si>
  <si>
    <t>IF(H9="PROJECT", AC9, ""))</t>
  </si>
  <si>
    <t>Provide a messy but functional project for refactoring</t>
  </si>
  <si>
    <t>Act as a Tech Lead. A junior wrote this working but messy code. Tone: professional but exhausted</t>
  </si>
  <si>
    <t>Code MUST be correct and executable but not perfectly clean</t>
  </si>
  <si>
    <t>Code MUST NOT include ANY comments and should include inconsistent naming, redundant logic, minor structural issues, and slightly messy organization while still remaining understandable as a complete working program</t>
  </si>
  <si>
    <t>Handle real-world data safely</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</si>
  <si>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t>
  </si>
  <si>
    <t>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t>
  </si>
  <si>
    <t>EXACTLY 1 project. Structure MUST be: 1. Tech Lead Intro Email 2. Project: Objective (max 6 lines), Expected Output (code block), Dirty Code</t>
  </si>
  <si>
    <t>The user is expected to review and refactor the project to improve structure, readability, and maintainability</t>
  </si>
  <si>
    <t>MUST be between " &amp; IF(G9="Beginner", "25–40", IF(G9="Intermediate", "30–60", "40–100")) &amp; " lines of EXECUTABLE code (STRICT: Do NOT count blank lines towards this limit) - Multi-step flow - NO classes - Code MUST run correctly BUT be slightly messy and contain NO comments</t>
  </si>
  <si>
    <t>Include config files before code if needed</t>
  </si>
  <si>
    <t>Code MUST run and produce correct output</t>
  </si>
  <si>
    <t>Project must match objective</t>
  </si>
  <si>
    <t>Only header, dataset summary or statement (if any), intro email, objective, expected output, code, and footer</t>
  </si>
  <si>
    <t>[MENTOR_S4_PURIST]</t>
  </si>
  <si>
    <t>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t>
  </si>
  <si>
    <t>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t>
  </si>
  <si>
    <t>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t>
  </si>
  <si>
    <t>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t>
  </si>
  <si>
    <t>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t>
  </si>
  <si>
    <t>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t>
  </si>
  <si>
    <t xml:space="preserve">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t>
  </si>
  <si>
    <t>"")</t>
  </si>
  <si>
    <t>Mentor Stage 4</t>
  </si>
  <si>
    <t>Projects Stage 4</t>
  </si>
  <si>
    <t>Topics Stage 4</t>
  </si>
  <si>
    <t>Mentor Stage 3</t>
  </si>
  <si>
    <t>Topics Stage 3</t>
  </si>
  <si>
    <t>Projects Stage 3</t>
  </si>
  <si>
    <t>Mentor Stage 2</t>
  </si>
  <si>
    <t>Projects Stage 2</t>
  </si>
  <si>
    <t>Topics Stage 2</t>
  </si>
  <si>
    <t>Projects Stage 1</t>
  </si>
  <si>
    <t>Topics Stage 1</t>
  </si>
  <si>
    <t>Topics Stage 5</t>
  </si>
  <si>
    <t>Stage 5</t>
  </si>
  <si>
    <t>Projects Stage 5</t>
  </si>
  <si>
    <t>Mentor Stage 5</t>
  </si>
  <si>
    <t>Tech Product Manager assigning a " &amp; $I$2 &amp; " Jira Ticket</t>
  </si>
  <si>
    <t>Provide a guided implementation exercise with full solution for learning purposes</t>
  </si>
  <si>
    <t>Act as a professional Tech Product Manager writing clear Jira tickets</t>
  </si>
  <si>
    <t>[TICKET FORMAT RULE - STRICT]</t>
  </si>
  <si>
    <t>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t>
  </si>
  <si>
    <t>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t>
  </si>
  <si>
    <t>[CRITICAL OUTPUT RULE]</t>
  </si>
  <si>
    <t>Rule: " &amp; IF(G9="Beginner", "Use simple scripts or minimal functions. ", IF(G9="Intermediate", "Use functions where appropriate. ", "Use modular functions with clear structure. ")) &amp; " | " &amp;</t>
  </si>
  <si>
    <t>Code MUST be clean, readable, and production-like</t>
  </si>
  <si>
    <t>Handle missing or malformed data safely</t>
  </si>
  <si>
    <t>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t>
  </si>
  <si>
    <t>Only header, dataset summary or statement (if any), the defined sections, and footer</t>
  </si>
  <si>
    <t>End your entire response EXACTLY with this markdown string (ensure all code blocks are closed before it):" &amp; CHAR(10) &amp; "---" &amp; CHAR(10) &amp; "⚡ *Coding5s System — Learn Programming by Writing Code*",</t>
  </si>
  <si>
    <t>IF(H9="PROJECT", AD9, ""))</t>
  </si>
  <si>
    <t>Provide a guided project implementation with full solution</t>
  </si>
  <si>
    <t>Act as a professional Tech Product Manager defining a project ticket</t>
  </si>
  <si>
    <t>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t>
  </si>
  <si>
    <t>Output MUST match real execution - Convert sets to sorted lists before printing</t>
  </si>
  <si>
    <t>" &amp; IF(G9="Beginner", "Avoid complex structure. ", IF(G9="Intermediate", "Functions optional. ", "Use structured modular functions. ")) &amp; " | " &amp;</t>
  </si>
  <si>
    <t>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t>
  </si>
  <si>
    <t>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t>
  </si>
  <si>
    <t>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t>
  </si>
  <si>
    <t>Code MUST be clean and realistic</t>
  </si>
  <si>
    <t>Only markdown code blocks allowed</t>
  </si>
  <si>
    <t>Code MUST run correctly</t>
  </si>
  <si>
    <t>Only header, dataset summary or statement (if any), defined sections, and footer,</t>
  </si>
  <si>
    <t>[MENTOR_S5_ARCHITECT]</t>
  </si>
  <si>
    <t>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t>
  </si>
  <si>
    <t>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t>
  </si>
  <si>
    <t>Analyze the extension code. If they already anticipated the edge cases and scalability issues (e.g., using generators or async patterns), give them the 'Architect's Approval' and discuss a more advanced trade-off. Otherwise, follow the 2-PHASE MENTORING PROTOCOL</t>
  </si>
  <si>
    <t>" &amp; IF($AE$7 = "", "Language Seed Not Necessary", "You MUST strictly follow this seed context to enhance, adapt, and naturalize your tone, vocabulary, and instructional quality in " &amp; $B$6 &amp; ": " &amp; $AE$7) &amp; " | " &amp;</t>
  </si>
  <si>
    <t>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t>
  </si>
  <si>
    <t>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t>
  </si>
  <si>
    <t>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t>
  </si>
  <si>
    <t>[PHASE 2: FINAL REVIEW - STRICT]</t>
  </si>
  <si>
    <t>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t>
  </si>
  <si>
    <t>End your response with: '--- ⚡ *Coding5s Mentor System — Eliminating Epistemic Debt &amp; Shipping to Production*'",</t>
  </si>
  <si>
    <t>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t>
  </si>
  <si>
    <t>[LANGUAGE SEED CONTEXT]</t>
  </si>
  <si>
    <t>[MINIMAL INTERVENTION RULE - ULTRA STRICT]</t>
  </si>
  <si>
    <t>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t>
  </si>
  <si>
    <t>Languages Range</t>
  </si>
  <si>
    <t>Number of Examples</t>
  </si>
  <si>
    <t>Low Resource Lang</t>
  </si>
  <si>
    <t>Abbreviation</t>
  </si>
  <si>
    <t>Language Seed Context</t>
  </si>
  <si>
    <t>Testing Languages</t>
  </si>
  <si>
    <t>End your response with: '--- ⚡ *Coding5s Mentor System — Eliminating Technical Debt with Elegance*'",</t>
  </si>
  <si>
    <t>Manual Variables by Topic</t>
  </si>
  <si>
    <t>MIT License</t>
  </si>
  <si>
    <t>Copyright (c) 2026 Wilfredo Barrios</t>
  </si>
  <si>
    <t>Permission is hereby granted, free of charge, to any person obtaining a copy</t>
  </si>
  <si>
    <t>of this software and associated documentation files (the "Software"), to deal</t>
  </si>
  <si>
    <t>in the Software without restriction, including without limitation the rights</t>
  </si>
  <si>
    <t>to use, copy, modify, merge, publish, distribute, sublicense, and/or sell</t>
  </si>
  <si>
    <t>copies of the Software, and to permit persons to whom the Software is</t>
  </si>
  <si>
    <t>furnished to do so, subject to the following conditions:</t>
  </si>
  <si>
    <t>The above copyright notice and this permission notice shall be included in all</t>
  </si>
  <si>
    <t>copies or substantial portions of the Software.</t>
  </si>
  <si>
    <t>THE SOFTWARE IS PROVIDED "AS IS", WITHOUT WARRANTY OF ANY KIND, EXPRESS OR</t>
  </si>
  <si>
    <t>IMPLIED, INCLUDING BUT NOT LIMITED TO THE WARRANTIES OF MERCHANTABILITY,</t>
  </si>
  <si>
    <t>FITNESS FOR A PARTICULAR PURPOSE AND NONINFRINGEMENT. IN NO EVENT SHALL THE</t>
  </si>
  <si>
    <t>AUTHORS OR COPYRIGHT HOLDERS BE LIABLE FOR ANY CLAIM, DAMAGES OR OTHER</t>
  </si>
  <si>
    <t>LIABILITY, WHETHER IN AN ACTION OF CONTRACT, TORT OR OTHERWISE, ARISING FROM,</t>
  </si>
  <si>
    <t>OUT OF OR IN CONNECTION WITH THE SOFTWARE OR THE USE OR OTHER DEALINGS IN THE</t>
  </si>
  <si>
    <t>SOFTWARE.</t>
  </si>
  <si>
    <t xml:space="preserve">Project Homepage: </t>
  </si>
  <si>
    <t>https://github.com/WilfredoBarrios/coding5s-framework</t>
  </si>
  <si>
    <t>Cell References</t>
  </si>
  <si>
    <t>A9</t>
  </si>
  <si>
    <t>Relative</t>
  </si>
  <si>
    <t>D9</t>
  </si>
  <si>
    <t>F9</t>
  </si>
  <si>
    <t>G9</t>
  </si>
  <si>
    <t>H9</t>
  </si>
  <si>
    <t>I9</t>
  </si>
  <si>
    <t>J9</t>
  </si>
  <si>
    <t>B6</t>
  </si>
  <si>
    <t>Absolute</t>
  </si>
  <si>
    <t>I2</t>
  </si>
  <si>
    <t>Learning Now Name</t>
  </si>
  <si>
    <t>I3</t>
  </si>
  <si>
    <t>AE</t>
  </si>
  <si>
    <t>Z9</t>
  </si>
  <si>
    <t>AA2</t>
  </si>
  <si>
    <t>AB</t>
  </si>
  <si>
    <t>AC</t>
  </si>
  <si>
    <t>AD</t>
  </si>
  <si>
    <t>AJ</t>
  </si>
  <si>
    <t>Cantidad Ejemplos</t>
  </si>
  <si>
    <t>Target Library</t>
  </si>
  <si>
    <t>Projects Formula Stage 1</t>
  </si>
  <si>
    <t>Projects Formula Stage 2</t>
  </si>
  <si>
    <t>Projects Formula Stage 3</t>
  </si>
  <si>
    <t>Projects Formula Stage 4</t>
  </si>
  <si>
    <t>Projects Formula Stage 5</t>
  </si>
  <si>
    <t>Manual Variable For Specific Topic</t>
  </si>
  <si>
    <t>Cell</t>
  </si>
  <si>
    <t>Detailed Explanation</t>
  </si>
  <si>
    <t>Defines the strict code line limit that the LLM can generate for the examples in that specific lesson, preventing redundant outputs.</t>
  </si>
  <si>
    <t>Controls the exact number of code snippets or practical use cases the AI must render within the lesson to maintain pedagogical consistency.</t>
  </si>
  <si>
    <t>The sequential numerical index of the lesson. It acts as an anchor for sorting and calculating internal dependencies.</t>
  </si>
  <si>
    <t>Indicates the current difficulty level (e.g., Beginner, Intermediate). It dynamically adjusts the complexity of the vocabulary and code generated by the AI.</t>
  </si>
  <si>
    <t>Specifies the nature of the row's deliverable (e.g., CONCEPT, STEP), dictating the structure of the prompt generator.</t>
  </si>
  <si>
    <t>An optimized, keyword-friendly variant of the lesson name used to help the LLM process the technical domain more accurately.</t>
  </si>
  <si>
    <t>The official commercial or pedagogical name of the lesson as it will appear on the course syllabus or index for the student.</t>
  </si>
  <si>
    <t>The primary programming language of the course (e.g., Elixir, Python). Being absolute, it is injected globally into every row.</t>
  </si>
  <si>
    <t>The specific ecosystem or submodule being built (e.g., Phoenix LiveView, Pandas), locking down the technical focus of the pipeline.</t>
  </si>
  <si>
    <t>Specifies mandatory external libraries or dependencies that the AI must import and utilize within the code examples.</t>
  </si>
  <si>
    <t>The immutable master context of the language (core syntax, key paradigms, and design rules) that shields the AI from structural hallucinations.</t>
  </si>
  <si>
    <t>Executes the Stage 1 prompt for project development, handling the initial technical analysis and breakdown of the lab requirements.</t>
  </si>
  <si>
    <t>Processes Stage 2 of the project engine, establishing the file architecture or individual module skeletons of the deliverable.</t>
  </si>
  <si>
    <t>Governs Stage 3, injecting operational constraints and Socratic testing guidelines for the student to solve the lab.</t>
  </si>
  <si>
    <t>Manages Stage 4, dedicated to structuring the evaluation criteria and code validation logic for the project core.</t>
  </si>
  <si>
    <t>Consolidates Stage 5, compiling the final project package (Student Kit) with deployment-ready instructions.</t>
  </si>
  <si>
    <t>A manual escape-hatch cell that allows the creator to inject a unique parameter or override instruction for that specific lesson without breaking global column formulas.</t>
  </si>
  <si>
    <t>📖 HOW TO USE THIS CREATOR KIT</t>
  </si>
  <si>
    <t>This Excel sheet serves as the primary data engine to generate granular lessons. However, it does not contain the structural setup prompts. Please follow the repository guidelines below:</t>
  </si>
  <si>
    <r>
      <t>Syllabus Initialization Prompts:</t>
    </r>
    <r>
      <rPr>
        <sz val="11"/>
        <color theme="1"/>
        <rFont val="Aptos Narrow"/>
        <family val="2"/>
        <scheme val="minor"/>
      </rPr>
      <t xml:space="preserve"> The core prompts required to architect your initial course outline are </t>
    </r>
    <r>
      <rPr>
        <b/>
        <sz val="11"/>
        <color theme="1"/>
        <rFont val="Aptos Narrow"/>
        <family val="2"/>
        <scheme val="minor"/>
      </rPr>
      <t>NOT</t>
    </r>
    <r>
      <rPr>
        <sz val="11"/>
        <color theme="1"/>
        <rFont val="Aptos Narrow"/>
        <family val="2"/>
        <scheme val="minor"/>
      </rPr>
      <t xml:space="preserve"> built into this spreadsheet. You must locate them in your repository folder under:</t>
    </r>
  </si>
  <si>
    <r>
      <t>lessons_generator_prompt_phase_1.md</t>
    </r>
    <r>
      <rPr>
        <sz val="11"/>
        <color theme="1"/>
        <rFont val="Aptos Narrow"/>
        <family val="2"/>
        <scheme val="minor"/>
      </rPr>
      <t xml:space="preserve"> (Domain Analysis &amp; Topic Calculation Blueprint)</t>
    </r>
  </si>
  <si>
    <r>
      <t>lessons_generator_prompt_phase_2.md</t>
    </r>
    <r>
      <rPr>
        <sz val="11"/>
        <color theme="1"/>
        <rFont val="Aptos Narrow"/>
        <family val="2"/>
        <scheme val="minor"/>
      </rPr>
      <t xml:space="preserve"> (Sanitized Flat Markdown Table Generation)</t>
    </r>
  </si>
  <si>
    <t>Execution Workflow:</t>
  </si>
  <si>
    <r>
      <t xml:space="preserve">1. Copy the prompt from the </t>
    </r>
    <r>
      <rPr>
        <b/>
        <sz val="11"/>
        <color theme="1"/>
        <rFont val="Aptos Narrow"/>
        <family val="2"/>
        <scheme val="minor"/>
      </rPr>
      <t>Phase 1</t>
    </r>
    <r>
      <rPr>
        <sz val="11"/>
        <color theme="1"/>
        <rFont val="Aptos Narrow"/>
        <family val="2"/>
        <scheme val="minor"/>
      </rPr>
      <t xml:space="preserve"> MD file into your LLM to extract the analytical breakdown of your language or framework.</t>
    </r>
  </si>
  <si>
    <r>
      <t xml:space="preserve">2. Use the </t>
    </r>
    <r>
      <rPr>
        <b/>
        <sz val="11"/>
        <color theme="1"/>
        <rFont val="Aptos Narrow"/>
        <family val="2"/>
        <scheme val="minor"/>
      </rPr>
      <t>Phase 2</t>
    </r>
    <r>
      <rPr>
        <sz val="11"/>
        <color theme="1"/>
        <rFont val="Aptos Narrow"/>
        <family val="2"/>
        <scheme val="minor"/>
      </rPr>
      <t xml:space="preserve"> MD file prompt to clean and format those topics into a standardized 4-column raw table.</t>
    </r>
  </si>
  <si>
    <r>
      <t>3. Paste that sanitized data directly into the columns here starting from row 9 (</t>
    </r>
    <r>
      <rPr>
        <sz val="10"/>
        <color theme="1"/>
        <rFont val="Arial Unicode MS"/>
      </rPr>
      <t>#</t>
    </r>
    <r>
      <rPr>
        <sz val="11"/>
        <color theme="1"/>
        <rFont val="Aptos Narrow"/>
        <family val="2"/>
        <scheme val="minor"/>
      </rPr>
      <t xml:space="preserve">, </t>
    </r>
    <r>
      <rPr>
        <sz val="10"/>
        <color theme="1"/>
        <rFont val="Arial Unicode MS"/>
      </rPr>
      <t>Level</t>
    </r>
    <r>
      <rPr>
        <sz val="11"/>
        <color theme="1"/>
        <rFont val="Aptos Narrow"/>
        <family val="2"/>
        <scheme val="minor"/>
      </rPr>
      <t xml:space="preserve">, </t>
    </r>
    <r>
      <rPr>
        <sz val="10"/>
        <color theme="1"/>
        <rFont val="Arial Unicode MS"/>
      </rPr>
      <t>Type</t>
    </r>
    <r>
      <rPr>
        <sz val="11"/>
        <color theme="1"/>
        <rFont val="Aptos Narrow"/>
        <family val="2"/>
        <scheme val="minor"/>
      </rPr>
      <t xml:space="preserve">, </t>
    </r>
    <r>
      <rPr>
        <sz val="10"/>
        <color theme="1"/>
        <rFont val="Arial Unicode MS"/>
      </rPr>
      <t>Topic Name</t>
    </r>
    <r>
      <rPr>
        <sz val="11"/>
        <color theme="1"/>
        <rFont val="Aptos Narrow"/>
        <family val="2"/>
        <scheme val="minor"/>
      </rPr>
      <t>).</t>
    </r>
  </si>
  <si>
    <r>
      <t>Dynamic Generation:</t>
    </r>
    <r>
      <rPr>
        <sz val="11"/>
        <color theme="1"/>
        <rFont val="Aptos Narrow"/>
        <family val="2"/>
        <scheme val="minor"/>
      </rPr>
      <t xml:space="preserve"> Once your row metadata is filled, the rest of the columns in this kit will automatically compute, compile, and build the final custom socratic engine prompts.</t>
    </r>
  </si>
  <si>
    <t>Rule Tag</t>
  </si>
  <si>
    <t>Rule To Concatenate</t>
  </si>
  <si>
    <t>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</si>
  <si>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t>
  </si>
  <si>
    <t>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</si>
  <si>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t>
  </si>
  <si>
    <t>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</si>
  <si>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</si>
  <si>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</si>
  <si>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</si>
  <si>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</si>
  <si>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</si>
  <si>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</si>
  <si>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t>
  </si>
  <si>
    <t>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t>
  </si>
  <si>
    <t>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t>
  </si>
  <si>
    <t>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t>
  </si>
  <si>
    <t>[COMMENT CONSTRAINTS]</t>
  </si>
  <si>
    <t>ALWAYS label markdown code blocks with the correct underlying programming language (e.g., elixir, javascript, sql)</t>
  </si>
  <si>
    <t>MUST be between " &amp; IF(G9="Beginner", "25–40", IF(G9="Intermediate", "30–60", "40–100")) &amp; " lines (STRICT) - Multi-step flow</t>
  </si>
  <si>
    <t>You are generating an EXAM. Do NOT provide the fixed code, diagnosis, hints, or explanations. Output ONLY the broken code. Do NOT include comments that reveal the bugs. Let the student find them.</t>
  </si>
  <si>
    <t>[I_O_PARADIGM]</t>
  </si>
  <si>
    <t>[INLINE_PACKAGE_MANAGER]</t>
  </si>
  <si>
    <t>Mentor</t>
  </si>
  <si>
    <t>[FORBIDDEN_LOW_LEVEL_PATTERNS]</t>
  </si>
  <si>
    <t>[NATIVE_OPTIMIZATION_PARADIGM]</t>
  </si>
  <si>
    <t>[BEGINNER_SCOPE]</t>
  </si>
  <si>
    <t>[INTERMEDIATE_SCOPE]</t>
  </si>
  <si>
    <t>[ADVANCED_SCOPE]</t>
  </si>
  <si>
    <t>[CODE_CONSTRAINTS_RULE]</t>
  </si>
  <si>
    <t>[DATA_SOURCE_TYPE]</t>
  </si>
  <si>
    <t>[NATIVE_PRINT_METHOD]</t>
  </si>
  <si>
    <t>[FILE_SYSTEM_MODULE]</t>
  </si>
  <si>
    <t>[IDIOMATIC_RETURN_TYPES]</t>
  </si>
  <si>
    <t>Rule Component</t>
  </si>
  <si>
    <t>Component Tag</t>
  </si>
  <si>
    <t>Projects</t>
  </si>
  <si>
    <t>[VISUAL_ARCHITECTURE_COMMENTS]</t>
  </si>
  <si>
    <t>[VISUAL_BLOCK_COMMENT]</t>
  </si>
  <si>
    <t>[NATIVE_DOCUMENTATION_METHOD]</t>
  </si>
  <si>
    <t>[MAX_COMMENT_LINE_WIDTH]</t>
  </si>
  <si>
    <t>[MENTOR_SCOPE_EXPECTATIONS]</t>
  </si>
  <si>
    <t>[CODE_QUALITY_POLICIES]</t>
  </si>
  <si>
    <t>[IDIOMATIC_NAMING_CONVENTIONS]</t>
  </si>
  <si>
    <t>[CORE_LANGUAGE_LEVERAGE]</t>
  </si>
  <si>
    <t>[FORBIDDEN_IMPERATIVE_SMELLS]</t>
  </si>
  <si>
    <t>[DEFAULT_ARG_CLAUSES_REQUIRMENT]</t>
  </si>
  <si>
    <t>[FILE_HANDLING_RULE]</t>
  </si>
  <si>
    <t>[FILE_MODULE_USAGE]</t>
  </si>
  <si>
    <t>[ENV_USAGE_POLICY]</t>
  </si>
  <si>
    <t>[SUPPORT_FILES_STRUCTURE]</t>
  </si>
  <si>
    <t>[TESTING_SYNTAX_LIMITS]</t>
  </si>
  <si>
    <t>[STANDALONE_INSTALL_SYNTAX]</t>
  </si>
  <si>
    <t>[CODE_CONSTRAINTS]</t>
  </si>
  <si>
    <t>[REQUIRED_CONSTRUCTS]</t>
  </si>
  <si>
    <t>[PARADIGM_CORE_POLICIES]</t>
  </si>
  <si>
    <t>[CONSISTENCY_RULE]</t>
  </si>
  <si>
    <t>Stage</t>
  </si>
  <si>
    <t>[BUG_RULE]</t>
  </si>
  <si>
    <t>[ENVIRONMENT_SIMULATION]</t>
  </si>
  <si>
    <t>[COMPILE_ERRORS_TYPE]</t>
  </si>
  <si>
    <t>[LOGIC_ERRORS_TYPE]</t>
  </si>
  <si>
    <t>[RUNTIME_ERRORS_TYPE]</t>
  </si>
  <si>
    <t>[PRODUCTION_CLEAN_POLICY]</t>
  </si>
  <si>
    <t>[NAMING_CONVENTIONS]</t>
  </si>
  <si>
    <t>[PARADIGM_PURITY]</t>
  </si>
  <si>
    <t>[DEFAULT_ARG_HEAD_CLAUSE]</t>
  </si>
  <si>
    <t>ALWAYS label markdown code blocks with the correct underlying programming language (e.g., elixir, python, javascript, sql)</t>
  </si>
  <si>
    <t>[STANDALONE_INSTALL_POLICY]</t>
  </si>
  <si>
    <t>[TEST_MACRO_LIMITS]</t>
  </si>
  <si>
    <t>[CHALLENGE_CORE_REQ]</t>
  </si>
  <si>
    <t>[BASE_CODE_POLICY]</t>
  </si>
  <si>
    <t>[EXTERNAL_PACKAGE_PROTOCOL]</t>
  </si>
  <si>
    <t>[TESTING_FRAMEWORK_PROTOCOL]</t>
  </si>
  <si>
    <t>[CHALLENGE_CONSTRAINTS_POLICY]</t>
  </si>
  <si>
    <t>[DYNAMIC_INSTALL_SYNTAX]</t>
  </si>
  <si>
    <t>[PROJECT_LINE_METRIC_BASE]</t>
  </si>
  <si>
    <t>[PROJECT_FLOW_POLICY]</t>
  </si>
  <si>
    <t>[PRODUCTION_STYLE_POLICY]</t>
  </si>
  <si>
    <t>[PARADIGM_CORE_LEVERAGE]</t>
  </si>
  <si>
    <t>[FUNCTIONAL_RESTRICTIONS]</t>
  </si>
  <si>
    <t>Normalize boolean values before comparison when the programming language requires it.</t>
  </si>
  <si>
    <t>Explicit casting required before calculations when the programming language requires it.</t>
  </si>
  <si>
    <t>Use correct loaders and enforce encoding='utf-8' and newline='' when applicable if the programming language supports it.</t>
  </si>
  <si>
    <t>[CODE_QUALITY_PROTOCOL]</t>
  </si>
  <si>
    <t>[CLEAN_CODE_POLICY]</t>
  </si>
  <si>
    <t>Normalize boolean values before comparison if the programming language requires it.</t>
  </si>
  <si>
    <t>Explicit casting required before calculations if the programming language requires it.</t>
  </si>
  <si>
    <t>Use correct loaders and enforce encoding='utf-8' and newline=' when applicable or supported by the programming language.</t>
  </si>
  <si>
    <t>[DETERMINISTIC_OUTPUT_PROTOCOL]</t>
  </si>
  <si>
    <t>[FUNCTIONAL_STRUCTURE_POLICY]</t>
  </si>
  <si>
    <t>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t>
  </si>
  <si>
    <t>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t>
  </si>
  <si>
    <t>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t>
  </si>
  <si>
    <t>up</t>
  </si>
  <si>
    <t>Check the "HowToStudy" sheet for instructions on how to use this sheet to study.</t>
  </si>
  <si>
    <t>📖 How to Study with Coding5s</t>
  </si>
  <si>
    <r>
      <t xml:space="preserve">Welcome to </t>
    </r>
    <r>
      <rPr>
        <b/>
        <sz val="11"/>
        <color theme="1"/>
        <rFont val="Aptos Narrow"/>
        <family val="2"/>
        <scheme val="minor"/>
      </rPr>
      <t>Coding5s</t>
    </r>
    <r>
      <rPr>
        <sz val="11"/>
        <color theme="1"/>
        <rFont val="Aptos Narrow"/>
        <family val="2"/>
        <scheme val="minor"/>
      </rPr>
      <t>! This framework is designed to give you a deep, hands-on learning experience using AI as your personal tutor alongside your local IDE.</t>
    </r>
  </si>
  <si>
    <t>📌 The Core Learning Workflow (Step-by-Step)</t>
  </si>
  <si>
    <t>1. Complete Stage 1 (Initial Learning Path)</t>
  </si>
  <si>
    <r>
      <t xml:space="preserve">Go to </t>
    </r>
    <r>
      <rPr>
        <b/>
        <sz val="11"/>
        <color theme="1"/>
        <rFont val="Aptos Narrow"/>
        <family val="2"/>
        <scheme val="minor"/>
      </rPr>
      <t>Lesson 1</t>
    </r>
    <r>
      <rPr>
        <sz val="11"/>
        <color theme="1"/>
        <rFont val="Aptos Narrow"/>
        <family val="2"/>
        <scheme val="minor"/>
      </rPr>
      <t xml:space="preserve"> in the main sheet.</t>
    </r>
  </si>
  <si>
    <r>
      <t xml:space="preserve">Copy the text from the </t>
    </r>
    <r>
      <rPr>
        <b/>
        <sz val="11"/>
        <color theme="1"/>
        <rFont val="Aptos Narrow"/>
        <family val="2"/>
        <scheme val="minor"/>
      </rPr>
      <t>Stage 1 Prompt</t>
    </r>
    <r>
      <rPr>
        <sz val="11"/>
        <color theme="1"/>
        <rFont val="Aptos Narrow"/>
        <family val="2"/>
        <scheme val="minor"/>
      </rPr>
      <t xml:space="preserve"> column.</t>
    </r>
  </si>
  <si>
    <t>Paste it into a clean AI chat (Gemini, ChatGPT, Claude, etc.).</t>
  </si>
  <si>
    <r>
      <t xml:space="preserve">Read the lesson, complete the exercise, and write/run the code in your </t>
    </r>
    <r>
      <rPr>
        <b/>
        <sz val="11"/>
        <color theme="1"/>
        <rFont val="Aptos Narrow"/>
        <family val="2"/>
        <scheme val="minor"/>
      </rPr>
      <t>local IDE</t>
    </r>
    <r>
      <rPr>
        <sz val="11"/>
        <color theme="1"/>
        <rFont val="Aptos Narrow"/>
        <family val="2"/>
        <scheme val="minor"/>
      </rPr>
      <t>.</t>
    </r>
  </si>
  <si>
    <r>
      <t xml:space="preserve">Proceed sequentially through </t>
    </r>
    <r>
      <rPr>
        <b/>
        <sz val="11"/>
        <color theme="1"/>
        <rFont val="Aptos Narrow"/>
        <family val="2"/>
        <scheme val="minor"/>
      </rPr>
      <t>Lesson 2, Lesson 3, etc.</t>
    </r>
    <r>
      <rPr>
        <sz val="11"/>
        <color theme="1"/>
        <rFont val="Aptos Narrow"/>
        <family val="2"/>
        <scheme val="minor"/>
      </rPr>
      <t xml:space="preserve">, staying within </t>
    </r>
    <r>
      <rPr>
        <b/>
        <sz val="11"/>
        <color theme="1"/>
        <rFont val="Aptos Narrow"/>
        <family val="2"/>
        <scheme val="minor"/>
      </rPr>
      <t>Stage 1</t>
    </r>
    <r>
      <rPr>
        <sz val="11"/>
        <color theme="1"/>
        <rFont val="Aptos Narrow"/>
        <family val="2"/>
        <scheme val="minor"/>
      </rPr>
      <t xml:space="preserve"> until you finish all topics and complete the first </t>
    </r>
    <r>
      <rPr>
        <b/>
        <sz val="11"/>
        <color theme="1"/>
        <rFont val="Aptos Narrow"/>
        <family val="2"/>
        <scheme val="minor"/>
      </rPr>
      <t>PROJECT</t>
    </r>
    <r>
      <rPr>
        <sz val="11"/>
        <color theme="1"/>
        <rFont val="Aptos Narrow"/>
        <family val="2"/>
        <scheme val="minor"/>
      </rPr>
      <t>.</t>
    </r>
  </si>
  <si>
    <t>2. How to Use the Mentor Column (Live Troubleshooting)</t>
  </si>
  <si>
    <r>
      <t xml:space="preserve">The </t>
    </r>
    <r>
      <rPr>
        <b/>
        <sz val="11"/>
        <color theme="1"/>
        <rFont val="Aptos Narrow"/>
        <family val="2"/>
        <scheme val="minor"/>
      </rPr>
      <t>Mentor Prompt</t>
    </r>
    <r>
      <rPr>
        <sz val="11"/>
        <color theme="1"/>
        <rFont val="Aptos Narrow"/>
        <family val="2"/>
        <scheme val="minor"/>
      </rPr>
      <t xml:space="preserve"> column is your dedicated support tool whenever you get stuck or need clarification on a specific topic.</t>
    </r>
  </si>
  <si>
    <t>To ask a question:</t>
  </si>
  <si>
    <r>
      <t xml:space="preserve">1. Copy the cell from the </t>
    </r>
    <r>
      <rPr>
        <b/>
        <sz val="11"/>
        <color theme="1"/>
        <rFont val="Aptos Narrow"/>
        <family val="2"/>
        <scheme val="minor"/>
      </rPr>
      <t>Mentor Prompt</t>
    </r>
    <r>
      <rPr>
        <sz val="11"/>
        <color theme="1"/>
        <rFont val="Aptos Narrow"/>
        <family val="2"/>
        <scheme val="minor"/>
      </rPr>
      <t xml:space="preserve"> column for your current lesson.</t>
    </r>
  </si>
  <si>
    <t>2. Paste it into your AI chat.</t>
  </si>
  <si>
    <t>3. Immediately below the prompt, write your question.</t>
  </si>
  <si>
    <t>4. Paste your code snippet directly from your IDE.</t>
  </si>
  <si>
    <t>Recommended Message Format:</t>
  </si>
  <si>
    <t>3. Sequential Stage Progression</t>
  </si>
  <si>
    <r>
      <t xml:space="preserve">Once you have completed the entire topic list in </t>
    </r>
    <r>
      <rPr>
        <b/>
        <sz val="11"/>
        <color theme="1"/>
        <rFont val="Aptos Narrow"/>
        <family val="2"/>
        <scheme val="minor"/>
      </rPr>
      <t>Stage 1</t>
    </r>
    <r>
      <rPr>
        <sz val="11"/>
        <color theme="1"/>
        <rFont val="Aptos Narrow"/>
        <family val="2"/>
        <scheme val="minor"/>
      </rPr>
      <t>:</t>
    </r>
  </si>
  <si>
    <r>
      <t xml:space="preserve">1. Move on to </t>
    </r>
    <r>
      <rPr>
        <b/>
        <sz val="11"/>
        <color theme="1"/>
        <rFont val="Aptos Narrow"/>
        <family val="2"/>
        <scheme val="minor"/>
      </rPr>
      <t>Stage 2 (Troubleshooting / Debugging)</t>
    </r>
    <r>
      <rPr>
        <sz val="11"/>
        <color theme="1"/>
        <rFont val="Aptos Narrow"/>
        <family val="2"/>
        <scheme val="minor"/>
      </rPr>
      <t>.</t>
    </r>
  </si>
  <si>
    <t>2. Go through the lessons from top to bottom in Stage 2 to learn how to break, diagnose, and fix broken code (use the Stage 2 Mentor prompt whenever the console crashes).</t>
  </si>
  <si>
    <r>
      <t xml:space="preserve">3. Repeat the process sequentially for </t>
    </r>
    <r>
      <rPr>
        <b/>
        <sz val="11"/>
        <color theme="1"/>
        <rFont val="Aptos Narrow"/>
        <family val="2"/>
        <scheme val="minor"/>
      </rPr>
      <t>Stage 3, Stage 4, and Stage 5</t>
    </r>
    <r>
      <rPr>
        <sz val="11"/>
        <color theme="1"/>
        <rFont val="Aptos Narrow"/>
        <family val="2"/>
        <scheme val="minor"/>
      </rPr>
      <t xml:space="preserve"> for advanced architecture, optimization, and scaling.</t>
    </r>
  </si>
  <si>
    <t>💡 Golden Rules for Students</t>
  </si>
  <si>
    <r>
      <t xml:space="preserve">❌ </t>
    </r>
    <r>
      <rPr>
        <b/>
        <sz val="11"/>
        <color theme="1"/>
        <rFont val="Aptos Narrow"/>
        <family val="2"/>
        <scheme val="minor"/>
      </rPr>
      <t>Do not jump across stages within the same lesson:</t>
    </r>
    <r>
      <rPr>
        <sz val="11"/>
        <color theme="1"/>
        <rFont val="Aptos Narrow"/>
        <family val="2"/>
        <scheme val="minor"/>
      </rPr>
      <t xml:space="preserve"> Do not attempt Stage 1, Stage 2, and Stage 3 for Lesson 1 on the same day. Build your core foundation by finishing the entire </t>
    </r>
    <r>
      <rPr>
        <b/>
        <sz val="11"/>
        <color theme="1"/>
        <rFont val="Aptos Narrow"/>
        <family val="2"/>
        <scheme val="minor"/>
      </rPr>
      <t>Stage 1 path first</t>
    </r>
    <r>
      <rPr>
        <sz val="11"/>
        <color theme="1"/>
        <rFont val="Aptos Narrow"/>
        <family val="2"/>
        <scheme val="minor"/>
      </rPr>
      <t>.</t>
    </r>
  </si>
  <si>
    <r>
      <t xml:space="preserve">✅ </t>
    </r>
    <r>
      <rPr>
        <b/>
        <sz val="11"/>
        <color theme="1"/>
        <rFont val="Aptos Narrow"/>
        <family val="2"/>
        <scheme val="minor"/>
      </rPr>
      <t>Always practice in your IDE:</t>
    </r>
    <r>
      <rPr>
        <sz val="11"/>
        <color theme="1"/>
        <rFont val="Aptos Narrow"/>
        <family val="2"/>
        <scheme val="minor"/>
      </rPr>
      <t xml:space="preserve"> Never just read the AI's explanation. Type out, test, and execute every piece of code in your editor.</t>
    </r>
  </si>
  <si>
    <t>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t>
  </si>
  <si>
    <t>EXACTLY " &amp; D9 &amp; "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t>
  </si>
  <si>
    <t>Code MUST be clean, readable, educational, executable and produce correct results. Safely handle missing/malformed/inconsistent data, using pattern matching if possible.</t>
  </si>
  <si>
    <t>Code MUST include enough inline comments explaining WHAT it does AND WHY. Density: Beginner=high, Intermediate=medium, Advanced=lower but present in key logic.</t>
  </si>
  <si>
    <t>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t>
  </si>
  <si>
    <t>The intro MUST be a dynamically generated, urgent, unprofessional email in " &amp; $B$6 &amp; " with this EXACT format: '📥 From: [Random Dev Name]' / '📤 To: [Insert my user name if known from context, otherwise use " &amp; $I$2 &amp; "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t>
  </si>
  <si>
    <t>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t>
  </si>
  <si>
    <t>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t>
  </si>
  <si>
    <t>Website:</t>
  </si>
  <si>
    <t>https://coding5s.com</t>
  </si>
  <si>
    <t>Each example MUST include: - Internal data OR dataset usage - Print key intermediate steps and the final result - MUST NOT exceed exactly " &amp; $C9 &amp; " lines of EXECUTABLE code (STRICT: Do NOT count comments or blank lines). - NEVER exceed this limit. | " &amp;</t>
  </si>
  <si>
    <t>" &amp; A9 &amp; " | " &amp;</t>
  </si>
  <si>
    <t>You are helping a Junior Developer who is " &amp; IF(UPPER(H9)="PROJECT", "building a PROJECT: " &amp; I9 &amp; ". Topics applied in this project: " &amp; A9 &amp; ". Project objective: " &amp; J9, "learning: " &amp; I9 &amp; ". Topic details: " &amp; J9) &amp; " | " &amp;</t>
  </si>
  <si>
    <t>You are helping a Junior Developer debug a " &amp; IF(UPPER(H9)="PROJECT", "PROJECT: " &amp; I9 &amp; ". Topics involved: " &amp; A9 &amp; ". Project objective: " &amp; J9, "TOPIC: " &amp; I9 &amp; ". Topic details: " &amp; J9) &amp; " | " &amp;</t>
  </si>
  <si>
    <t>You are helping a Junior Developer complete a " &amp; IF(UPPER(H9)="PROJECT", "PROJECT: " &amp; I9 &amp; ". Topics involved: " &amp; A9 &amp; ". Project objective: " &amp; J9, "TOPIC: " &amp; I9 &amp; ". Topic details: " &amp; J9) &amp; " | " &amp;</t>
  </si>
  <si>
    <t>You are performing a Code Review for a " &amp; IF(UPPER(H9)="PROJECT", "PROJECT: " &amp; I9 &amp; ". Topics involved: " &amp; A9 &amp; ". Project objective: " &amp; J9, "TOPIC: " &amp; I9 &amp; ". Topic details: " &amp; J9) &amp; " | " &amp;</t>
  </si>
  <si>
    <t>You are reviewing the final implementation of a new feature for a " &amp; IF(UPPER(H9)="PROJECT", "PROJECT: " &amp; I9 &amp; ". Topics integrated: " &amp; A9 &amp; ". Business Goal: " &amp; J9, "TOPIC: " &amp; I9 &amp; ". Goal: " &amp; J9) &amp; " | " &amp;</t>
  </si>
  <si>
    <t>[EXECUTABLE_LINES_LIMIT]</t>
  </si>
  <si>
    <t>[PROJECT_LINE_LIMIT]</t>
  </si>
  <si>
    <t>[EXECUTION_CALL_RULE]</t>
  </si>
  <si>
    <t>[CONCEPT_ISOLATION_RULE]</t>
  </si>
  <si>
    <t>Focus SOLELY on teaching the target topic concept. DO NOT use unlearned or complex control structures (like if/else, ternary operators, or list comprehensions) unless the topic explicitly demands them. Keep internal function logic strictly linear, simple, and direct.</t>
  </si>
  <si>
    <t>[TESTING_FRAMEWORK_RULE]</t>
  </si>
  <si>
    <t>[DEPENDENCY_MANAGEMENT_RULE]</t>
  </si>
  <si>
    <t>[CORE_QUALITY_POLICY]</t>
  </si>
  <si>
    <t>Labelled Arguments &amp; Label Shorthand (label argument: Type, label: value, label:)</t>
  </si>
  <si>
    <t>List Patterns ([], [value], [head, ..tail], [a, b, ..rest])</t>
  </si>
  <si>
    <t>String Prefix Patterns ("Hello " &lt;&gt; name, "", _)</t>
  </si>
  <si>
    <t>Gleam Fundamentals</t>
  </si>
  <si>
    <t>Code MUST follow gleam format and idiomatic Gleam style. Use snake_case for bindings/functions/files, PascalCase for types. Avoid global state; emphasize strict explicit types, gleam/list, exhaustive pattern matching, and clean functional architecture without OOP.</t>
  </si>
  <si>
    <t>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t>
  </si>
  <si>
    <t>Implement Hello World &amp; Program Entry explicitly utilizing pub fn main, import gleam/io, and io.println.</t>
  </si>
  <si>
    <t>Hello World &amp; Program Entry (pub fn main, import gleam/io, io.println)</t>
  </si>
  <si>
    <t>Demonstrate Modules, Qualified Imports &amp; Aliases explicitly utilizing import, gleam/io, io.println, and as.</t>
  </si>
  <si>
    <t>Modules, Qualified Imports &amp; Aliases (import, gleam/io, io.println, as)</t>
  </si>
  <si>
    <t>Compare Qualified vs Unqualified Imports explicitly utilizing import gleam/io, io.println, and import gleam/io.{println}.</t>
  </si>
  <si>
    <t>Qualified vs Unqualified Imports (import gleam/io, io.println, import gleam/io.{println})</t>
  </si>
  <si>
    <t>Demonstrate Type Checking &amp; Debug Output explicitly utilizing Int, String, echo, and pipe operator echo.</t>
  </si>
  <si>
    <t>Type Checking &amp; Debug Output (Int, String, echo, pipe operator echo)</t>
  </si>
  <si>
    <t>Construct Standard &amp; Error Output explicitly utilizing io.print, io.println, io.print_error, and io.println_error.</t>
  </si>
  <si>
    <t>Standard &amp; Error Output (io.print, io.println, io.print_error, io.println_error)</t>
  </si>
  <si>
    <t>Apply Immutable Bindings, Rebinding &amp; Discards explicitly utilizing let, _, _name, and rebinding.</t>
  </si>
  <si>
    <t>Immutable Bindings, Rebinding &amp; Discards (let, _, _name, rebinding)</t>
  </si>
  <si>
    <t>Define Explicit Type Annotations explicitly utilizing let x: Int, fn(x: Int), and -&gt; Int.</t>
  </si>
  <si>
    <t>Explicit Type Annotations (let x: Int, fn(x: Int), -&gt; Int)</t>
  </si>
  <si>
    <t>Develop a basic CLI application consolidating modules, program entry, debug output, explicit type annotations, and variable bindings.</t>
  </si>
  <si>
    <t>Basic CLI App (IO, Bindings, and Typing)</t>
  </si>
  <si>
    <t>Calculate with Integer Literals, Formats &amp; Arithmetic explicitly utilizing 42, 0xA, +, *, and %.</t>
  </si>
  <si>
    <t>Integer Literals, Formats &amp; Arithmetic (42, 0xA, +, *, %)</t>
  </si>
  <si>
    <t>Calculate with Float Literals &amp; Arithmetic explicitly utilizing 1.0, 7.0e7, +., *., and /.'.</t>
  </si>
  <si>
    <t>Float Literals &amp; Arithmetic (1.0, 7.0e7, +., *., /.')</t>
  </si>
  <si>
    <t>Evaluate Equality, Comparison &amp; Boolean Logic explicitly utilizing ==, !=, &gt;, &amp;&amp;, and OR.</t>
  </si>
  <si>
    <t>Equality, Comparison &amp; Boolean Logic (==, !=, &gt;, &amp;&amp;, OR)</t>
  </si>
  <si>
    <t>Format Strings, Escapes &amp; Concatenation explicitly utilizing "text", \n, \u{1F600}, and &lt;&gt;.</t>
  </si>
  <si>
    <t>Strings, Escapes &amp; Concatenation ("text", \n, \u{1F600}, &lt;&gt;)</t>
  </si>
  <si>
    <t>Construct Expression Blocks &amp; Returned Values explicitly utilizing {}, let, and final expression.</t>
  </si>
  <si>
    <t>Expression Blocks &amp; Returned Values ({}, let, final expression)</t>
  </si>
  <si>
    <t>Build List Construction &amp; Spread Syntax explicitly utilizing [], [1, 2], [head, ..tail], and [1, ..items].</t>
  </si>
  <si>
    <t>List Construction &amp; Spread Syntax ([], [1, 2], [head, ..tail], [1, ..items])</t>
  </si>
  <si>
    <t>Declare Constants &amp; Basic Type Aliases explicitly utilizing const, pub const, and type Name = String.</t>
  </si>
  <si>
    <t>Constants &amp; Basic Type Aliases (const, pub const, type Name = String)</t>
  </si>
  <si>
    <t>Create a data formatter utility consolidating primitives, arithmetic, boolean logic, strings, and basic lists.</t>
  </si>
  <si>
    <t>Data Formatter Utility (Primitives, Strings, Lists)</t>
  </si>
  <si>
    <t>Define Named Functions, Arity &amp; Visibility explicitly utilizing fn, pub fn, (), and -&gt;.</t>
  </si>
  <si>
    <t>Named Functions, Arity &amp; Visibility (fn, pub fn, (), -&gt;)</t>
  </si>
  <si>
    <t>Implement Higher-Order Functions explicitly utilizing fn(a) -&gt; b, callback arguments, and callback invocation.</t>
  </si>
  <si>
    <t>Higher-Order Functions (fn(a) -&gt; b, callback arguments, callback invocation)</t>
  </si>
  <si>
    <t>Construct Anonymous Functions &amp; Closures explicitly utilizing fn() {}, fn(x) {}, and captured bindings.</t>
  </si>
  <si>
    <t>Anonymous Functions &amp; Closures (fn() {}, fn(x) {}, captured bindings)</t>
  </si>
  <si>
    <t>Apply Function Captures explicitly utilizing function(_), function(value, _), and _.</t>
  </si>
  <si>
    <t>Function Captures (function(_), function(value, _), _)</t>
  </si>
  <si>
    <t>Design Generic Functions &amp; Function Types explicitly utilizing fn identity(x: a) -&gt; a, fn(a) -&gt; b, and List(a).</t>
  </si>
  <si>
    <t>Generic Functions &amp; Function Types (fn identity(x: a) -&gt; a, fn(a) -&gt; b, List(a))</t>
  </si>
  <si>
    <t>Build Pipeline Chaining explicitly utilizing pipe operator, value pipe operator function, and value pipe operator function(arg).</t>
  </si>
  <si>
    <t>Pipeline Chaining (pipe operator, value pipe operator function, value pipe operator function(arg))</t>
  </si>
  <si>
    <t>Execute Pipeline Argument Placement explicitly utilizing function(_), function(arg, _), and captures with pipe operator.</t>
  </si>
  <si>
    <t>Pipeline Argument Placement (function(_), function(arg, _), captures with pipe operator)</t>
  </si>
  <si>
    <t>Develop a data processing pipeline consolidating higher-order functions, closures, generics, and pipeline chaining.</t>
  </si>
  <si>
    <t>Data Processing Pipeline (Functions &amp; Pipelines)</t>
  </si>
  <si>
    <t>Apply Labelled Arguments &amp; Label Shorthand explicitly utilizing label argument: Type, label: value, and label:.</t>
  </si>
  <si>
    <t>Evaluate Exhaustive case Expressions explicitly utilizing case, -&gt;, exhaustive branches, and _.</t>
  </si>
  <si>
    <t>Exhaustive case Expressions (case, -&gt;, exhaustive branches, _)</t>
  </si>
  <si>
    <t>Implement Literal, Variable &amp; Discard Patterns explicitly utilizing 0, "ok", name, _, and _name.</t>
  </si>
  <si>
    <t>Literal, Variable &amp; Discard Patterns (0, "ok", name, _, _name)</t>
  </si>
  <si>
    <t>Match String Prefix Patterns explicitly utilizing "Hello " &lt;&gt; name, "", and _.</t>
  </si>
  <si>
    <t>Destructure List Patterns explicitly utilizing [], [value], [head, ..tail], and [a, b, ..rest].</t>
  </si>
  <si>
    <t>Execute Multiple-Subject Matching explicitly utilizing case x, y, case x, y, z, and parallel patterns.</t>
  </si>
  <si>
    <t>Multiple-Subject Matching (case x, y, case x, y, z, parallel patterns)</t>
  </si>
  <si>
    <t>Evaluate Alternative &amp; Alias Patterns explicitly utilizing 1 OR 2, pattern as whole, and _.</t>
  </si>
  <si>
    <t>Alternative &amp; Alias Patterns (1 OR 2, pattern as whole, _)</t>
  </si>
  <si>
    <t>Apply Case Guards explicitly utilizing if, &amp;&amp;, OR, and comparisons.</t>
  </si>
  <si>
    <t>Case Guards (if, &amp;&amp;, OR, comparisons)</t>
  </si>
  <si>
    <t>Build a complex matching module consolidating labeled arguments, exhaustive cases, list patterns, and case guards.</t>
  </si>
  <si>
    <t>Pattern Matching Router (Advanced Cases &amp; Guards)</t>
  </si>
  <si>
    <t>Construct Recursive Functions explicitly utilizing fn, case, base case, and recursive call.</t>
  </si>
  <si>
    <t>Recursive Functions (fn, case, base case, recursive call)</t>
  </si>
  <si>
    <t>Implement Tail Calls &amp; Accumulators explicitly utilizing loop(n, acc), accumulator updates, and terminal branch.</t>
  </si>
  <si>
    <t>Tail Calls &amp; Accumulators (loop(n, acc), accumulator updates, terminal branch)</t>
  </si>
  <si>
    <t>Execute Structural List Recursion explicitly utilizing [], [head, ..tail], recursion, and list.reverse.</t>
  </si>
  <si>
    <t>Structural List Recursion ([], [head, ..tail], recursion, list.reverse)</t>
  </si>
  <si>
    <t>Build Tuple Construction, Access &amp; Patterns explicitly utilizing #(), #(a, b), .0, and let #(a, b).</t>
  </si>
  <si>
    <t>Tuple Construction, Access &amp; Patterns (#(), #(a, b), .0, let #(a, b))</t>
  </si>
  <si>
    <t>Define Sum-Type Definitions explicitly utilizing type, variants, and constructor values.</t>
  </si>
  <si>
    <t>Sum-Type Definitions (type, variants, constructor values)</t>
  </si>
  <si>
    <t>Create Record Types, Construction &amp; Field Access explicitly utilizing Person, labelled fields, and person.name.</t>
  </si>
  <si>
    <t>Record Types, Construction &amp; Field Access (Person, labelled fields, person.name)</t>
  </si>
  <si>
    <t>Implement Record Pattern Matching &amp; Immutable Updates explicitly utilizing Person(...), .., and record update syntax.</t>
  </si>
  <si>
    <t>Record Pattern Matching &amp; Immutable Updates (Person(...), .., record update syntax)</t>
  </si>
  <si>
    <t>Design Generic Custom Types explicitly utilizing type Box(a), Box(value: a), and Box(String).</t>
  </si>
  <si>
    <t>Generic Custom Types (type Box(a), Box(value: a), Box(String))</t>
  </si>
  <si>
    <t>Develop a state machine or tree traversal program consolidating tail recursion, structural list recursion, tuples, and generic custom types.</t>
  </si>
  <si>
    <t>Recursive Data Modeler (Recursion &amp; Custom Types)</t>
  </si>
  <si>
    <t>Manage Type &amp; Constructor Imports explicitly utilizing type Type, constructors, and qualified types.</t>
  </si>
  <si>
    <t>Type &amp; Constructor Imports (type Type, constructors, qualified types)</t>
  </si>
  <si>
    <t>Implement Nil &amp; Unit-Producing Functions explicitly utilizing Nil, and fn() -&gt; Nil.</t>
  </si>
  <si>
    <t>Nil &amp; Unit-Producing Functions (Nil, fn() -&gt; Nil)</t>
  </si>
  <si>
    <t>Construct Result Types, Constructors &amp; Pattern Matching explicitly utilizing Result, Ok, Error, and case.</t>
  </si>
  <si>
    <t>Result Types, Constructors &amp; Pattern Matching (Result, Ok, Error, case)</t>
  </si>
  <si>
    <t>Define Custom Result Errors explicitly utilizing type SaveError, error variants, and Result(value, error).</t>
  </si>
  <si>
    <t>Custom Result Errors (type SaveError, error variants, Result(value, error))</t>
  </si>
  <si>
    <t>Implement Option Types &amp; Pattern Matching explicitly utilizing Option, Some, None, and case.</t>
  </si>
  <si>
    <t>Option Types &amp; Pattern Matching (Option, Some, None, case)</t>
  </si>
  <si>
    <t>Differentiate Result vs Option Semantics explicitly utilizing Ok, Error, Some, and None.</t>
  </si>
  <si>
    <t>Result vs Option Semantics (Ok, Error, Some, None)</t>
  </si>
  <si>
    <t>Execute List Access &amp; Prepending explicitly utilizing list.first, list.rest, list.length, and list.prepend.</t>
  </si>
  <si>
    <t>List Access &amp; Prepending (list.first, list.rest, list.length, list.prepend)</t>
  </si>
  <si>
    <t>Apply List Transformation explicitly utilizing list.map, list.filter, list.filter_map, and list.flat_map.</t>
  </si>
  <si>
    <t>List Transformation (list.map, list.filter, list.filter_map, list.flat_map)</t>
  </si>
  <si>
    <t>Create a robust error-handling collection parser consolidating Result/Option types, custom errors, and basic list transformations.</t>
  </si>
  <si>
    <t>Safe Collection Parser (Result, Option &amp; Lists)</t>
  </si>
  <si>
    <t>Execute List Reduction explicitly utilizing list.fold, list.fold_right, list.reduce, and accumulator functions.</t>
  </si>
  <si>
    <t>List Reduction (list.fold, list.fold_right, list.reduce, accumulator functions)</t>
  </si>
  <si>
    <t>Perform List Search &amp; Selection explicitly utilizing list.contains, list.find, list.take, and list.partition.</t>
  </si>
  <si>
    <t>List Search &amp; Selection (list.contains, list.find, list.take, list.partition)</t>
  </si>
  <si>
    <t>Manage List Combination &amp; Ordering explicitly utilizing list.zip, list.unzip, list.sort, list.reverse, and list.unique.</t>
  </si>
  <si>
    <t>List Combination &amp; Ordering (list.zip, list.unzip, list.sort, list.reverse, list.unique)</t>
  </si>
  <si>
    <t>Apply Result Transformations explicitly utilizing result.map, result.map_error, result.flatten, and result.replace.</t>
  </si>
  <si>
    <t>Result Transformations (result.map, result.map_error, result.flatten, result.replace)</t>
  </si>
  <si>
    <t>Implement Result Sequencing &amp; Recovery explicitly utilizing result.try, result.or, result.lazy_or, and result.all.</t>
  </si>
  <si>
    <t>Result Sequencing &amp; Recovery (result.try, result.or, result.lazy_or, result.all)</t>
  </si>
  <si>
    <t>Execute Option Transformation &amp; Chaining explicitly utilizing option.map, option.then, option.flatten, and option.all.</t>
  </si>
  <si>
    <t>Option Transformation &amp; Chaining (option.map, option.then, option.flatten, option.all)</t>
  </si>
  <si>
    <t>Manage Option Fallback &amp; Conversion explicitly utilizing option.or, option.unwrap, option.from_result, and option.to_result.</t>
  </si>
  <si>
    <t>Option Fallback &amp; Conversion (option.or, option.unwrap, option.from_result, option.to_result)</t>
  </si>
  <si>
    <t>Build String Splitting &amp; Reassembly explicitly utilizing string.split, string.split_once, string.join, and string.concat.</t>
  </si>
  <si>
    <t>String Splitting &amp; Reassembly (string.split, string.split_once, string.join, string.concat)</t>
  </si>
  <si>
    <t>Develop a data validation pipeline consolidating list reductions, result sequencing, option chaining, and string reassembly.</t>
  </si>
  <si>
    <t>Data Validation Pipeline (Collections &amp; Monadic Ops)</t>
  </si>
  <si>
    <t>Apply String Transformation &amp; Search explicitly utilizing string.lowercase, string.replace, string.contains, and string.starts_with.</t>
  </si>
  <si>
    <t>String Transformation &amp; Search (string.lowercase, string.replace, string.contains, string.starts_with)</t>
  </si>
  <si>
    <t>Execute String Trimming, Slicing &amp; Graphemes explicitly utilizing string.trim, string.slice, string.to_graphemes, and string.length.</t>
  </si>
  <si>
    <t>String Trimming, Slicing &amp; Graphemes (string.trim, string.slice, string.to_graphemes, string.length)</t>
  </si>
  <si>
    <t>Evaluate Unicode Codepoints &amp; Byte Measurement explicitly utilizing string.byte_size, string.to_utf_codepoints, and string.from_utf_codepoints.</t>
  </si>
  <si>
    <t>Unicode Codepoints &amp; Byte Measurement (string.byte_size, string.to_utf_codepoints, string.from_utf_codepoints)</t>
  </si>
  <si>
    <t>Construct Dictionary Construction, Lookup &amp; Updates explicitly utilizing dict.new, dict.get, dict.insert, and dict.upsert.</t>
  </si>
  <si>
    <t>Dictionary Construction, Lookup &amp; Updates (dict.new, dict.get, dict.insert, dict.upsert)</t>
  </si>
  <si>
    <t>Manage Dictionary Transformation &amp; Combination explicitly utilizing dict.map_values, dict.filter, dict.fold, and dict.merge.</t>
  </si>
  <si>
    <t>Dictionary Transformation &amp; Combination (dict.map_values, dict.filter, dict.fold, dict.merge)</t>
  </si>
  <si>
    <t>Implement Set Construction &amp; Membership explicitly utilizing set.new, set.from_list, set.contains, and set.insert.</t>
  </si>
  <si>
    <t>Set Construction &amp; Membership (set.new, set.from_list, set.contains, set.insert)</t>
  </si>
  <si>
    <t>Evaluate Set Algebra &amp; Transformation explicitly utilizing set.union, set.intersection, set.difference, and set.map.</t>
  </si>
  <si>
    <t>Set Algebra &amp; Transformation (set.union, set.intersection, set.difference, set.map)</t>
  </si>
  <si>
    <t>Develop a text analysis toolkit consolidating string transformations, unicode measurements, dictionaries for frequencies, and set algebra.</t>
  </si>
  <si>
    <t>Text Analysis Toolkit (Strings, Dictionaries, Sets)</t>
  </si>
  <si>
    <t>Execute Integer Parsing, Conversion &amp; Helpers explicitly utilizing int.parse, int.to_string, int.sum, and int.is_even.</t>
  </si>
  <si>
    <t>Integer Parsing, Conversion &amp; Helpers (int.parse, int.to_string, int.sum, int.is_even)</t>
  </si>
  <si>
    <t>Apply Float Formatting &amp; Safe Mathematics explicitly utilizing float.round, float.to_precision, float.power, and float.square_root.</t>
  </si>
  <si>
    <t>Float Formatting &amp; Safe Mathematics (float.round, float.to_precision, float.power, float.square_root)</t>
  </si>
  <si>
    <t>Implement use Callback Syntax explicitly utilizing use value &lt;- function(), use &lt;- function(), and callback insertion.</t>
  </si>
  <si>
    <t>use Callback Syntax (use value &lt;- function(), use &lt;- function(), callback insertion)</t>
  </si>
  <si>
    <t>Execute Result &amp; Option Chaining with use explicitly utilizing result.try, option.then, and use value &lt;-.</t>
  </si>
  <si>
    <t>Result &amp; Option Chaining with use (result.try, option.then, use value &lt;-)</t>
  </si>
  <si>
    <t>Design Opaque Types &amp; Smart Constructors explicitly utilizing pub opaque type, pub fn new, and pub fn value.</t>
  </si>
  <si>
    <t>Opaque Types &amp; Smart Constructors (pub opaque type, pub fn new, pub fn value)</t>
  </si>
  <si>
    <t>Handle Incomplete &amp; Exceptional Code explicitly utilizing todo, todo as, panic, and panic as.</t>
  </si>
  <si>
    <t>Incomplete &amp; Exceptional Code (todo, todo as, panic, panic as)</t>
  </si>
  <si>
    <t>Apply Pattern &amp; Boolean Assertions explicitly utilizing let assert, assert, and as "message".</t>
  </si>
  <si>
    <t>Pattern &amp; Boolean Assertions (let assert, assert, as "message")</t>
  </si>
  <si>
    <t>Build a safe domain model parser consolidating math parsing, the use callback syntax, opaque types, and boolean assertions.</t>
  </si>
  <si>
    <t>Safe Domain Modeler (Math, Callbacks &amp; Opaque Types)</t>
  </si>
  <si>
    <t>Construct Bit-Array Construction &amp; Segments explicitly utilizing &lt;&lt;&gt;&gt;, int, bits, bytes, and utf8.</t>
  </si>
  <si>
    <t>Bit-Array Construction &amp; Segments (&lt;&lt;&gt;&gt;, int, bits, bytes, utf8)</t>
  </si>
  <si>
    <t>Evaluate Bit-Array Size, Signedness &amp; Endianness explicitly utilizing size, unit, signed, little, and big.</t>
  </si>
  <si>
    <t>Bit-Array Size, Signedness &amp; Endianness (size, unit, signed, little, big)</t>
  </si>
  <si>
    <t>Destructure Bit-Array Pattern Matching explicitly utilizing &lt;&lt;head, rest:bits&gt;&gt;, size, utf8, and nested segments.</t>
  </si>
  <si>
    <t>Bit-Array Pattern Matching (&lt;&lt;head, rest:bits&gt;&gt;, size, utf8, nested segments)</t>
  </si>
  <si>
    <t>Execute Bit-Array Inspection &amp; Encodings explicitly utilizing bit_array.bit_size, bit_array.slice, bit_array.base16_encode, and bit_array.base64_decode.</t>
  </si>
  <si>
    <t>Bit-Array Inspection &amp; Encodings (bit_array.bit_size, bit_array.slice, bit_array.base16_encode, bit_array.base64_decode)</t>
  </si>
  <si>
    <t>Create a binary protocol parser consolidating bit-array construction, endianness rules, nested segment pattern matching, and base encodings.</t>
  </si>
  <si>
    <t>Binary Protocol Parser (Advanced Bit-Arrays)</t>
  </si>
  <si>
    <t>only required imports: Gleam core or gleam_stdlib by default; documented external packages only when topic-named</t>
  </si>
  <si>
    <t>Use all named target constructs with minimal prior syntax; introduce no unnamed APIs or concepts.</t>
  </si>
  <si>
    <t>Use typed module functions; compose only named targets or established prerequisites. Add nothing merely for idiomatic style.</t>
  </si>
  <si>
    <t>Use advanced constructs only when named or required; never inject pipelines, closures, captures, HOFs, use, Result, Option, or patterns.</t>
  </si>
  <si>
    <t>the smallest native data shape required; no unrelated nesting or structures</t>
  </si>
  <si>
    <t>echo for any value; gleam/io only for String stdout/stderr; never io.debug</t>
  </si>
  <si>
    <t>Obey the row's Max Lines as the only code-size cap; keep examples minimal and gleam-format compatible.</t>
  </si>
  <si>
    <t>Add minimal pub fn main() only to run code; invoke only topic-required behavior; never force call counts.</t>
  </si>
  <si>
    <t>in-memory values and gleam/io by default; filesystem or runtime APIs only when topic-required</t>
  </si>
  <si>
    <t>typed module returns, using Result for failure, Option for optional data, or Nil for no value only when topic-required</t>
  </si>
  <si>
    <t>manual stdlib reimplementation unless taught, or mutable/OOP substitutes for native Gleam patterns</t>
  </si>
  <si>
    <t>qualified APIs named by the topic, immutability, and only topic-required case, Result, Option, or pipelines</t>
  </si>
  <si>
    <t>short '// --- BLOCK: NAME ---' comments only between real functional sections</t>
  </si>
  <si>
    <t>brief //// module docs at top and /// docs before public items; type all module-function arguments and returns</t>
  </si>
  <si>
    <t>80 characters maximum per comment or documentation line</t>
  </si>
  <si>
    <t>Obey the row's Max Lines; use only scoped prior topics; validate with taught syntax, never force gleeunit or let assert.</t>
  </si>
  <si>
    <t>Audit only named constructs and prior prerequisites; never require custom types, Result, Option, HOFs, or patterns unless task-required.</t>
  </si>
  <si>
    <t>Audit named constructs and prerequisites; require typed module functions and immutability; assess pipelines, HOFs, captures, assertions, or patterns only when task-relevant.</t>
  </si>
  <si>
    <t>Audit named constructs in modular, typed Gleam; assess Result, Option, use, opaque types, and advanced patterns only when task-relevant.</t>
  </si>
  <si>
    <t>Require snake_case for functions, bindings, and files; PascalCase for types/constructors; follow gleam format.</t>
  </si>
  <si>
    <t>Prefer qualified, topic-relevant gleam_stdlib APIs, native operators, exhaustive case when matching, and explicit conversions when needed.</t>
  </si>
  <si>
    <t>Reject OOP/class emulation, mutable/global state, unrelated Dynamic/FFI, obsolete io.debug, and needlessly monolithic modules.</t>
  </si>
  <si>
    <t>Gleam has no default arguments; require explicit arguments or separate functions, using Option only when topic-relevant.</t>
  </si>
  <si>
    <t>For file topics, use topic-named APIs and Result; normalize line endings only when relevant; use use or simplifile only when taught.</t>
  </si>
  <si>
    <t>Use documented env packages only for env topics; place intentional bugs only in Gleam code, never .env files.</t>
  </si>
  <si>
    <t>When required, show correct support files before broken code; never place target bugs in .env, .env.example, or configuration.</t>
  </si>
  <si>
    <t>Use observable output by default; use assert, let assert, or gleeunit only when taught or required. Keep scaffolding minimal.</t>
  </si>
  <si>
    <t>Assume a standard Gleam project; default to core/gleam_stdlib; use gleam add only for documented, topic-required packages.</t>
  </si>
  <si>
    <t>Each challenge uses only named constructs/prerequisites, minimal internal data, observable behavior when runnable, and intentional bugs</t>
  </si>
  <si>
    <t>executable broken Gleam lines; exclude blanks/comments. Use pub fn main only when needed; never force iteration or call counts.</t>
  </si>
  <si>
    <t>Keep challenges comparable in scope while varying bug type and context.</t>
  </si>
  <si>
    <t>Create messy but readable Gleam with EXACTLY 2-5 intentional bugs drawn only from scoped topics; mix only applicable categories below.</t>
  </si>
  <si>
    <t>Type/compile bugs may include type mismatches, wrong arity, undefined names, invalid use of topic APIs, or in-scope inexhaustive case.</t>
  </si>
  <si>
    <t>Logic bugs may include wrong operators, comparisons, boundaries, patterns, or return values within scoped concepts.</t>
  </si>
  <si>
    <t>Error-handling bugs apply only when Result, Option, or assertions are in scope; use omitted or mishandled branches or unsafe assertions.</t>
  </si>
  <si>
    <t>Audit for idiomatic, gleam-format-compliant code; report only real defects and apply Minimal Intervention without rewriting unrelated code.</t>
  </si>
  <si>
    <t>Require snake_case for functions, bindings, and files; PascalCase for custom types and constructors.</t>
  </si>
  <si>
    <t>Act as 'The Analytical Partner' (El Detective con Café). Explain task-relevant compiler, type, logic, and error-handling defects; Phase 1 is diagnosis only: NO KEYBOARD.</t>
  </si>
  <si>
    <t>Gleam has no default arguments; flag fake defaults and prefer explicit arguments or separate functions; suggest Option only when in scope.</t>
  </si>
  <si>
    <t>Default to Gleam core/gleam_stdlib; use documented external packages only when topic-required.</t>
  </si>
  <si>
    <t>Make completion observable when relevant; use echo for any value or gleam/io for String output. Never force tests.</t>
  </si>
  <si>
    <t>For Beginner, each // TODO is one atomic 1-2 line gap using only named constructs/prerequisites; no unrelated APIs or complex I/O.</t>
  </si>
  <si>
    <t>executable base-code lines excluding blanks, comments, and TODO content. Keep all scaffold code valid; use pub fn main only when needed.</t>
  </si>
  <si>
    <t>Use gleam add only for documented external packages required by the project scope.</t>
  </si>
  <si>
    <t>Obey the following executable base-code range; exclude blanks, comments, and TODO content:</t>
  </si>
  <si>
    <t>Provide a valid scaffold using only scoped prior topics; place missing integration steps in clear // TODO blocks. Never force pipelines or function counts.</t>
  </si>
  <si>
    <t>Act as 'The Logical Scaffold' (El Maestro de Obra). Trace each gap as Point A -&gt; missing step -&gt; Point C and mentor only the requested completion.</t>
  </si>
  <si>
    <t>Require snake_case for bindings, functions, and files; PascalCase for custom types and constructors.</t>
  </si>
  <si>
    <t>Require idiomatic, gleam-format-compliant code. Apply Minimal Intervention; Phase 1 explains gaps only: NO KEYBOARD.</t>
  </si>
  <si>
    <t>Reject OOP/class emulation and mutable/global state. For missing defaults, prefer explicit arguments or separate functions; use Option only when in scope.</t>
  </si>
  <si>
    <t>TRIGGER: Questions or confusion detected. ACTION: Address EACH question via a Modular Block BEFORE Phase 1. BLOCK STRUCTURE: 1. Header ❓ Question [N]: [Exact Student Question/Excerpt]. 2. 💡 Direct Answer &amp; Analogy: Warm explanation in (" &amp; $B$6 &amp; ")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 &amp;</t>
  </si>
  <si>
    <t>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 &amp;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</si>
</sst>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Aptos Narrow"/>
      <family val="2"/>
      <scheme val="minor"/>
    </font>
    <font>
      <b/>
      <sz val="11"/>
      <color theme="1"/>
      <name val="Aptos Narrow"/>
      <family val="2"/>
      <scheme val="minor"/>
    </font>
    <font>
      <sz val="11"/>
      <color theme="0"/>
      <name val="Aptos Narrow"/>
      <family val="2"/>
      <scheme val="minor"/>
    </font>
    <font>
      <b/>
      <sz val="20"/>
      <color theme="0"/>
      <name val="Aptos Narrow"/>
      <family val="2"/>
      <scheme val="minor"/>
    </font>
    <font>
      <b/>
      <sz val="18"/>
      <color theme="0"/>
      <name val="Aptos Narrow"/>
      <family val="2"/>
      <scheme val="minor"/>
    </font>
    <font>
      <sz val="11"/>
      <name val="Aptos Narrow"/>
      <family val="2"/>
      <scheme val="minor"/>
    </font>
    <font>
      <b/>
      <sz val="18"/>
      <color rgb="FFFFFF00"/>
      <name val="Aptos Narrow"/>
      <family val="2"/>
      <scheme val="minor"/>
    </font>
    <font>
      <b/>
      <sz val="20"/>
      <color rgb="FFFFC000"/>
      <name val="Aptos Narrow"/>
      <family val="2"/>
      <scheme val="minor"/>
    </font>
    <font>
      <sz val="14"/>
      <color theme="0"/>
      <name val="Aptos Narrow"/>
      <family val="2"/>
      <scheme val="minor"/>
    </font>
    <font>
      <b/>
      <sz val="12"/>
      <color theme="0"/>
      <name val="Aptos Narrow"/>
      <family val="2"/>
      <scheme val="minor"/>
    </font>
    <font>
      <sz val="12"/>
      <color theme="0"/>
      <name val="Aptos Narrow"/>
      <family val="2"/>
      <scheme val="minor"/>
    </font>
    <font>
      <sz val="11"/>
      <color theme="0" tint="-4.9989318521683403E-2"/>
      <name val="Aptos Narrow"/>
      <family val="2"/>
      <scheme val="minor"/>
    </font>
    <font>
      <b/>
      <sz val="12"/>
      <color theme="0" tint="-4.9989318521683403E-2"/>
      <name val="Aptos Narrow"/>
      <family val="2"/>
      <scheme val="minor"/>
    </font>
    <font>
      <b/>
      <sz val="16"/>
      <color theme="0"/>
      <name val="Aptos Narrow"/>
      <family val="2"/>
      <scheme val="minor"/>
    </font>
    <font>
      <b/>
      <sz val="11"/>
      <color theme="1"/>
      <name val="Arial"/>
      <family val="2"/>
    </font>
    <font>
      <sz val="11"/>
      <color theme="1"/>
      <name val="Arial"/>
      <family val="2"/>
    </font>
    <font>
      <sz val="28"/>
      <color theme="1"/>
      <name val="Aptos Narrow"/>
      <family val="2"/>
      <scheme val="minor"/>
    </font>
    <font>
      <b/>
      <sz val="11"/>
      <color theme="0"/>
      <name val="Aptos Narrow"/>
      <family val="2"/>
      <scheme val="minor"/>
    </font>
    <font>
      <b/>
      <sz val="28"/>
      <color theme="1"/>
      <name val="Aptos Narrow"/>
      <family val="2"/>
      <scheme val="minor"/>
    </font>
    <font>
      <b/>
      <sz val="14"/>
      <color theme="1"/>
      <name val="Aptos Narrow"/>
      <family val="2"/>
      <scheme val="minor"/>
    </font>
    <font>
      <u/>
      <sz val="11"/>
      <color theme="10"/>
      <name val="Aptos Narrow"/>
      <family val="2"/>
      <scheme val="minor"/>
    </font>
    <font>
      <b/>
      <sz val="13.5"/>
      <color theme="1"/>
      <name val="Aptos Narrow"/>
      <family val="2"/>
      <scheme val="minor"/>
    </font>
    <font>
      <sz val="10"/>
      <color theme="1"/>
      <name val="Arial Unicode MS"/>
    </font>
    <font>
      <sz val="20"/>
      <color theme="1"/>
      <name val="Aptos Narrow"/>
      <family val="2"/>
      <scheme val="minor"/>
    </font>
    <font>
      <b/>
      <sz val="20"/>
      <color theme="5" tint="-0.249977111117893"/>
      <name val="Aptos Narrow"/>
      <family val="2"/>
      <scheme val="minor"/>
    </font>
    <font>
      <b/>
      <sz val="24"/>
      <color theme="1"/>
      <name val="Aptos Narrow"/>
      <family val="2"/>
      <scheme val="minor"/>
    </font>
    <font>
      <b/>
      <sz val="16"/>
      <color theme="1"/>
      <name val="Aptos Narrow"/>
      <family val="2"/>
      <scheme val="minor"/>
    </font>
  </fonts>
  <fills count="36">
    <fill>
      <patternFill patternType="none"/>
    </fill>
    <fill>
      <patternFill patternType="gray125"/>
    </fill>
    <fill>
      <patternFill patternType="solid">
        <fgColor theme="1"/>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rgb="FFFFC000"/>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249977111117893"/>
        <bgColor indexed="64"/>
      </patternFill>
    </fill>
    <fill>
      <patternFill patternType="solid">
        <fgColor theme="2" tint="-9.9978637043366805E-2"/>
        <bgColor theme="0" tint="-0.14999847407452621"/>
      </patternFill>
    </fill>
    <fill>
      <patternFill patternType="solid">
        <fgColor rgb="FFFFFF00"/>
        <bgColor indexed="64"/>
      </patternFill>
    </fill>
    <fill>
      <patternFill patternType="solid">
        <fgColor theme="0" tint="-0.14999847407452621"/>
        <bgColor theme="0" tint="-0.14999847407452621"/>
      </patternFill>
    </fill>
    <fill>
      <patternFill patternType="solid">
        <fgColor theme="3" tint="0.749992370372631"/>
        <bgColor theme="0" tint="-0.14999847407452621"/>
      </patternFill>
    </fill>
    <fill>
      <patternFill patternType="solid">
        <fgColor theme="6" tint="0.79998168889431442"/>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rgb="FF2C353E"/>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3" tint="0.249977111117893"/>
        <bgColor indexed="64"/>
      </patternFill>
    </fill>
    <fill>
      <patternFill patternType="solid">
        <fgColor theme="4" tint="0.59999389629810485"/>
        <bgColor theme="0" tint="-0.14999847407452621"/>
      </patternFill>
    </fill>
    <fill>
      <patternFill patternType="solid">
        <fgColor rgb="FF00B050"/>
        <bgColor indexed="64"/>
      </patternFill>
    </fill>
    <fill>
      <patternFill patternType="solid">
        <fgColor theme="6"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rgb="FFD8BEEC"/>
        <bgColor indexed="64"/>
      </patternFill>
    </fill>
    <fill>
      <patternFill patternType="solid">
        <fgColor theme="0" tint="-4.9989318521683403E-2"/>
        <bgColor indexed="64"/>
      </patternFill>
    </fill>
    <fill>
      <patternFill patternType="solid">
        <fgColor theme="7" tint="0.59999389629810485"/>
        <bgColor theme="0" tint="-0.14999847407452621"/>
      </patternFill>
    </fill>
    <fill>
      <patternFill patternType="solid">
        <fgColor rgb="FF002060"/>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7" tint="0.7999816888943144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theme="0" tint="-0.14996795556505021"/>
      </left>
      <right/>
      <top style="thin">
        <color theme="0" tint="-0.14996795556505021"/>
      </top>
      <bottom/>
      <diagonal/>
    </border>
    <border>
      <left/>
      <right/>
      <top style="thin">
        <color theme="0" tint="-0.14996795556505021"/>
      </top>
      <bottom/>
      <diagonal/>
    </border>
    <border>
      <left style="thin">
        <color theme="0" tint="-0.14993743705557422"/>
      </left>
      <right/>
      <top style="thin">
        <color theme="0" tint="-0.14993743705557422"/>
      </top>
      <bottom/>
      <diagonal/>
    </border>
    <border>
      <left/>
      <right/>
      <top style="thin">
        <color theme="0" tint="-0.14993743705557422"/>
      </top>
      <bottom/>
      <diagonal/>
    </border>
    <border>
      <left/>
      <right style="thin">
        <color theme="0" tint="-0.14993743705557422"/>
      </right>
      <top style="thin">
        <color theme="0" tint="-0.14993743705557422"/>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14996795556505021"/>
      </left>
      <right/>
      <top/>
      <bottom/>
      <diagonal/>
    </border>
    <border>
      <left style="thin">
        <color theme="0" tint="-0.14993743705557422"/>
      </left>
      <right/>
      <top/>
      <bottom/>
      <diagonal/>
    </border>
    <border>
      <left/>
      <right style="thin">
        <color theme="0" tint="-0.14993743705557422"/>
      </right>
      <top/>
      <bottom/>
      <diagonal/>
    </border>
    <border>
      <left style="thin">
        <color theme="0" tint="-0.24994659260841701"/>
      </left>
      <right/>
      <top/>
      <bottom/>
      <diagonal/>
    </border>
    <border>
      <left/>
      <right style="thin">
        <color theme="0" tint="-0.24994659260841701"/>
      </right>
      <top/>
      <bottom/>
      <diagonal/>
    </border>
    <border>
      <left/>
      <right/>
      <top/>
      <bottom style="thin">
        <color theme="0" tint="-0.14996795556505021"/>
      </bottom>
      <diagonal/>
    </border>
    <border>
      <left/>
      <right style="thin">
        <color theme="0" tint="-0.14993743705557422"/>
      </right>
      <top/>
      <bottom style="thin">
        <color theme="0" tint="-0.14993743705557422"/>
      </bottom>
      <diagonal/>
    </border>
    <border>
      <left/>
      <right style="thin">
        <color theme="0" tint="-0.24994659260841701"/>
      </right>
      <top/>
      <bottom style="thin">
        <color theme="0" tint="-0.24994659260841701"/>
      </bottom>
      <diagonal/>
    </border>
    <border>
      <left style="medium">
        <color indexed="64"/>
      </left>
      <right/>
      <top style="thin">
        <color theme="1"/>
      </top>
      <bottom/>
      <diagonal/>
    </border>
    <border>
      <left style="thin">
        <color indexed="64"/>
      </left>
      <right/>
      <top style="thin">
        <color theme="1"/>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style="medium">
        <color indexed="64"/>
      </left>
      <right/>
      <top style="thin">
        <color indexed="64"/>
      </top>
      <bottom/>
      <diagonal/>
    </border>
    <border>
      <left style="thin">
        <color indexed="64"/>
      </left>
      <right/>
      <top style="thin">
        <color indexed="64"/>
      </top>
      <bottom style="thin">
        <color rgb="FF000000"/>
      </bottom>
      <diagonal/>
    </border>
    <border>
      <left style="thin">
        <color indexed="64"/>
      </left>
      <right style="thin">
        <color indexed="64"/>
      </right>
      <top style="thin">
        <color indexed="64"/>
      </top>
      <bottom style="thin">
        <color rgb="FF000000"/>
      </bottom>
      <diagonal/>
    </border>
    <border>
      <left/>
      <right/>
      <top style="thin">
        <color indexed="64"/>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20" fillId="0" borderId="0" applyNumberFormat="0" applyFill="0" applyBorder="0" applyAlignment="0" applyProtection="0"/>
  </cellStyleXfs>
  <cellXfs count="143">
    <xf numFmtId="0" fontId="0" fillId="0" borderId="0" xfId="0"/>
    <xf numFmtId="0" fontId="0" fillId="2" borderId="0" xfId="0" applyFill="1"/>
    <xf numFmtId="0" fontId="2" fillId="2" borderId="0" xfId="0" applyFont="1" applyFill="1"/>
    <xf numFmtId="0" fontId="3" fillId="2" borderId="0" xfId="0" applyFont="1" applyFill="1"/>
    <xf numFmtId="0" fontId="1" fillId="3" borderId="1" xfId="0" applyFont="1" applyFill="1" applyBorder="1"/>
    <xf numFmtId="0" fontId="3" fillId="2" borderId="2" xfId="0" applyFont="1" applyFill="1" applyBorder="1"/>
    <xf numFmtId="0" fontId="3" fillId="2" borderId="3" xfId="0" applyFont="1" applyFill="1" applyBorder="1"/>
    <xf numFmtId="0" fontId="4" fillId="2" borderId="3" xfId="0" applyFont="1" applyFill="1" applyBorder="1"/>
    <xf numFmtId="0" fontId="3" fillId="2" borderId="4" xfId="0" applyFont="1" applyFill="1" applyBorder="1"/>
    <xf numFmtId="0" fontId="3" fillId="2" borderId="5" xfId="0" applyFont="1" applyFill="1" applyBorder="1"/>
    <xf numFmtId="0" fontId="3" fillId="2" borderId="6" xfId="0" applyFont="1" applyFill="1" applyBorder="1"/>
    <xf numFmtId="0" fontId="3" fillId="2" borderId="7" xfId="0" applyFont="1" applyFill="1" applyBorder="1"/>
    <xf numFmtId="0" fontId="3" fillId="2" borderId="8" xfId="0" applyFont="1" applyFill="1" applyBorder="1"/>
    <xf numFmtId="0" fontId="3" fillId="2" borderId="9" xfId="0" applyFont="1" applyFill="1" applyBorder="1"/>
    <xf numFmtId="0" fontId="0" fillId="4" borderId="0" xfId="0" applyFill="1"/>
    <xf numFmtId="0" fontId="5" fillId="4" borderId="0" xfId="0" applyFont="1" applyFill="1"/>
    <xf numFmtId="0" fontId="6" fillId="2" borderId="0" xfId="0" applyFont="1" applyFill="1"/>
    <xf numFmtId="0" fontId="0" fillId="5" borderId="1" xfId="0" applyFill="1" applyBorder="1"/>
    <xf numFmtId="0" fontId="7" fillId="2" borderId="10" xfId="0" applyFont="1" applyFill="1" applyBorder="1"/>
    <xf numFmtId="0" fontId="8" fillId="2" borderId="0" xfId="0" applyFont="1" applyFill="1"/>
    <xf numFmtId="0" fontId="2" fillId="2" borderId="0" xfId="0" applyFont="1" applyFill="1" applyAlignment="1">
      <alignment horizontal="left"/>
    </xf>
    <xf numFmtId="0" fontId="2" fillId="2" borderId="10" xfId="0" applyFont="1" applyFill="1" applyBorder="1"/>
    <xf numFmtId="0" fontId="2" fillId="2" borderId="0" xfId="0" applyFont="1" applyFill="1" applyAlignment="1">
      <alignment vertical="center" wrapText="1"/>
    </xf>
    <xf numFmtId="0" fontId="2" fillId="2" borderId="12" xfId="0" applyFont="1" applyFill="1" applyBorder="1" applyAlignment="1">
      <alignment vertical="center" wrapText="1"/>
    </xf>
    <xf numFmtId="0" fontId="2" fillId="2" borderId="10" xfId="0" applyFont="1" applyFill="1" applyBorder="1" applyAlignment="1">
      <alignment vertical="center" wrapText="1"/>
    </xf>
    <xf numFmtId="0" fontId="2" fillId="2" borderId="14" xfId="0" applyFont="1" applyFill="1" applyBorder="1" applyAlignment="1">
      <alignment vertical="center" wrapText="1"/>
    </xf>
    <xf numFmtId="0" fontId="2" fillId="2" borderId="13" xfId="0" applyFont="1" applyFill="1" applyBorder="1" applyAlignment="1">
      <alignment vertical="center" wrapText="1"/>
    </xf>
    <xf numFmtId="0" fontId="10" fillId="2" borderId="10" xfId="0" applyFont="1" applyFill="1" applyBorder="1"/>
    <xf numFmtId="0" fontId="11" fillId="2" borderId="0" xfId="0" applyFont="1" applyFill="1"/>
    <xf numFmtId="0" fontId="12" fillId="2" borderId="0" xfId="0" applyFont="1" applyFill="1"/>
    <xf numFmtId="0" fontId="2" fillId="2" borderId="11" xfId="0" applyFont="1" applyFill="1" applyBorder="1" applyAlignment="1">
      <alignment vertical="center"/>
    </xf>
    <xf numFmtId="0" fontId="2" fillId="2" borderId="0" xfId="0" applyFont="1" applyFill="1" applyAlignment="1">
      <alignment vertical="center"/>
    </xf>
    <xf numFmtId="0" fontId="1" fillId="0" borderId="1" xfId="0" applyFont="1" applyBorder="1"/>
    <xf numFmtId="0" fontId="13" fillId="2" borderId="10" xfId="0" applyFont="1" applyFill="1" applyBorder="1"/>
    <xf numFmtId="0" fontId="0" fillId="6" borderId="1" xfId="0" applyFill="1" applyBorder="1"/>
    <xf numFmtId="0" fontId="0" fillId="7" borderId="1" xfId="0" applyFill="1" applyBorder="1"/>
    <xf numFmtId="0" fontId="2" fillId="2" borderId="15" xfId="0" applyFont="1" applyFill="1" applyBorder="1"/>
    <xf numFmtId="0" fontId="11" fillId="2" borderId="15" xfId="0" applyFont="1" applyFill="1" applyBorder="1"/>
    <xf numFmtId="0" fontId="2" fillId="2" borderId="16" xfId="0" applyFont="1" applyFill="1" applyBorder="1" applyAlignment="1">
      <alignment vertical="center" wrapText="1"/>
    </xf>
    <xf numFmtId="0" fontId="2" fillId="2" borderId="17" xfId="0" applyFont="1" applyFill="1" applyBorder="1" applyAlignment="1">
      <alignment vertical="center" wrapText="1"/>
    </xf>
    <xf numFmtId="0" fontId="0" fillId="4" borderId="1" xfId="0" applyFill="1" applyBorder="1"/>
    <xf numFmtId="0" fontId="14" fillId="8" borderId="18" xfId="0" applyFont="1" applyFill="1" applyBorder="1" applyAlignment="1">
      <alignment vertical="center"/>
    </xf>
    <xf numFmtId="0" fontId="14" fillId="9" borderId="19" xfId="0" applyFont="1" applyFill="1" applyBorder="1" applyAlignment="1">
      <alignment vertical="center"/>
    </xf>
    <xf numFmtId="0" fontId="14" fillId="9" borderId="1" xfId="0" applyFont="1" applyFill="1" applyBorder="1" applyAlignment="1">
      <alignment vertical="center"/>
    </xf>
    <xf numFmtId="0" fontId="14" fillId="9" borderId="1" xfId="0" applyFont="1" applyFill="1" applyBorder="1" applyAlignment="1">
      <alignment horizontal="left" vertical="center"/>
    </xf>
    <xf numFmtId="0" fontId="0" fillId="10" borderId="1" xfId="0" applyFill="1" applyBorder="1"/>
    <xf numFmtId="0" fontId="15" fillId="11" borderId="20" xfId="0" applyFont="1" applyFill="1" applyBorder="1" applyAlignment="1">
      <alignment horizontal="center" vertical="center"/>
    </xf>
    <xf numFmtId="0" fontId="0" fillId="12" borderId="20" xfId="0" applyFill="1" applyBorder="1" applyAlignment="1">
      <alignment horizontal="left"/>
    </xf>
    <xf numFmtId="0" fontId="15" fillId="13" borderId="1" xfId="0" applyFont="1" applyFill="1" applyBorder="1" applyAlignment="1">
      <alignment vertical="center"/>
    </xf>
    <xf numFmtId="0" fontId="15" fillId="13" borderId="20" xfId="0" applyFont="1" applyFill="1" applyBorder="1" applyAlignment="1">
      <alignment vertical="center"/>
    </xf>
    <xf numFmtId="0" fontId="15" fillId="14" borderId="21" xfId="0" applyFont="1" applyFill="1" applyBorder="1" applyAlignment="1">
      <alignment vertical="center"/>
    </xf>
    <xf numFmtId="0" fontId="15" fillId="13" borderId="22" xfId="0" applyFont="1" applyFill="1" applyBorder="1" applyAlignment="1">
      <alignment vertical="center"/>
    </xf>
    <xf numFmtId="0" fontId="0" fillId="0" borderId="20" xfId="0" applyBorder="1"/>
    <xf numFmtId="0" fontId="0" fillId="13" borderId="20" xfId="0" applyFill="1" applyBorder="1"/>
    <xf numFmtId="0" fontId="0" fillId="0" borderId="1" xfId="0" applyBorder="1"/>
    <xf numFmtId="0" fontId="5" fillId="4" borderId="1" xfId="0" applyFont="1" applyFill="1" applyBorder="1"/>
    <xf numFmtId="0" fontId="0" fillId="15" borderId="1" xfId="0" applyFill="1" applyBorder="1"/>
    <xf numFmtId="0" fontId="15" fillId="4" borderId="20" xfId="0" applyFont="1" applyFill="1" applyBorder="1" applyAlignment="1">
      <alignment horizontal="center" vertical="center"/>
    </xf>
    <xf numFmtId="0" fontId="0" fillId="16" borderId="20" xfId="0" applyFill="1" applyBorder="1" applyAlignment="1">
      <alignment horizontal="left"/>
    </xf>
    <xf numFmtId="0" fontId="15" fillId="0" borderId="1" xfId="0" applyFont="1" applyBorder="1" applyAlignment="1">
      <alignment vertical="center"/>
    </xf>
    <xf numFmtId="0" fontId="15" fillId="0" borderId="20" xfId="0" applyFont="1" applyBorder="1" applyAlignment="1">
      <alignment vertical="center"/>
    </xf>
    <xf numFmtId="0" fontId="15" fillId="17" borderId="21" xfId="0" applyFont="1" applyFill="1" applyBorder="1" applyAlignment="1">
      <alignment vertical="center"/>
    </xf>
    <xf numFmtId="0" fontId="15" fillId="0" borderId="22" xfId="0" applyFont="1" applyBorder="1" applyAlignment="1">
      <alignment vertical="center"/>
    </xf>
    <xf numFmtId="0" fontId="15" fillId="0" borderId="1" xfId="0" applyFont="1" applyBorder="1" applyAlignment="1">
      <alignment vertical="center" wrapText="1"/>
    </xf>
    <xf numFmtId="0" fontId="15" fillId="0" borderId="20" xfId="0" applyFont="1" applyBorder="1" applyAlignment="1">
      <alignment vertical="center" wrapText="1"/>
    </xf>
    <xf numFmtId="0" fontId="15" fillId="13" borderId="1" xfId="0" applyFont="1" applyFill="1" applyBorder="1" applyAlignment="1">
      <alignment vertical="center" wrapText="1"/>
    </xf>
    <xf numFmtId="0" fontId="15" fillId="13" borderId="20" xfId="0" applyFont="1" applyFill="1" applyBorder="1" applyAlignment="1">
      <alignment vertical="center" wrapText="1"/>
    </xf>
    <xf numFmtId="0" fontId="0" fillId="13" borderId="1" xfId="0" applyFill="1" applyBorder="1"/>
    <xf numFmtId="0" fontId="15" fillId="4" borderId="24" xfId="0" applyFont="1" applyFill="1" applyBorder="1" applyAlignment="1">
      <alignment horizontal="center" vertical="center"/>
    </xf>
    <xf numFmtId="0" fontId="0" fillId="0" borderId="24" xfId="0" applyBorder="1"/>
    <xf numFmtId="0" fontId="15" fillId="17" borderId="25" xfId="0" applyFont="1" applyFill="1" applyBorder="1" applyAlignment="1">
      <alignment vertical="center"/>
    </xf>
    <xf numFmtId="0" fontId="15" fillId="0" borderId="26" xfId="0" applyFont="1" applyBorder="1" applyAlignment="1">
      <alignment vertical="center"/>
    </xf>
    <xf numFmtId="0" fontId="0" fillId="18" borderId="0" xfId="0" applyFill="1"/>
    <xf numFmtId="0" fontId="0" fillId="0" borderId="0" xfId="0" applyAlignment="1">
      <alignment horizontal="left"/>
    </xf>
    <xf numFmtId="0" fontId="0" fillId="0" borderId="0" xfId="0" applyAlignment="1">
      <alignment wrapText="1"/>
    </xf>
    <xf numFmtId="0" fontId="0" fillId="20" borderId="1" xfId="0" applyFill="1" applyBorder="1"/>
    <xf numFmtId="0" fontId="17" fillId="22" borderId="1" xfId="0" applyFont="1" applyFill="1" applyBorder="1"/>
    <xf numFmtId="49" fontId="0" fillId="5" borderId="1" xfId="0" applyNumberFormat="1" applyFill="1" applyBorder="1"/>
    <xf numFmtId="0" fontId="16" fillId="12" borderId="1" xfId="0" applyFont="1" applyFill="1" applyBorder="1"/>
    <xf numFmtId="0" fontId="16" fillId="6" borderId="1" xfId="0" applyFont="1" applyFill="1" applyBorder="1"/>
    <xf numFmtId="0" fontId="16" fillId="21" borderId="1" xfId="0" applyFont="1" applyFill="1" applyBorder="1"/>
    <xf numFmtId="0" fontId="18" fillId="0" borderId="0" xfId="0" applyFont="1" applyAlignment="1">
      <alignment horizontal="center" vertical="center"/>
    </xf>
    <xf numFmtId="0" fontId="19" fillId="0" borderId="0" xfId="0" applyFont="1"/>
    <xf numFmtId="0" fontId="0" fillId="9" borderId="1" xfId="0" applyFill="1" applyBorder="1"/>
    <xf numFmtId="0" fontId="0" fillId="19" borderId="1" xfId="0" applyFill="1" applyBorder="1"/>
    <xf numFmtId="49" fontId="0" fillId="0" borderId="0" xfId="0" applyNumberFormat="1"/>
    <xf numFmtId="49" fontId="0" fillId="0" borderId="0" xfId="0" applyNumberFormat="1" applyAlignment="1">
      <alignment wrapText="1"/>
    </xf>
    <xf numFmtId="0" fontId="15" fillId="23" borderId="23" xfId="0" applyFont="1" applyFill="1" applyBorder="1" applyAlignment="1">
      <alignment vertical="center"/>
    </xf>
    <xf numFmtId="49" fontId="0" fillId="24" borderId="1" xfId="0" applyNumberFormat="1" applyFill="1" applyBorder="1"/>
    <xf numFmtId="49" fontId="0" fillId="25" borderId="1" xfId="0" applyNumberFormat="1" applyFill="1" applyBorder="1"/>
    <xf numFmtId="0" fontId="0" fillId="26" borderId="1" xfId="0" applyFill="1" applyBorder="1"/>
    <xf numFmtId="0" fontId="0" fillId="27" borderId="1" xfId="0" applyFill="1" applyBorder="1"/>
    <xf numFmtId="0" fontId="0" fillId="28" borderId="1" xfId="0" applyFill="1" applyBorder="1"/>
    <xf numFmtId="0" fontId="0" fillId="29" borderId="1" xfId="0" applyFill="1" applyBorder="1"/>
    <xf numFmtId="0" fontId="0" fillId="30" borderId="1" xfId="0" applyFill="1" applyBorder="1"/>
    <xf numFmtId="0" fontId="0" fillId="3" borderId="1" xfId="0" applyFill="1" applyBorder="1" applyAlignment="1">
      <alignment horizontal="center"/>
    </xf>
    <xf numFmtId="0" fontId="7" fillId="2" borderId="0" xfId="0" applyFont="1" applyFill="1"/>
    <xf numFmtId="0" fontId="10" fillId="2" borderId="0" xfId="0" applyFont="1" applyFill="1"/>
    <xf numFmtId="0" fontId="0" fillId="5" borderId="21" xfId="0" applyFill="1" applyBorder="1"/>
    <xf numFmtId="0" fontId="2" fillId="2" borderId="27" xfId="0" applyFont="1" applyFill="1" applyBorder="1" applyAlignment="1">
      <alignment horizontal="left"/>
    </xf>
    <xf numFmtId="0" fontId="2" fillId="2" borderId="28" xfId="0" applyFont="1" applyFill="1" applyBorder="1" applyAlignment="1">
      <alignment horizontal="left"/>
    </xf>
    <xf numFmtId="0" fontId="15" fillId="31" borderId="23" xfId="0" applyFont="1" applyFill="1" applyBorder="1" applyAlignment="1">
      <alignment vertical="center"/>
    </xf>
    <xf numFmtId="0" fontId="15" fillId="11" borderId="1" xfId="0" applyFont="1" applyFill="1" applyBorder="1" applyAlignment="1">
      <alignment vertical="center"/>
    </xf>
    <xf numFmtId="0" fontId="1" fillId="28" borderId="1" xfId="0" applyFont="1" applyFill="1" applyBorder="1"/>
    <xf numFmtId="0" fontId="1" fillId="0" borderId="20" xfId="0" applyFont="1" applyBorder="1"/>
    <xf numFmtId="0" fontId="0" fillId="0" borderId="22" xfId="0" applyBorder="1"/>
    <xf numFmtId="0" fontId="0" fillId="0" borderId="29" xfId="0" applyBorder="1"/>
    <xf numFmtId="0" fontId="1" fillId="0" borderId="30" xfId="0" applyFont="1" applyBorder="1"/>
    <xf numFmtId="0" fontId="0" fillId="0" borderId="31" xfId="0" applyBorder="1"/>
    <xf numFmtId="0" fontId="0" fillId="0" borderId="30" xfId="0" applyBorder="1"/>
    <xf numFmtId="0" fontId="0" fillId="0" borderId="32" xfId="0" applyBorder="1"/>
    <xf numFmtId="0" fontId="0" fillId="0" borderId="33" xfId="0" applyBorder="1"/>
    <xf numFmtId="0" fontId="0" fillId="0" borderId="34" xfId="0" applyBorder="1"/>
    <xf numFmtId="0" fontId="20" fillId="0" borderId="0" xfId="1" applyBorder="1"/>
    <xf numFmtId="0" fontId="21"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vertical="center" indent="2"/>
    </xf>
    <xf numFmtId="0" fontId="22" fillId="0" borderId="0" xfId="0" applyFont="1" applyAlignment="1">
      <alignment horizontal="left" vertical="center" indent="2"/>
    </xf>
    <xf numFmtId="0" fontId="22" fillId="0" borderId="0" xfId="0" applyFont="1"/>
    <xf numFmtId="0" fontId="0" fillId="26" borderId="0" xfId="0" applyFill="1"/>
    <xf numFmtId="0" fontId="24" fillId="0" borderId="1" xfId="0" applyFont="1" applyBorder="1"/>
    <xf numFmtId="0" fontId="23" fillId="26" borderId="1" xfId="0" applyFont="1" applyFill="1" applyBorder="1"/>
    <xf numFmtId="0" fontId="17" fillId="32" borderId="0" xfId="0" applyFont="1" applyFill="1"/>
    <xf numFmtId="0" fontId="0" fillId="33" borderId="0" xfId="0" applyFill="1"/>
    <xf numFmtId="0" fontId="0" fillId="34" borderId="0" xfId="0" applyFill="1"/>
    <xf numFmtId="0" fontId="0" fillId="28" borderId="0" xfId="0" applyFill="1"/>
    <xf numFmtId="0" fontId="0" fillId="35" borderId="0" xfId="0" applyFill="1"/>
    <xf numFmtId="0" fontId="15" fillId="31" borderId="20" xfId="0" applyFont="1" applyFill="1" applyBorder="1" applyAlignment="1">
      <alignment vertical="center"/>
    </xf>
    <xf numFmtId="0" fontId="9" fillId="2" borderId="0" xfId="0" applyFont="1" applyFill="1"/>
    <xf numFmtId="0" fontId="25" fillId="0" borderId="0" xfId="0" applyFont="1" applyAlignment="1">
      <alignment vertical="center"/>
    </xf>
    <xf numFmtId="0" fontId="26" fillId="0" borderId="0" xfId="0" applyFont="1" applyAlignment="1">
      <alignment vertical="center"/>
    </xf>
    <xf numFmtId="0" fontId="22" fillId="0" borderId="0" xfId="0" applyFont="1" applyAlignment="1">
      <alignment vertical="center"/>
    </xf>
    <xf numFmtId="0" fontId="0" fillId="0" borderId="0" xfId="0" applyAlignment="1">
      <alignment vertical="center"/>
    </xf>
    <xf numFmtId="0" fontId="20" fillId="0" borderId="33" xfId="1" applyBorder="1"/>
    <xf numFmtId="0" fontId="1" fillId="0" borderId="0" xfId="0" applyFont="1"/>
    <xf numFmtId="0" fontId="1" fillId="30" borderId="1" xfId="0" applyFont="1" applyFill="1" applyBorder="1"/>
    <xf numFmtId="0" fontId="5" fillId="4" borderId="1" xfId="0" applyFont="1" applyFill="1" applyBorder="1" applyAlignment="1">
      <alignment horizontal="center"/>
    </xf>
    <xf numFmtId="0" fontId="9" fillId="2" borderId="11" xfId="0" applyFont="1" applyFill="1" applyBorder="1" applyAlignment="1">
      <alignment horizontal="center" vertical="center"/>
    </xf>
    <xf numFmtId="0" fontId="9" fillId="2" borderId="0" xfId="0" applyFont="1" applyFill="1" applyAlignment="1">
      <alignment horizontal="center" vertical="center"/>
    </xf>
    <xf numFmtId="0" fontId="9" fillId="2" borderId="12" xfId="0" applyFont="1" applyFill="1" applyBorder="1" applyAlignment="1">
      <alignment horizontal="center" vertical="center"/>
    </xf>
    <xf numFmtId="0" fontId="9" fillId="2" borderId="13" xfId="0" applyFont="1" applyFill="1" applyBorder="1" applyAlignment="1">
      <alignment horizontal="center" vertical="center"/>
    </xf>
    <xf numFmtId="0" fontId="9" fillId="2" borderId="14" xfId="0" applyFont="1" applyFill="1" applyBorder="1" applyAlignment="1">
      <alignment horizontal="center" vertical="center"/>
    </xf>
  </cellXfs>
  <cellStyles count="2">
    <cellStyle name="Hyperlink" xfId="1" builtinId="8"/>
    <cellStyle name="Normal" xfId="0" builtinId="0"/>
  </cellStyles>
  <dxfs count="83">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0" tint="-0.24994659260841701"/>
        </patternFill>
      </fill>
    </dxf>
    <dxf>
      <fill>
        <patternFill>
          <bgColor theme="4" tint="0.59996337778862885"/>
        </patternFill>
      </fill>
    </dxf>
    <dxf>
      <fill>
        <patternFill>
          <bgColor theme="5" tint="0.59996337778862885"/>
        </patternFill>
      </fill>
    </dxf>
    <dxf>
      <fill>
        <patternFill>
          <bgColor theme="2" tint="-0.24994659260841701"/>
        </patternFill>
      </fill>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ill>
        <patternFill>
          <bgColor theme="5" tint="0.59996337778862885"/>
        </patternFill>
      </fill>
    </dxf>
    <dxf>
      <fill>
        <patternFill>
          <bgColor theme="6" tint="0.59996337778862885"/>
        </patternFill>
      </fill>
    </dxf>
    <dxf>
      <font>
        <b/>
        <i val="0"/>
      </font>
    </dxf>
    <dxf>
      <fill>
        <patternFill>
          <bgColor theme="5" tint="0.59996337778862885"/>
        </patternFill>
      </fill>
    </dxf>
    <dxf>
      <fill>
        <patternFill>
          <bgColor theme="6" tint="0.59996337778862885"/>
        </patternFill>
      </fill>
    </dxf>
    <dxf>
      <font>
        <b/>
        <i val="0"/>
        <strike val="0"/>
      </font>
    </dxf>
    <dxf>
      <fill>
        <patternFill>
          <bgColor theme="5" tint="0.79998168889431442"/>
        </patternFill>
      </fill>
    </dxf>
    <dxf>
      <fill>
        <patternFill>
          <bgColor theme="4" tint="0.79998168889431442"/>
        </patternFill>
      </fill>
    </dxf>
    <dxf>
      <fill>
        <patternFill>
          <bgColor theme="6" tint="0.79998168889431442"/>
        </patternFill>
      </fill>
    </dxf>
    <dxf>
      <font>
        <b/>
        <i val="0"/>
      </font>
    </dxf>
    <dxf>
      <fill>
        <patternFill>
          <bgColor theme="5" tint="0.79998168889431442"/>
        </patternFill>
      </fill>
    </dxf>
  </dxfs>
  <tableStyles count="0" defaultTableStyle="TableStyleMedium2" defaultPivotStyle="PivotStyleLight16"/>
  <colors>
    <mruColors>
      <color rgb="FFFFFF99"/>
      <color rgb="FFD8BEEC"/>
      <color rgb="FFC7A1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57150</xdr:colOff>
      <xdr:row>25</xdr:row>
      <xdr:rowOff>142876</xdr:rowOff>
    </xdr:from>
    <xdr:to>
      <xdr:col>6</xdr:col>
      <xdr:colOff>161925</xdr:colOff>
      <xdr:row>34</xdr:row>
      <xdr:rowOff>66676</xdr:rowOff>
    </xdr:to>
    <xdr:sp macro="" textlink="">
      <xdr:nvSpPr>
        <xdr:cNvPr id="2" name="TextBox 1">
          <a:extLst>
            <a:ext uri="{FF2B5EF4-FFF2-40B4-BE49-F238E27FC236}">
              <a16:creationId xmlns:a16="http://schemas.microsoft.com/office/drawing/2014/main" id="{C1853C4B-5CF2-4075-877A-E1BD79048DE4}"/>
            </a:ext>
          </a:extLst>
        </xdr:cNvPr>
        <xdr:cNvSpPr txBox="1"/>
      </xdr:nvSpPr>
      <xdr:spPr>
        <a:xfrm>
          <a:off x="57150" y="5305426"/>
          <a:ext cx="3762375" cy="1638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[Paste Mentor Prompt Cell Here]</a:t>
          </a:r>
        </a:p>
        <a:p>
          <a:endParaRPr lang="en-US" sz="1100"/>
        </a:p>
        <a:p>
          <a:r>
            <a:rPr lang="en-US" sz="1100" b="1"/>
            <a:t>My question:</a:t>
          </a:r>
        </a:p>
        <a:p>
          <a:r>
            <a:rPr lang="en-US" sz="1100"/>
            <a:t>[Describe what you don't understand or the issue you are facing]</a:t>
          </a:r>
        </a:p>
        <a:p>
          <a:endParaRPr lang="en-US" sz="1100"/>
        </a:p>
        <a:p>
          <a:r>
            <a:rPr lang="en-US" sz="1100" b="1"/>
            <a:t>My current code:</a:t>
          </a:r>
        </a:p>
        <a:p>
          <a:r>
            <a:rPr lang="en-US" sz="1100"/>
            <a:t>[Paste your code from your IDE here]</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7798CF-F458-43D1-85D1-0EF6D1C367F4}" name="Table2" displayName="Table2" ref="B2:E19" totalsRowShown="0">
  <autoFilter ref="B2:E19" xr:uid="{477798CF-F458-43D1-85D1-0EF6D1C367F4}">
    <filterColumn colId="0" hiddenButton="1"/>
    <filterColumn colId="1" hiddenButton="1"/>
    <filterColumn colId="2" hiddenButton="1"/>
    <filterColumn colId="3" hiddenButton="1"/>
  </autoFilter>
  <tableColumns count="4">
    <tableColumn id="1" xr3:uid="{AF1BC3E6-A291-4881-98E4-E2262942E61C}" name="Cell"/>
    <tableColumn id="2" xr3:uid="{A730AA41-75B2-4CE9-A8CA-24DE3FE4108C}" name="Cell References"/>
    <tableColumn id="3" xr3:uid="{C201C974-24D3-4F6B-B4DA-ADDAF2F3C4D7}" name="Type"/>
    <tableColumn id="4" xr3:uid="{74650CAD-2AEE-4B2B-A36B-4C37DA129C83}" name="Detailed Explanatio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openxmlformats.org/officeDocument/2006/relationships/hyperlink" Target="https://coding5s.com/" TargetMode="External"/><Relationship Id="rId1" Type="http://schemas.openxmlformats.org/officeDocument/2006/relationships/hyperlink" Target="https://github.com/WilfredoBarrios/coding5s-framewor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1C9F5-A3E1-48B4-A4AC-C90CACFBE404}">
  <sheetPr>
    <tabColor rgb="FFFF0000"/>
  </sheetPr>
  <dimension ref="A1:AM209"/>
  <sheetViews>
    <sheetView showGridLines="0" tabSelected="1" zoomScale="85" zoomScaleNormal="85" workbookViewId="0"/>
  </sheetViews>
  <sheetFormatPr defaultColWidth="11.42578125" defaultRowHeight="15"/>
  <cols>
    <col min="1" max="1" width="15.7109375" customWidth="1"/>
    <col min="2" max="2" width="10" bestFit="1" customWidth="1"/>
    <col min="3" max="3" width="11.28515625" bestFit="1" customWidth="1"/>
    <col min="4" max="4" width="22.28515625" bestFit="1" customWidth="1"/>
    <col min="5" max="5" width="16.5703125" style="73" customWidth="1"/>
    <col min="6" max="6" width="5.140625" customWidth="1"/>
    <col min="7" max="7" width="12.5703125" bestFit="1" customWidth="1"/>
    <col min="8" max="8" width="13.85546875" bestFit="1" customWidth="1"/>
    <col min="9" max="9" width="12.5703125" customWidth="1"/>
    <col min="10" max="10" width="68.5703125" customWidth="1"/>
    <col min="11" max="12" width="18.140625" customWidth="1"/>
    <col min="13" max="13" width="6.7109375" bestFit="1" customWidth="1"/>
    <col min="14" max="15" width="16.140625" customWidth="1"/>
    <col min="16" max="16" width="7.85546875" bestFit="1" customWidth="1"/>
    <col min="17" max="18" width="17.42578125" customWidth="1"/>
    <col min="19" max="19" width="7.85546875" bestFit="1" customWidth="1"/>
    <col min="20" max="21" width="16.5703125" customWidth="1"/>
    <col min="22" max="22" width="7.85546875" bestFit="1" customWidth="1"/>
    <col min="23" max="24" width="20.42578125" customWidth="1"/>
    <col min="25" max="25" width="7.85546875" bestFit="1" customWidth="1"/>
    <col min="26" max="30" width="16" bestFit="1" customWidth="1"/>
    <col min="31" max="31" width="21.5703125" bestFit="1" customWidth="1"/>
    <col min="33" max="33" width="27.5703125" customWidth="1"/>
    <col min="34" max="34" width="14.28515625" bestFit="1" customWidth="1"/>
    <col min="35" max="35" width="32" customWidth="1"/>
    <col min="36" max="36" width="27.85546875" customWidth="1"/>
  </cols>
  <sheetData>
    <row r="1" spans="1:39" ht="26.25">
      <c r="A1" s="1"/>
      <c r="B1" s="2"/>
      <c r="C1" s="2"/>
      <c r="D1" s="3"/>
      <c r="E1" s="4" t="s">
        <v>0</v>
      </c>
      <c r="F1" s="5" t="s">
        <v>1</v>
      </c>
      <c r="G1" s="6"/>
      <c r="H1" s="7" t="s">
        <v>2</v>
      </c>
      <c r="I1" s="6"/>
      <c r="J1" s="3"/>
      <c r="K1" s="8" t="s">
        <v>3</v>
      </c>
      <c r="L1" s="9" t="str">
        <f>IF(H9="Topic",
"[ROLE] Friendly tutor specializing in " &amp; $I$2 &amp; " | " &amp;
"[TASK] Teach and explain concepts clearly with correct code examples | " &amp;
"[TOPIC] " &amp; I9 &amp; " | " &amp;
"[LEVEL] " &amp; G9 &amp; " | " &amp;
"[COUNT] " &amp; D9 &amp; " examples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 &amp; $B$6 &amp; " | " &amp;
"[HEADER RULE - STRICT] You MUST start your entire response EXACTLY with this markdown block (do not print anything before it):" &amp; CHAR(10) &amp; "### 🔹 Topic #" &amp; F9 &amp; " | Stage 1 📖 Practice | " &amp; $I$2 &amp; " | 📊 Level: " &amp; G9 &amp; " | 🌐 Coding5s.com" &amp; CHAR(10) &amp; "**Concept:** " &amp; J9 &amp; CHAR(10) &amp; "---" &amp; CHAR(10) &amp; " | " &amp;
"[INTRO RULE] Include a short tutor-style sentence in " &amp; $B$6 &amp; " before the analogy, followed by this EXACT instruction block translated to " &amp; $B$6 &amp; _xlfn._LONGTEXT(":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 &amp;
"[PERSONA RULE] Act as a friendly, clear tutor | " &amp;
"[OUTPUT CONTRACT] EXACTLY " &amp; D9 &amp; _xlfn._LONGTEXT("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 &amp;
"[CODE QUALITY RULE] Code MUST be clean, readable, educational, executable, and produce correct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&amp; " | ", "") &amp;
"[OUTPUT] Only header, introduction, examples, outputs, notes, summary, and footer | " &amp;
"[FOOTER RULE - STRICT] End your entire response EXACTLY with this markdown string (ensure all code blocks are closed before it):" &amp; CHAR(10) &amp; "---" &amp; CHAR(10) &amp; "⚡ *Coding5s System — Learn Programming by Writing Code*" &amp;
"[CODE CONSTRAINTS] Each example MUST include: - Internal data OR dataset usage - Print key intermediate steps and the final result - MUST NOT exceed exactly " &amp; $C9 &amp; " lines of EXECUTABLE code (STRICT: Do NOT count comments or blank lines towards this limit) - NEVER exceed this limit of executable lines - " &amp; IF(G9&lt;&gt;"Advanced", "NO classes - ", "") &amp; "Single logical flow (no unnecessary complexity) | " &amp;
"[SYNTAX CONFIGURATION RULE] " &amp; IF(F9&gt;=10, "You MUST format output strings elegantly using f-strings natively.", "CRITICAL PROHIBITION: Do NOT use f-strings (f""..."") or any advanced text formatting methods yet. Use basic print() with multiple arguments separated by commas for text labels and variables.") &amp; " | " &amp;
"[FUNCTION RULE] " &amp; IF(G9="Beginner","Do NOT use functions unless absolutely required by the concept. Use flat, linear scripts. ",IF(G9="Intermediate","MUST use modular functions. Break down logic into reusable blocks. ","MUST use modular functions appropriately for architecture and clarity. ")) &amp; "| " &amp;
"[FILE HANDLING RULE] Use correct loaders and enforce encoding='utf-8' and newline='' when applicable | " &amp;
"[SUPPORT FILES RULE] If env/config is used, include: 1. Instructional sentence 2. File content in markdown code block 3. BEFORE the main code | " &amp;
"[ECOSYSTEM ORIENTATION RULE] If a library or ecosystem like " &amp; $J$3 &amp; " is specified, you are CRITICALLY FORBIDDEN from using pure Python iterative loops (for/while). You MUST enforce the native, optimized data structures and vectorized operations of that specific library | " &amp;
"[OUTPUT FORMAT RULE] " &amp; IF(F9&gt;=10, "Monetary values formatted with '$', commas, 2 decimals using f-strings.", "Print raw numeric outputs directly without forcing custom monetary formatting structures yet.") &amp; "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 &amp; $B$6 &amp; ") - PURGE ANY MEMORY of previous datasets. - Generate minimal realistic dummy data internally - Clearly proceed without dataset summary | " &amp;
"[DATA SUMMARY FORMAT RULE] When a dataset is present, you MUST display IMMEDIATELY AFTER THE HEADER: Dataset Summary: - File Type: - Columns / Fields: - Data Types: - Notes: | " &amp;
"[DATA TYPE RULE] Explicit casting required before calculations | " &amp;
"[DATA ROBUSTNESS RULE] Handle missing, malformed, or inconsistent data safely | " &amp;
"[BOOLEAN HANDLING RULE] Normalize boolean values before comparison | " &amp;
"[DATA CONSISTENCY RULE] Respect dataset schema | " &amp;
"[COMMENT DENSITY RULE] Beginner = high, Intermediate = medium, Advanced = lower but present in key logic | " &amp;
"[DIFFICULTY RULE] Complexity MUST match level | ",
IF(H9="PROJECT", Z9, ""))</f>
        <v xml:space="preserve">[ROLE] Friendly tutor specializing in Gleam Fundamentals | [TASK] Teach and explain concepts clearly with correct code examples | [TOPIC] Implement Hello World &amp; Program Entry explicitly utilizing pub fn main, import gleam/io, and io.println. | [LEVEL] Beginner | [COUNT] 3 examples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English | [HEADER RULE - STRICT] You MUST start your entire response EXACTLY with this markdown block (do not print anything before it):
### 🔹 Topic #1 | Stage 1 📖 Practice | Gleam Fundamentals | 📊 Level: Beginner | 🌐 Coding5s.com
**Concept:** Hello World &amp; Program Entry (pub fn main, import gleam/io, io.println)
---
 | [INTRO RULE] Include a short tutor-style sentence in English before the analogy, followed by this EXACT instruction block translated to English: '🚨 **Your objective in this lesson:** To truly learn the new Python concepts with the Coding5s method, the best way is to manually copy the following exercises and write them out in your IDE, analyzing the comments and explanations they contain. In this Stage, copying and pasting code is strictly forbidden. If you do this consciously, you will learn through pure practice and break free from tutorial hell.' | [PERSONA RULE] Act as a friendly, clear tutor | [OUTPUT CONTRACT] EXACTLY 3 micro-examples. Structure MUST be: 1. Introduction 2. Analogy (STRICT: You MUST use the exact markdown subtitle '### 💡 Analogy:' before the real-world metaphor) 3. Micro-Examples: - Title Format (STRICT): EXACTLY '#### Exercise [N]️⃣: [Short specific description of the action]' - Followed IMMEDIATELY by the exact markdown subtitle '#### 📖 Mini-Lesson:' consisting of a short conceptual introductory paragraph (3-5 sentences) COMPLEMENTED IMMEDIATELY by exactly 2-3 concise markdown bullet points (using the '-' symbol) breaking down the step-by-step internal behavior of Python before the single code block - Single code block - Program Output section (code block) - 🚨 Common mistake note - 🎯 Mini challenge 4. 📌 Key Takeaway | [CODE QUALITY RULE] Code MUST be clean, readable, educational, executable, and produce correct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[OUTPUT] Only header, introduction, examples, outputs, notes, summary, and footer | [FOOTER RULE - STRICT] End your entire response EXACTLY with this markdown string (ensure all code blocks are closed before it):
---
⚡ *Coding5s System — Learn Programming by Writing Code*[CODE CONSTRAINTS] Each example MUST include: - Internal data OR dataset usage - Print key intermediate steps and the final result - MUST NOT exceed exactly 10 lines of EXECUTABLE code (STRICT: Do NOT count comments or blank lines towards this limit) - NEVER exceed this limit of executable lines - NO classes - Single logical flow (no unnecessary complexity) | [SYNTAX CONFIGURATION RULE] CRITICAL PROHIBITION: Do NOT use f-strings (f"...") or any advanced text formatting methods yet. Use basic print() with multiple arguments separated by commas for text labels and variables. | [FUNCTION RULE] Do NOT use functions unless absolutely required by the concept. Use flat, linear scripts. | [FILE HANDLING RULE] Use correct loaders and enforce encoding='utf-8' and newline='' when applicable | [SUPPORT FILES RULE] If env/config is used, include: 1. Instructional sentence 2. File content in markdown code block 3. BEFORE the main code | [ECOSYSTEM ORIENTATION RULE] If a library or ecosystem like  is specified, you are CRITICALLY FORBIDDEN from using pure Python iterative loops (for/while). You MUST enforce the native, optimized data structures and vectorized operations of that specific library | [OUTPUT FORMAT RULE] Print raw numeric outputs directly without forcing custom monetary formatting structures yet.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Detect and acknowledge it BEFORE any explanation 2. Explicitly state file type 3. Describe structure (rows, columns, keys) 4. List columns or fields 5. Infer data types 6. Provide a structured summary IMMEDIATELY AFTER THE HEADER 7. Explicitly state that ALL examples will be based on this dataset 8. Use the dataset directly in ALL examples (DO NOT recreate data). If NO dataset is provided IN THIS CURRENT PROMPT: - STRICT: You MUST explicitly state 'No synthetic data file was provided for this topic. Generating dummy data.' (translate this phrase to English) - PURGE ANY MEMORY of previous datasets. - Generate minimal realistic dummy data internally - Clearly proceed without dataset summary | [DATA SUMMARY FORMAT RULE] When a dataset is present, you MUST display IMMEDIATELY AFTER THE HEADER: Dataset Summary: - File Type: - Columns / Fields: - Data Types: - Notes: | [DATA TYPE RULE] Explicit casting required before calculations | [DATA ROBUSTNESS RULE] Handle missing, malformed, or inconsistent data safely | [BOOLEAN HANDLING RULE] Normalize boolean values before comparison | [DATA CONSISTENCY RULE] Respect dataset schema | [COMMENT DENSITY RULE] Beginner = high, Intermediate = medium, Advanced = lower but present in key logic | [DIFFICULTY RULE] Complexity MUST match level | </v>
      </c>
      <c r="M1" s="10"/>
      <c r="N1" s="3" t="s">
        <v>4</v>
      </c>
      <c r="O1" s="3"/>
      <c r="P1" s="3"/>
      <c r="Q1" s="11" t="s">
        <v>5</v>
      </c>
      <c r="R1" s="12"/>
      <c r="S1" s="13"/>
      <c r="T1" s="3" t="s">
        <v>6</v>
      </c>
      <c r="U1" s="3"/>
      <c r="V1" s="3"/>
      <c r="W1" s="11" t="s">
        <v>7</v>
      </c>
      <c r="X1" s="12"/>
      <c r="Y1" s="13"/>
      <c r="Z1" s="1"/>
      <c r="AA1" s="1"/>
      <c r="AB1" s="1"/>
      <c r="AC1" s="1"/>
      <c r="AD1" s="1"/>
      <c r="AE1" s="15"/>
      <c r="AF1" s="14"/>
      <c r="AG1" s="14"/>
      <c r="AH1" s="15"/>
      <c r="AI1" s="15"/>
      <c r="AJ1" s="15"/>
      <c r="AK1" s="15"/>
      <c r="AL1" s="15"/>
    </row>
    <row r="2" spans="1:39" ht="30" customHeight="1" thickBot="1">
      <c r="A2" s="1"/>
      <c r="B2" s="2"/>
      <c r="C2" s="2"/>
      <c r="D2" s="16"/>
      <c r="E2" s="98" t="str">
        <f>IF(E1="Stage 1","k9:L200",IF(E1="Stage 2","N9:O200",IF(E1="Stage 3","Q9:R200",IF(E1="Stage 4","T9:U200",IF(E1="Stage 5","W9:X200","Stage Incorrecta")))))</f>
        <v>k9:L200</v>
      </c>
      <c r="F2" s="18" t="s">
        <v>8</v>
      </c>
      <c r="G2" s="19"/>
      <c r="H2" s="19"/>
      <c r="I2" s="16" t="s">
        <v>725</v>
      </c>
      <c r="J2" s="16"/>
      <c r="K2" s="138" t="s">
        <v>9</v>
      </c>
      <c r="L2" s="139"/>
      <c r="M2" s="140"/>
      <c r="N2" s="139" t="s">
        <v>10</v>
      </c>
      <c r="O2" s="139"/>
      <c r="P2" s="139"/>
      <c r="Q2" s="141" t="s">
        <v>11</v>
      </c>
      <c r="R2" s="139"/>
      <c r="S2" s="142"/>
      <c r="T2" s="139" t="s">
        <v>12</v>
      </c>
      <c r="U2" s="139"/>
      <c r="V2" s="139"/>
      <c r="W2" s="141" t="s">
        <v>13</v>
      </c>
      <c r="X2" s="139"/>
      <c r="Y2" s="142"/>
      <c r="Z2" s="1"/>
      <c r="AA2" s="1"/>
      <c r="AB2" s="1"/>
      <c r="AC2" s="1"/>
      <c r="AD2" s="1"/>
      <c r="AE2" s="15"/>
      <c r="AF2" s="14"/>
      <c r="AG2" s="14"/>
      <c r="AH2" s="15"/>
      <c r="AI2" s="15"/>
      <c r="AJ2" s="15"/>
      <c r="AK2" s="15"/>
      <c r="AL2" s="15"/>
    </row>
    <row r="3" spans="1:39" ht="26.25">
      <c r="A3" s="1"/>
      <c r="B3" s="2"/>
      <c r="C3" s="2"/>
      <c r="D3" s="2"/>
      <c r="E3" s="99">
        <f>COUNTA(E9:E200)-E4</f>
        <v>0</v>
      </c>
      <c r="F3" s="96" t="s">
        <v>265</v>
      </c>
      <c r="G3" s="2"/>
      <c r="H3" s="2"/>
      <c r="I3" s="16"/>
      <c r="J3" s="16"/>
      <c r="K3" s="30"/>
      <c r="L3" s="22"/>
      <c r="M3" s="23"/>
      <c r="N3" s="22"/>
      <c r="O3" s="22"/>
      <c r="P3" s="22"/>
      <c r="Q3" s="24"/>
      <c r="R3" s="22"/>
      <c r="S3" s="25"/>
      <c r="T3" s="22"/>
      <c r="U3" s="22"/>
      <c r="V3" s="22"/>
      <c r="W3" s="26"/>
      <c r="X3" s="22"/>
      <c r="Y3" s="25"/>
      <c r="Z3" s="1"/>
      <c r="AA3" s="1"/>
      <c r="AB3" s="1"/>
      <c r="AC3" s="1"/>
      <c r="AD3" s="1"/>
      <c r="AE3" s="15"/>
      <c r="AF3" s="14"/>
      <c r="AG3" s="14"/>
      <c r="AH3" s="15"/>
      <c r="AI3" s="15"/>
      <c r="AJ3" s="15"/>
      <c r="AK3" s="15"/>
      <c r="AL3" s="15"/>
    </row>
    <row r="4" spans="1:39" ht="15.75">
      <c r="A4" s="1"/>
      <c r="B4" s="2"/>
      <c r="C4" s="2"/>
      <c r="D4" s="2"/>
      <c r="E4" s="100">
        <f>COUNTIF($E$9:$E$200,"No")</f>
        <v>81</v>
      </c>
      <c r="F4" s="97"/>
      <c r="G4" s="2"/>
      <c r="H4" s="28"/>
      <c r="I4" s="29"/>
      <c r="J4" s="29"/>
      <c r="K4" s="30"/>
      <c r="L4" s="31"/>
      <c r="M4" s="23"/>
      <c r="N4" s="31"/>
      <c r="O4" s="31"/>
      <c r="P4" s="22"/>
      <c r="Q4" s="21"/>
      <c r="R4" s="2"/>
      <c r="S4" s="25"/>
      <c r="T4" s="22"/>
      <c r="U4" s="22"/>
      <c r="V4" s="22"/>
      <c r="W4" s="26"/>
      <c r="X4" s="22"/>
      <c r="Y4" s="25"/>
      <c r="Z4" s="1"/>
      <c r="AA4" s="1"/>
      <c r="AB4" s="1"/>
      <c r="AC4" s="1"/>
      <c r="AD4" s="1"/>
      <c r="AE4" s="14"/>
      <c r="AF4" s="14"/>
      <c r="AG4" s="14"/>
      <c r="AH4" s="15"/>
      <c r="AI4" s="15"/>
      <c r="AJ4" s="15"/>
      <c r="AK4" s="15"/>
      <c r="AL4" s="15"/>
    </row>
    <row r="5" spans="1:39" ht="21">
      <c r="A5" s="1"/>
      <c r="B5" s="32" t="s">
        <v>14</v>
      </c>
      <c r="C5" s="32" t="s">
        <v>15</v>
      </c>
      <c r="D5" s="2"/>
      <c r="E5" s="32" t="s">
        <v>491</v>
      </c>
      <c r="F5" s="33"/>
      <c r="G5" s="2"/>
      <c r="H5" s="28"/>
      <c r="I5" s="29"/>
      <c r="J5" s="29"/>
      <c r="K5" s="30"/>
      <c r="L5" s="31"/>
      <c r="M5" s="23"/>
      <c r="N5" s="31"/>
      <c r="O5" s="31"/>
      <c r="P5" s="22"/>
      <c r="Q5" s="21"/>
      <c r="R5" s="2"/>
      <c r="S5" s="25"/>
      <c r="T5" s="22"/>
      <c r="U5" s="22"/>
      <c r="V5" s="22"/>
      <c r="W5" s="26"/>
      <c r="X5" s="22"/>
      <c r="Y5" s="25"/>
      <c r="Z5" s="1"/>
      <c r="AA5" s="1"/>
      <c r="AB5" s="1"/>
      <c r="AC5" s="1"/>
      <c r="AD5" s="1"/>
      <c r="AE5" s="14"/>
      <c r="AF5" s="14"/>
      <c r="AG5" s="14"/>
      <c r="AH5" s="15"/>
      <c r="AI5" s="15"/>
      <c r="AJ5" s="15"/>
      <c r="AK5" s="15"/>
      <c r="AL5" s="15"/>
    </row>
    <row r="6" spans="1:39" ht="15.75">
      <c r="A6" s="1"/>
      <c r="B6" s="34" t="s">
        <v>53</v>
      </c>
      <c r="C6" s="17" t="str">
        <f>VLOOKUP(B6,AL:AM,2,0)</f>
        <v>en</v>
      </c>
      <c r="D6" s="2"/>
      <c r="E6" s="35" t="str" cm="1">
        <f t="array" ref="E6">"AL9:"&amp;ADDRESS(_xlfn.AGGREGATE(14, 6, ROW(AL:AL)*(AL:AL&lt;&gt;""), 1), COLUMN(AL:AL))</f>
        <v>AL9:$AL$48</v>
      </c>
      <c r="F6" s="27"/>
      <c r="G6" s="129" t="s">
        <v>671</v>
      </c>
      <c r="H6" s="28"/>
      <c r="I6" s="29"/>
      <c r="J6" s="29"/>
      <c r="K6" s="30"/>
      <c r="L6" s="31"/>
      <c r="M6" s="23"/>
      <c r="N6" s="31"/>
      <c r="O6" s="31"/>
      <c r="P6" s="22"/>
      <c r="Q6" s="21"/>
      <c r="R6" s="2"/>
      <c r="S6" s="25"/>
      <c r="T6" s="22"/>
      <c r="U6" s="22"/>
      <c r="V6" s="22"/>
      <c r="W6" s="26"/>
      <c r="X6" s="22"/>
      <c r="Y6" s="25"/>
      <c r="Z6" s="1"/>
      <c r="AA6" s="1"/>
      <c r="AB6" s="1"/>
      <c r="AC6" s="1"/>
      <c r="AD6" s="1"/>
      <c r="AE6" s="103" t="s">
        <v>17</v>
      </c>
      <c r="AF6" s="15"/>
      <c r="AG6" s="15"/>
      <c r="AH6" s="15"/>
      <c r="AI6" s="15"/>
      <c r="AJ6" s="15"/>
      <c r="AK6" s="15"/>
      <c r="AL6" s="15"/>
    </row>
    <row r="7" spans="1:39">
      <c r="A7" s="1"/>
      <c r="B7" s="2"/>
      <c r="C7" s="2"/>
      <c r="D7" s="2"/>
      <c r="E7" s="20"/>
      <c r="F7" s="36"/>
      <c r="G7" s="36"/>
      <c r="H7" s="37"/>
      <c r="I7" s="28"/>
      <c r="J7" s="28"/>
      <c r="K7" s="31" t="s">
        <v>670</v>
      </c>
      <c r="L7" s="31" t="s">
        <v>670</v>
      </c>
      <c r="M7" s="38"/>
      <c r="N7" s="31" t="s">
        <v>670</v>
      </c>
      <c r="O7" s="31" t="s">
        <v>670</v>
      </c>
      <c r="P7" s="22"/>
      <c r="Q7" s="31" t="s">
        <v>670</v>
      </c>
      <c r="R7" s="31" t="s">
        <v>670</v>
      </c>
      <c r="S7" s="39"/>
      <c r="T7" s="31"/>
      <c r="U7" s="31"/>
      <c r="V7" s="22"/>
      <c r="W7" s="31"/>
      <c r="X7" s="31"/>
      <c r="Y7" s="39"/>
      <c r="Z7" s="31" t="s">
        <v>670</v>
      </c>
      <c r="AA7" s="31" t="s">
        <v>670</v>
      </c>
      <c r="AB7" s="31" t="s">
        <v>670</v>
      </c>
      <c r="AC7" s="31"/>
      <c r="AD7" s="31"/>
      <c r="AE7" s="35" t="str">
        <f>_xlfn.CONCAT(AH9:AH200)</f>
        <v/>
      </c>
      <c r="AF7" s="15"/>
      <c r="AG7" s="15"/>
      <c r="AH7" s="15"/>
      <c r="AI7" s="15"/>
      <c r="AJ7" s="15"/>
      <c r="AK7" s="137" t="s">
        <v>496</v>
      </c>
      <c r="AL7" s="137"/>
      <c r="AM7" s="137"/>
    </row>
    <row r="8" spans="1:39">
      <c r="A8" s="42" t="s">
        <v>19</v>
      </c>
      <c r="B8" s="43">
        <v>0</v>
      </c>
      <c r="C8" s="41" t="s">
        <v>18</v>
      </c>
      <c r="D8" s="43" t="s">
        <v>492</v>
      </c>
      <c r="E8" s="44" t="s">
        <v>20</v>
      </c>
      <c r="F8" s="43" t="s">
        <v>21</v>
      </c>
      <c r="G8" s="42" t="s">
        <v>22</v>
      </c>
      <c r="H8" s="42" t="s">
        <v>23</v>
      </c>
      <c r="I8" s="42" t="s">
        <v>24</v>
      </c>
      <c r="J8" s="42" t="s">
        <v>25</v>
      </c>
      <c r="K8" s="42" t="s">
        <v>26</v>
      </c>
      <c r="L8" s="42" t="s">
        <v>27</v>
      </c>
      <c r="M8" s="42" t="s">
        <v>28</v>
      </c>
      <c r="N8" s="42" t="s">
        <v>29</v>
      </c>
      <c r="O8" s="42" t="s">
        <v>27</v>
      </c>
      <c r="P8" s="42" t="s">
        <v>30</v>
      </c>
      <c r="Q8" s="42" t="s">
        <v>31</v>
      </c>
      <c r="R8" s="42" t="s">
        <v>27</v>
      </c>
      <c r="S8" s="42" t="s">
        <v>32</v>
      </c>
      <c r="T8" s="42" t="s">
        <v>33</v>
      </c>
      <c r="U8" s="42" t="s">
        <v>27</v>
      </c>
      <c r="V8" s="42" t="s">
        <v>34</v>
      </c>
      <c r="W8" s="42" t="s">
        <v>35</v>
      </c>
      <c r="X8" s="42" t="s">
        <v>27</v>
      </c>
      <c r="Y8" s="42" t="s">
        <v>36</v>
      </c>
      <c r="Z8" s="42" t="s">
        <v>37</v>
      </c>
      <c r="AA8" s="42" t="s">
        <v>38</v>
      </c>
      <c r="AB8" s="42" t="s">
        <v>39</v>
      </c>
      <c r="AC8" s="42" t="s">
        <v>40</v>
      </c>
      <c r="AD8" s="42" t="s">
        <v>41</v>
      </c>
      <c r="AE8" s="42" t="s">
        <v>493</v>
      </c>
      <c r="AF8" s="42" t="s">
        <v>494</v>
      </c>
      <c r="AG8" s="42" t="s">
        <v>495</v>
      </c>
      <c r="AH8" s="42" t="s">
        <v>42</v>
      </c>
      <c r="AI8" s="42" t="s">
        <v>43</v>
      </c>
      <c r="AJ8" s="42" t="s">
        <v>498</v>
      </c>
      <c r="AK8" s="42" t="s">
        <v>44</v>
      </c>
      <c r="AL8" s="42" t="s">
        <v>45</v>
      </c>
      <c r="AM8" s="42" t="s">
        <v>15</v>
      </c>
    </row>
    <row r="9" spans="1:39">
      <c r="A9" s="45" t="str" cm="1">
        <f t="array" ref="A9">IF(H9="PROJECT", CHAR(10) &amp; "- " &amp; _xlfn.TEXTJOIN(CHAR(10) &amp; "- ", TRUE, _xlfn._xlws.FILTER($I$9:$I$1000, ($B$9:$B$1000=B9) * ($H$9:$H$1000="Topic"))), "")</f>
        <v/>
      </c>
      <c r="B9" s="45">
        <f>IF(H9="","",IF(AND(H9="Topic",H8="PROJECT"),B8+1,IF(H9="PROJECT",B8,IF(AND(H9="Topic",H8="Topic"),B8,B8+1))))</f>
        <v>1</v>
      </c>
      <c r="C9" s="95">
        <v>10</v>
      </c>
      <c r="D9" s="46">
        <v>3</v>
      </c>
      <c r="E9" s="47" t="s">
        <v>46</v>
      </c>
      <c r="F9" s="48">
        <v>1</v>
      </c>
      <c r="G9" s="49" t="s">
        <v>47</v>
      </c>
      <c r="H9" s="49" t="s">
        <v>48</v>
      </c>
      <c r="I9" s="50" t="s">
        <v>728</v>
      </c>
      <c r="J9" s="51" t="s">
        <v>729</v>
      </c>
      <c r="K9" s="128" t="str">
        <f>IF(H9="Topic",
"[ROLE] Friendly tutor specializing in " &amp; $I$2 &amp; " | " &amp;
"[TOPIC] " &amp; I9 &amp; " | " &amp;
"[LEVEL] " &amp; G9 &amp; " | " &amp;
"[COUNT] " &amp; D9 &amp; " examples | " &amp;
"[LIBRARY BEING LEARNED] " &amp; $I$3 &amp; " | " &amp;
"[ECOSYSTEM ORIENTATION RULE] If a data manipulation library, external package, or ecosystem like Pandas or NumPy is specified in " &amp; $I$3 &amp; _xlfn._LONGTEXT(",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$C9 &amp; " lines of EXECUTABLE code (STRICT: Do NOT count comments or blank lines). - NEVER exceed this limit. | " &amp;
"[FUNCTION RULE] Rule: " &amp; IF(G9="Beginner","Use all named target constructs with minimal prior syntax; introduce no unnamed APIs or concepts.", IF(G9="Intermediate", "Use typed module functions; compose only named targets or established prerequisites. Add nothing merely for idiomatic style.", "Use advanced constructs only when named or required; never inject pipelines, closures, captures, HOFs, use, Result, Option, or patterns.")) &amp; " | " &amp;
_xlfn._LONGTEXT("[CODE_CONSTRAINTS_RULE]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 &amp;
_xlfn._LONGTEXT("[I_O_PARADIGM] Use in-memory values and gleam/io by default; filesystem or runtime APIs only when topic-required and gracefully handle typed module returns, using Result for failure, Option for optional data, or Nil for no value only when topic-required w","hen applicable. | ") &amp;
"[INLINE_PACKAGE_MANAGER] If using external packages, use only required imports: Gleam core or gleam_stdlib by default; documented external packages only when topic-named at the top of the code block.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D9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IF(AJ9&lt;&gt;"", AJ9,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IF(H9="PROJECT", Z9, ""))</f>
        <v xml:space="preserve">[ROLE] Friendly tutor specializing in Gleam Fundamentals | [TOPIC] Implement Hello World &amp; Program Entry explicitly utilizing pub fn main, import gleam/io, and io.println. | [LEVEL] Beginner | [COUNT] 3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Use all named target constructs with minimal prior syntax; introduce no unnamed APIs or concepts.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 | Stage 1 📖 Practice | Gleam Fundamentals | 📊 Level: Beginner | 🌐 Coding5s.com
**Concept:** Hello World &amp; Program Entry (pub fn main, import gleam/io, io.println)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9" s="102" t="str">
        <f>IF(OR(H9="Topic", UPPER(H9)="PROJECT"),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IF(UPPER(H9)="PROJECT", "building a PROJECT: " &amp; I9 &amp; ". Topics applied in this project: " &amp; A9 &amp; ". Project objective: " &amp; J9, "learning: " &amp; I9 &amp; ". Topic details: " &amp; J9) &amp; " | " &amp;
"[LIBRARY BEING LEARNED] " &amp; $I$3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IF(G9="Beginner", "Audit only named constructs and prior prerequisites; never require custom types, Result, Option, HOFs, or patterns unless task-required.", IF(G9="Intermediate", "Audit named constructs and prerequisites; require typed module functions and immutability; assess pipelines, HOFs, captures, assertions, or patterns only when task-relevant.", "Audit named constructs in modular, typed Gleam; assess Result, Option, use, opaque types, and advanced patterns only when task-relevant.")) &amp; " | " &amp;
_xlfn._LONGTEXT("[CODE_QUALITY_POLICIES]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&amp; IF(AJ9&lt;&gt;"", "[MENTOR CONTEXT ALERT] Be aware of the following infrastructure limitation for this exercise: " &amp; AJ9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Hello World &amp; Program Entry explicitly utilizing pub fn main, import gleam/io, and io.println.. Topic details: Hello World &amp; Program Entry (pub fn main, import gleam/io, io.println) | [LIBRARY BEING LEARNED]  | [LANGUAGE CONSISTENCY RULE] ALL output text MUST be written strictly in (English). | [LANGUAGE SEED CONTEXT] Language Seed Not Necessary | [LANGUAGE] English | [MENTOR_SCOPE_EXPECTATIONS] Audit only named constructs and prior prerequisites; never require custom types, Result, Option, HOFs, or patterns unless task-required.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 | Practice | Gleam Fundamentals | 📊 Level: Beginner
**Topic:** Implement Hello World &amp; Program Entry explicitly utilizing pub fn main, import gleam/io, and io.println.
---
 | [FOOTER RULE - STRICT] End your response with: '--- ⚡ *Coding5s Mentor System — Eliminating Epistemic Debt*' | </v>
      </c>
      <c r="M9" s="52">
        <v>0</v>
      </c>
      <c r="N9" s="101" t="str">
        <f>IF(H9="Topic",
"[ROLE] Careless " &amp; $I$2 &amp; " Developer | " &amp;
"[TASK] Generate debugging challenges in " &amp; $I$2 &amp; " | | " &amp;
"[TOPIC] " &amp; I9 &amp; " | | " &amp;
"[LEVEL] " &amp; G9 &amp; " | | " &amp;
"[COUNT] " &amp; D9 &amp; " challenges | " &amp;
"[LIBRARY BEING LEARNED] " &amp; $I$3 &amp; " | " &amp;
"[ECOSYSTEM ORIENTATION RULE] If a data manipulation library, external package, or ecosystem like Pandas or NumPy is specified in " &amp; $I$3 &amp; _xlfn._LONGTEXT(",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 &amp;
"[HEADER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 &amp;
"[TESTING_FRAMEWORK_RULE] Use observable output by default; use assert, let assert, or gleeunit only when taught or required. Keep scaffolding minimal. | " &amp;
"[DEPENDENCY_MANAGEMENT_RULE] Assume a standard Gleam project; default to core/gleam_stdlib; use gleam add only for documented, topic-required packages. | " &amp;
"[CODE CONSTRAINTS] Each challenge uses only named constructs/prerequisites, minimal internal data, observable behavior when runnable, and intentional bugs - " &amp; IF(G9="Beginner", "5–15", IF(G9="Intermediate", "10–25", "15–35")) &amp; " executable broken Gleam lines; exclude blanks/comments. Use pub fn main only when needed; never force iteration or call counts. | Keep challenges comparable in scope while varying bug type and context.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D9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IF(H9="PROJECT", AA9, ""))</f>
        <v>[ROLE] Careless Gleam Fundamentals Developer | [TASK] Generate debugging challenges in Gleam Fundamentals | | [TOPIC] Implement Hello World &amp; Program Entry explicitly utilizing pub fn main, import gleam/io, and io.println. | | [LEVEL] Beginner |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#1 | Stage 2 🐛 Debug | Gleam Fundamentals | 📊 Level: Beginner | 🌐 Coding5s.com
Concept: Hello World &amp; Program Entry (pub fn main, import gleam/io, io.println)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- 5–15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9" s="102" t="str">
        <f>IF(OR(H9="Topic", UPPER(H9)="PROJECT"),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IF(UPPER(H9)="PROJECT", "PROJECT: " &amp; I9 &amp; ". Topics involved: " &amp; A9 &amp; ". Project objective: " &amp; J9, "TOPIC: " &amp; I9 &amp; ". Topic details: " &amp; J9)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
_xlfn._LONGTEXT("[CORE_QUALITY_POLICY]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Hello World &amp; Program Entry explicitly utilizing pub fn main, import gleam/io, and io.println.. Topic details: Hello World &amp; Program Entry (pub fn main, import gleam/io, io.println)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 | Debug | Gleam Fundamentals | 📊 Level: Beginner
**Topic:** Implement Hello World &amp; Program Entry explicitly utilizing pub fn main, import gleam/io, and io.println.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9" s="53">
        <v>0</v>
      </c>
      <c r="Q9" s="101" t="str">
        <f>IF(H9="Topic",
"[ROLE] Tech Lead | " &amp;
"[TASK] Assign incomplete " &amp; $I$2 &amp; " script challenges | " &amp;
"[TOPIC] " &amp; I9 &amp; " | " &amp;
"[LEVEL] " &amp; G9 &amp; " | " &amp;
"[COUNT] " &amp; D9 &amp; " challenges | " &amp;
"[LIBRARY BEING LEARNED] " &amp; $I$3 &amp; " | " &amp;
"[ECOSYSTEM ORIENTATION RULE] If a data manipulation library, external package, or ecosystem like Pandas or NumPy is specified in " &amp; $I$3 &amp; _xlfn._LONGTEXT(",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 &amp;
"[HEADER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Default to Gleam core/gleam_stdlib; use documented external packages only when topic-required. | " &amp;
"[TESTING_FRAMEWORK_PROTOCOL] Make completion observable when relevant; use echo for any value or gleam/io for String output. Never force tests. | " &amp;
"[CHALLENGE_CONSTRAINTS_POLICY] For Beginner, each // TODO is one atomic 1-2 line gap using only named constructs/prerequisites; no unrelated APIs or complex I/O. - " &amp; IF(G9="Beginner","5–15", IF(G9="Intermediate","10–25","15–35")) &amp; " executable base-code lines excluding blanks, comments, and TODO content. Keep all scaffold code valid; use pub fn main only when needed.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D9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I9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IF(G9="Beginner", "Clear explicit hint (no code) | ", IF(G9="Intermediate",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IF(H9="PROJECT", AB9, ""))</f>
        <v>[ROLE] Tech Lead | [TASK] Assign incomplete Gleam Fundamentals script challenges | [TOPIC] Implement Hello World &amp; Program Entry explicitly utilizing pub fn main, import gleam/io, and io.println. | [LEVEL] Beginner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#1 | Stage 3 🧩 Complete | Gleam Fundamentals | 📊 Level: Beginner | 🌐 Coding5s.com
**Concept:** Hello World &amp; Program Entry (pub fn main, import gleam/io, io.println)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- 5–15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Hello World &amp; Program Entry explicitly utilizing pub fn main, import gleam/io, and io.println..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9" s="102" t="str">
        <f>IF(OR(H9="Topic", UPPER(H9)="PROJECT"),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IF(UPPER(H9)="PROJECT", "PROJECT: " &amp; I9 &amp; ". Topics involved: " &amp; A9 &amp; ". Project objective: " &amp; J9, "TOPIC: " &amp; I9 &amp; ". Topic details: " &amp; J9)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
_xlfn._LONGTEXT("[CORE_QUALITY_POLICY]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Hello World &amp; Program Entry explicitly utilizing pub fn main, import gleam/io, and io.println.. Topic details: Hello World &amp; Program Entry (pub fn main, import gleam/io, io.println)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 | Complete | Gleam Fundamentals | 📊 Level: Beginner
**Topic:** Implement Hello World &amp; Program Entry explicitly utilizing pub fn main, import gleam/io, and io.println.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9" s="53">
        <v>0</v>
      </c>
      <c r="T9" s="101" t="str">
        <f>IF(H9="Topic",
"[ROLE] Tech Lead | " &amp;
"[TASK] Provide intentionally messy but functional code for learning debugging and improvement | " &amp;
"[TOPIC] " &amp; I9 &amp; " | " &amp;
"[LEVEL] " &amp; G9 &amp; " | " &amp;
"[COUNT] " &amp; D9 &amp; " challenges | " &amp;
"[LIBRARY BEING LEARNED] " &amp; $I$3 &amp; " | " &amp;
_xlfn._LONGTEXT("[ECOSYSTEM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D9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IF(H9="PROJECT", AC9, ""))</f>
        <v>[ROLE] Tech Lead | [TASK] Provide intentionally messy but functional code for learning debugging and improvement | [TOPIC] Implement Hello World &amp; Program Entry explicitly utilizing pub fn main, import gleam/io, and io.println. | [LEVEL] Beginner | [COUNT] 3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 | Stage 4 🧹 Refactor | Gleam Fundamentals | 📊 Level: Beginner | 🌐 Coding5s.com
**Concept:** Hello World &amp; Program Entry (pub fn main, import gleam/io, io.println)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9" s="102" t="str">
        <f>IF(OR(H9="Topic", UPPER(H9)="PROJECT"),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IF(UPPER(H9)="PROJECT", "PROJECT: " &amp; I9 &amp; ". Topics involved: " &amp; A9 &amp; ". Project objective: " &amp; J9, "TOPIC: " &amp; I9 &amp; ". Topic details: " &amp; J9)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
_xlfn._LONGTEXT("[PYTHON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Implement Hello World &amp; Program Entry explicitly utilizing pub fn main, import gleam/io, and io.println.. Topic details: Hello World &amp; Program Entry (pub fn main, import gleam/io, io.println)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 | Refactor | Gleam Fundamentals | 📊 Level: Beginner
**Topic:** Implement Hello World &amp; Program Entry explicitly utilizing pub fn main, import gleam/io, and io.println.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9" s="53">
        <v>0</v>
      </c>
      <c r="W9" s="87" t="str">
        <f>IF(H9="Topic",
"[ROLE] Tech Product Manager assigning a " &amp; $I$2 &amp; " Jira Ticket | " &amp;
"[TASK] Provide a guided implementation exercise with full solution for learning purposes | " &amp;
"[TOPIC] " &amp; I9 &amp; " | " &amp;
"[LEVEL] " &amp; G9 &amp; " | " &amp;
"[LIBRARY BEING LEARNED] " &amp; $I$3 &amp; " | " &amp;
_xlfn._LONGTEXT("[ECOSYSTEM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
"[FUNCTIONAL_STRUCTURE_POLICY] Rule: " &amp; IF(G9="Beginner", "Use simple scripts or minimal functions. ", IF(G9="Intermediate",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IF(G9="Beginner", "10–20", IF(G9="Intermediate", "15–30", "25–40")) &amp; " lines of EXECUTABLE code (STRICT) - V1.1 MUST be between " &amp; IF(G9="Beginner", "15–30", IF(G9="Intermediate",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IF(H9="PROJECT", AD9, ""))</f>
        <v>[ROLE] Tech Product Manager assigning a Gleam Fundamentals Jira Ticket | [TASK] Provide a guided implementation exercise with full solution for learning purposes | [TOPIC] Implement Hello World &amp; Program Entry explicitly utilizing pub fn main, import gleam/io, and io.println. | [LEVEL] Beginner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 | Stage 5 | Gleam Fundamentals | 📊 Level: Beginner | 🌐 Coding5s.com
**Concept:** Hello World &amp; Program Entry (pub fn main, import gleam/io, io.println)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9" s="102" t="str">
        <f>IF(OR(H9="Topic", UPPER(H9)="PROJECT"),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IF(UPPER(H9)="PROJECT", "PROJECT: " &amp; I9 &amp; ". Topics integrated: " &amp; A9 &amp; ". Business Goal: " &amp; J9, "TOPIC: " &amp; I9 &amp; ". Goal: " &amp; J9)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
_xlfn._LONGTEXT("[CODE_QUALITY_PROTOCOL]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Hello World &amp; Program Entry explicitly utilizing pub fn main, import gleam/io, and io.println.. Goal: Hello World &amp; Program Entry (pub fn main, import gleam/io, io.println)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 | Extend | Gleam Fundamentals | 📊 Level: Beginner
**Topic:** Implement Hello World &amp; Program Entry explicitly utilizing pub fn main, import gleam/io, and io.println.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9" s="53">
        <v>0</v>
      </c>
      <c r="Z9" s="56" t="str">
        <f>IF(H9&lt;&gt;"PROJECT","",
"[TASK] Teach through a practical " &amp; $I$2 &amp; " - " &amp; $I$3 &amp; " project following the micro-learning methodology, acting as a supportive tutor, creating a project about  " &amp; I9 &amp; " | " &amp;
"[TOPICS USED] " &amp; A9 &amp; " | " &amp;
"[LEVEL] " &amp; G9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only required imports: Gleam core or gleam_stdlib by default; documented external packages only when topic-named at the top of the code block. Assume no project configuration file exists. | " &amp;
"[CODE_CONSTRAINTS_RULE] Obey the row's Max Lines; use only scoped prior topics; validate with taught syntax, never force gleeunit or let assert. | " &amp;
_xlfn._LONGTEXT("[VISUAL_ARCHITECTURE_COMMENTS] 1. Use short '// --- BLOCK: NAME ---' comments only between real functional sections to map code to the planning phase. 2. Use brief //// module docs at top and /// docs before public items; type all module-function argument","s and returns. 3. CRITICAL: NO comment or docstring line may exceed 80 characters maximum per comment or documentation line in width. | ") &amp;
"[DATA ROBUSTNESS RULE] Handle real-world data safely | " &amp;
"[CODE CONSTRAINTS] MUST be between " &amp; IF(G9="Beginner", "25–40", IF(G9="Intermediate",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9" s="56" t="str">
        <f>IF(H9&lt;&gt;"PROJECT","",
"[ROLE] Careless " &amp; $I$2 &amp; " Developer | " &amp;
"[TASK] Generate debugging project in " &amp; $I$2 &amp; " | " &amp;
"[PROJECT] " &amp; I9 &amp; " | " &amp;
"[TOPICS USED] " &amp; A9 &amp; " | " &amp;
"[LEVEL] " &amp; G9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
"[LIBRARY BEING LEARNED] " &amp; $I$3 &amp; " | " &amp;
"[ECOSYSTEM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_xlfn._LONGTEXT("[BUG RULE] Create messy but readable Gleam with EXACTLY 2-5 intentional bugs drawn only from scoped topics; mix only applicable categories below. Type/compile bugs may include type mismatches, wrong arity, undefined names, invalid use of topic APIs, or in","-scope inexhaustive case. Logic bugs may include wrong operators, comparisons, boundaries, patterns, or return values within scoped concepts. Error-handling bugs apply only when Result, Option, or assertions are in scope; use omitted or mishandled branche","s or unsafe assertions.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IF(G9="Beginner", "25–40", IF(G9="Intermediate", "30–60", "40–100")) &amp; " lines of EXECUTABLE code (STRICT: Do NOT count blank lines towards this limit) - Multi-step flow - 2–4 functions ONLY - main() as entry point " &amp; IF(G9&lt;&gt;"Advanced",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9" s="56" t="str">
        <f>IF(H9&lt;&gt;"PROJECT","",
"[ROLE] Tech Lead | " &amp;
"[TASK] Assign incomplete project script | " &amp;
"[PROJECT] " &amp; I9 &amp; " | " &amp;
"[TOPICS USED] " &amp; A9 &amp; " | " &amp;
"[LEVEL] " &amp; G9 &amp; " | " &amp;
"[LIBRARY BEING LEARNED] " &amp; $I$3 &amp; " | " &amp;
"[ECOSYSTEM ORIENTATION RULE] If a data manipulation library, external package, or ecosystem like Pandas or NumPy is specified in " &amp; $I$3 &amp; _xlfn._LONGTEXT(",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
"[EXTERNAL_PACKAGE_PROTOCOL] Use gleam add only for documented external packages required by the project scope. | " &amp;
"[CHALLENGE_CONSTRAINTS_POLICY] Obey the following executable base-code range; exclude blanks, comments, and TODO content: " &amp; IF(G9="Beginner","25–40", IF(G9="Intermediate","30–60","40–100")) &amp; " Provide a valid scaffold using only scoped prior topics; place missing integration steps in clear // TODO blocks. Never force pipelines or function counts.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9" s="56" t="str">
        <f>IF(H9&lt;&gt;"PROJECT","",
"[ROLE] Tech Lead | " &amp;
"[TASK] Provide a messy but functional project for refactoring | " &amp;
"[PROJECT] " &amp; I9 &amp; " | " &amp;
"[TOPICS USED] " &amp; A9 &amp; " | " &amp;
"[LEVEL] " &amp; G9 &amp; " | " &amp;
"[PERSONA RULE] Act as a Tech Lead. A junior wrote this working but messy code. Tone: professional but exhausted | " &amp;
"[HEADER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IF(G9="Beginner", "25–40", IF(G9="Intermediate",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9" s="56" t="str">
        <f>IF(H9&lt;&gt;"PROJECT","",
"[ROLE] Tech Product Manager assigning a " &amp; $I$2 &amp; " Jira Ticket | " &amp;
"[TASK] Provide a guided project implementation with full solution | " &amp;
"[PROJECT] " &amp; I9 &amp; " | " &amp;
"[TOPICS USED] " &amp; A9 &amp; " | " &amp;
"[LEVEL] " &amp; G9 &amp; " | " &amp;
"[PERSONA RULE] Act as a professional Tech Product Manager defining a project ticket | " &amp;
"[LIBRARY BEING LEARNED] " &amp; $I$3 &amp; " | " &amp;
_xlfn._LONGTEXT("[ECOSYSTEM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 &amp;
"[HEADER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IF(G9="Beginner", "Avoid complex structure. ", IF(G9="Intermediate",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9" s="55" t="s">
        <v>49</v>
      </c>
      <c r="AF9" s="55" t="s">
        <v>50</v>
      </c>
      <c r="AG9" s="55" t="s">
        <v>51</v>
      </c>
      <c r="AH9" s="56" t="str">
        <f t="shared" ref="AH9:AH40" si="0">IF(AE9=$B$6,AG9,"")</f>
        <v/>
      </c>
      <c r="AI9" s="54" t="s">
        <v>52</v>
      </c>
      <c r="AJ9" s="54"/>
      <c r="AK9" s="54">
        <v>1</v>
      </c>
      <c r="AL9" s="54" t="s">
        <v>53</v>
      </c>
      <c r="AM9" s="54" t="s">
        <v>54</v>
      </c>
    </row>
    <row r="10" spans="1:39">
      <c r="A10" s="45" t="str" cm="1">
        <f t="array" ref="A10">IF(H10="PROJECT", CHAR(10) &amp; "- " &amp; _xlfn.TEXTJOIN(CHAR(10) &amp; "- ", TRUE, _xlfn._xlws.FILTER($I$9:$I$1000, ($B$9:$B$1000=B10) * ($H$9:$H$1000="Topic"))), "")</f>
        <v/>
      </c>
      <c r="B10" s="45">
        <f t="shared" ref="B10:B73" si="1">IF(H10="","",IF(AND(H10="Topic",H9="PROJECT"),B9+1,IF(H10="PROJECT",B9,IF(AND(H10="Topic",H9="Topic"),B9,B9+1))))</f>
        <v>1</v>
      </c>
      <c r="C10" s="95">
        <v>10</v>
      </c>
      <c r="D10" s="57">
        <v>3</v>
      </c>
      <c r="E10" s="58" t="s">
        <v>46</v>
      </c>
      <c r="F10" s="59">
        <v>2</v>
      </c>
      <c r="G10" s="60" t="s">
        <v>47</v>
      </c>
      <c r="H10" s="60" t="s">
        <v>48</v>
      </c>
      <c r="I10" s="61" t="s">
        <v>730</v>
      </c>
      <c r="J10" s="62" t="s">
        <v>731</v>
      </c>
      <c r="K10" s="128" t="str">
        <f t="shared" ref="K10:K73" si="2">IF(H10="Topic",
"[ROLE] Friendly tutor specializing in " &amp; $I$2 &amp; " | " &amp;
"[TOPIC] " &amp; I10 &amp; " | " &amp;
"[LEVEL] " &amp; G10 &amp; " | " &amp;
"[COUNT] " &amp; D10 &amp; " examples | " &amp;
"[LIBRARY BEING LEARNED] " &amp; $I$3 &amp; " | " &amp;
"[ECOSYSTEM ORIENTATION RULE] If a data manipulation library, external package, or ecosystem like Pandas or NumPy is specified in " &amp; $I$3 &amp; _xlfn._LONGTEXT(",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$C10 &amp; " lines of EXECUTABLE code (STRICT: Do NOT count comments or blank lines). - NEVER exceed this limit. | " &amp;
"[FUNCTION RULE] Rule: " &amp; IF(G10="Beginner","Use all named target constructs with minimal prior syntax; introduce no unnamed APIs or concepts.", IF(G10="Intermediate", "Use typed module functions; compose only named targets or established prerequisites. Add nothing merely for idiomatic style.", "Use advanced constructs only when named or required; never inject pipelines, closures, captures, HOFs, use, Result, Option, or patterns.")) &amp; " | " &amp;
_xlfn._LONGTEXT("[CODE_CONSTRAINTS_RULE]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 &amp;
_xlfn._LONGTEXT("[I_O_PARADIGM] Use in-memory values and gleam/io by default; filesystem or runtime APIs only when topic-required and gracefully handle typed module returns, using Result for failure, Option for optional data, or Nil for no value only when topic-required w","hen applicable. | ") &amp;
"[INLINE_PACKAGE_MANAGER] If using external packages, use only required imports: Gleam core or gleam_stdlib by default; documented external packages only when topic-named at the top of the code block.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F10 &amp; " | Stage 1 📖 Practice | " &amp; IF($I$3="", $I$2, $I$2&amp; " - " &amp;$I$3) &amp; " | 📊 Level: " &amp; G10 &amp; " | 🌐 Coding5s.com" &amp; CHAR(10) &amp; "**Concept:** " &amp; J10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D10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IF(AJ10&lt;&gt;"", AJ10,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IF(H10="PROJECT", Z10, ""))</f>
        <v xml:space="preserve">[ROLE] Friendly tutor specializing in Gleam Fundamentals | [TOPIC] Demonstrate Modules, Qualified Imports &amp; Aliases explicitly utilizing import, gleam/io, io.println, and as. | [LEVEL] Beginner | [COUNT] 3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Use all named target constructs with minimal prior syntax; introduce no unnamed APIs or concepts.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 | Stage 1 📖 Practice | Gleam Fundamentals | 📊 Level: Beginner | 🌐 Coding5s.com
**Concept:** Modules, Qualified Imports &amp; Aliases (import, gleam/io, io.println, as)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0" s="102" t="str">
        <f t="shared" ref="L10:L73" si="3">IF(OR(H10="Topic", UPPER(H10)="PROJECT"),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IF(UPPER(H10)="PROJECT", "building a PROJECT: " &amp; I10 &amp; ". Topics applied in this project: " &amp; A10 &amp; ". Project objective: " &amp; J10, "learning: " &amp; I10 &amp; ". Topic details: " &amp; J10) &amp; " | " &amp;
"[LIBRARY BEING LEARNED] " &amp; $I$3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IF(G10="Beginner", "Audit only named constructs and prior prerequisites; never require custom types, Result, Option, HOFs, or patterns unless task-required.", IF(G10="Intermediate", "Audit named constructs and prerequisites; require typed module functions and immutability; assess pipelines, HOFs, captures, assertions, or patterns only when task-relevant.", "Audit named constructs in modular, typed Gleam; assess Result, Option, use, opaque types, and advanced patterns only when task-relevant.")) &amp; " | " &amp;
_xlfn._LONGTEXT("[CODE_QUALITY_POLICIES]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&amp; IF(AJ10&lt;&gt;"", "[MENTOR CONTEXT ALERT] Be aware of the following infrastructure limitation for this exercise: " &amp; AJ10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IF(UPPER(H10)="PROJECT",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IF(UPPER(H10)="PROJECT",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IF(UPPER(H10)="PROJECT", "Project #", "Topic #") &amp; F10 &amp; " | Practice | " &amp; IF($I$3="", $I$2, $I$2&amp; " - " &amp;$I$3) &amp; " | 📊 Level: " &amp; G10 &amp; CHAR(10) &amp; "**" &amp; IF(UPPER(H10)="PROJECT", "Project", "Topic") &amp; ":** " &amp; I10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Demonstrate Modules, Qualified Imports &amp; Aliases explicitly utilizing import, gleam/io, io.println, and as.. Topic details: Modules, Qualified Imports &amp; Aliases (import, gleam/io, io.println, as) | [LIBRARY BEING LEARNED]  | [LANGUAGE CONSISTENCY RULE] ALL output text MUST be written strictly in (English). | [LANGUAGE SEED CONTEXT] Language Seed Not Necessary | [LANGUAGE] English | [MENTOR_SCOPE_EXPECTATIONS] Audit only named constructs and prior prerequisites; never require custom types, Result, Option, HOFs, or patterns unless task-required.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 | Practice | Gleam Fundamentals | 📊 Level: Beginner
**Topic:** Demonstrate Modules, Qualified Imports &amp; Aliases explicitly utilizing import, gleam/io, io.println, and as.
---
 | [FOOTER RULE - STRICT] End your response with: '--- ⚡ *Coding5s Mentor System — Eliminating Epistemic Debt*' | </v>
      </c>
      <c r="M10" s="52">
        <v>0</v>
      </c>
      <c r="N10" s="101" t="str">
        <f t="shared" ref="N10:N73" si="4">IF(H10="Topic",
"[ROLE] Careless " &amp; $I$2 &amp; " Developer | " &amp;
"[TASK] Generate debugging challenges in " &amp; $I$2 &amp; " | | " &amp;
"[TOPIC] " &amp; I10 &amp; " | | " &amp;
"[LEVEL] " &amp; G10 &amp; " | | " &amp;
"[COUNT] " &amp; D10 &amp; " challenges | " &amp;
"[LIBRARY BEING LEARNED] " &amp; $I$3 &amp; " | " &amp;
"[ECOSYSTEM ORIENTATION RULE] If a data manipulation library, external package, or ecosystem like Pandas or NumPy is specified in " &amp; $I$3 &amp; _xlfn._LONGTEXT(",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 &amp;
"[HEADER RULE - STRICT] You MUST start your entire response EXACTLY with this markdown block (do not print anything before it):" &amp; CHAR(10) &amp; "### 🔹 Topic #" &amp; F10 &amp; " | Stage 2 🐛 Debug | " &amp; IF($I$3="", $I$2, $I$2&amp; " - " &amp;$I$3) &amp; " | 📊 Level: " &amp; G10 &amp; " | 🌐 Coding5s.com" &amp; CHAR(10) &amp; "Concept: " &amp; J10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 &amp;
"[TESTING_FRAMEWORK_RULE] Use observable output by default; use assert, let assert, or gleeunit only when taught or required. Keep scaffolding minimal. | " &amp;
"[DEPENDENCY_MANAGEMENT_RULE] Assume a standard Gleam project; default to core/gleam_stdlib; use gleam add only for documented, topic-required packages. | " &amp;
"[CODE CONSTRAINTS] Each challenge uses only named constructs/prerequisites, minimal internal data, observable behavior when runnable, and intentional bugs - " &amp; IF(G10="Beginner", "5–15", IF(G10="Intermediate", "10–25", "15–35")) &amp; " executable broken Gleam lines; exclude blanks/comments. Use pub fn main only when needed; never force iteration or call counts. | Keep challenges comparable in scope while varying bug type and context.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D10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IF(H10="PROJECT", AA10, ""))</f>
        <v>[ROLE] Careless Gleam Fundamentals Developer | [TASK] Generate debugging challenges in Gleam Fundamentals | | [TOPIC] Demonstrate Modules, Qualified Imports &amp; Aliases explicitly utilizing import, gleam/io, io.println, and as. | | [LEVEL] Beginner |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#2 | Stage 2 🐛 Debug | Gleam Fundamentals | 📊 Level: Beginner | 🌐 Coding5s.com
Concept: Modules, Qualified Imports &amp; Aliases (import, gleam/io, io.println, as)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- 5–15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0" s="102" t="str">
        <f t="shared" ref="O10:O73" si="5">IF(OR(H10="Topic", UPPER(H10)="PROJECT"),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IF(UPPER(H10)="PROJECT", "PROJECT: " &amp; I10 &amp; ". Topics involved: " &amp; A10 &amp; ". Project objective: " &amp; J10, "TOPIC: " &amp; I10 &amp; ". Topic details: " &amp; J10)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IF(UPPER(H10)="PROJECT", "Project #", "Topic #") &amp; F10 &amp; " | Debug | " &amp; IF($I$3="", $I$2, $I$2&amp; " - " &amp;$I$3) &amp; " | 📊 Level: " &amp; G10 &amp; CHAR(10) &amp; "**" &amp; IF(UPPER(H10)="PROJECT", "Project", "Topic") &amp; ":** " &amp; I10 &amp; CHAR(10) &amp; "---" &amp; CHAR(10) &amp; " | " &amp;
_xlfn._LONGTEXT("[CORE_QUALITY_POLICY]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Demonstrate Modules, Qualified Imports &amp; Aliases explicitly utilizing import, gleam/io, io.println, and as.. Topic details: Modules, Qualified Imports &amp; Aliases (import, gleam/io, io.println, as)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 | Debug | Gleam Fundamentals | 📊 Level: Beginner
**Topic:** Demonstrate Modules, Qualified Imports &amp; Aliases explicitly utilizing import, gleam/io, io.println, and as.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0" s="52">
        <v>0</v>
      </c>
      <c r="Q10" s="101" t="str">
        <f t="shared" ref="Q10:Q73" si="6">IF(H10="Topic",
"[ROLE] Tech Lead | " &amp;
"[TASK] Assign incomplete " &amp; $I$2 &amp; " script challenges | " &amp;
"[TOPIC] " &amp; I10 &amp; " | " &amp;
"[LEVEL] " &amp; G10 &amp; " | " &amp;
"[COUNT] " &amp; D10 &amp; " challenges | " &amp;
"[LIBRARY BEING LEARNED] " &amp; $I$3 &amp; " | " &amp;
"[ECOSYSTEM ORIENTATION RULE] If a data manipulation library, external package, or ecosystem like Pandas or NumPy is specified in " &amp; $I$3 &amp; _xlfn._LONGTEXT(",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 &amp;
"[HEADER RULE - STRICT] You MUST start your entire response EXACTLY with this markdown block (do not print anything before it):" &amp; CHAR(10) &amp; "### 🔹 Topic #" &amp; F10 &amp; " | Stage 3 🧩 Complete | " &amp; IF($I$3="", $I$2, $I$2&amp; " - " &amp;$I$3) &amp; " | 📊 Level: " &amp; G10 &amp; " | 🌐 Coding5s.com" &amp; CHAR(10) &amp; "**Concept:** " &amp; J10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Default to Gleam core/gleam_stdlib; use documented external packages only when topic-required. | " &amp;
"[TESTING_FRAMEWORK_PROTOCOL] Make completion observable when relevant; use echo for any value or gleam/io for String output. Never force tests. | " &amp;
"[CHALLENGE_CONSTRAINTS_POLICY] For Beginner, each // TODO is one atomic 1-2 line gap using only named constructs/prerequisites; no unrelated APIs or complex I/O. - " &amp; IF(G10="Beginner","5–15", IF(G10="Intermediate","10–25","15–35")) &amp; " executable base-code lines excluding blanks, comments, and TODO content. Keep all scaffold code valid; use pub fn main only when needed.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D10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I10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IF(G10="Beginner", "Clear explicit hint (no code) | ", IF(G10="Intermediate",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IF(H10="PROJECT", AB10, ""))</f>
        <v>[ROLE] Tech Lead | [TASK] Assign incomplete Gleam Fundamentals script challenges | [TOPIC] Demonstrate Modules, Qualified Imports &amp; Aliases explicitly utilizing import, gleam/io, io.println, and as. | [LEVEL] Beginner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#2 | Stage 3 🧩 Complete | Gleam Fundamentals | 📊 Level: Beginner | 🌐 Coding5s.com
**Concept:** Modules, Qualified Imports &amp; Aliases (import, gleam/io, io.println, as)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- 5–15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Demonstrate Modules, Qualified Imports &amp; Aliases explicitly utilizing import, gleam/io, io.println, and as..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0" s="102" t="str">
        <f t="shared" ref="R10:R73" si="7">IF(OR(H10="Topic", UPPER(H10)="PROJECT"),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IF(UPPER(H10)="PROJECT", "PROJECT: " &amp; I10 &amp; ". Topics involved: " &amp; A10 &amp; ". Project objective: " &amp; J10, "TOPIC: " &amp; I10 &amp; ". Topic details: " &amp; J10)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IF(UPPER(H10)="PROJECT", "Project #", "Topic #") &amp; F10 &amp; " | Complete | " &amp; IF($I$3="", $I$2, $I$2&amp; " - " &amp;$I$3) &amp; " | 📊 Level: " &amp; G10 &amp; CHAR(10) &amp; "**" &amp; IF(UPPER(H10)="PROJECT", "Project", "Topic") &amp; ":** " &amp; I10 &amp; CHAR(10) &amp; "---" &amp; CHAR(10) &amp; " | " &amp;
_xlfn._LONGTEXT("[CORE_QUALITY_POLICY]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Demonstrate Modules, Qualified Imports &amp; Aliases explicitly utilizing import, gleam/io, io.println, and as.. Topic details: Modules, Qualified Imports &amp; Aliases (import, gleam/io, io.println, as)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 | Complete | Gleam Fundamentals | 📊 Level: Beginner
**Topic:** Demonstrate Modules, Qualified Imports &amp; Aliases explicitly utilizing import, gleam/io, io.println, and as.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0" s="52">
        <v>0</v>
      </c>
      <c r="T10" s="101" t="str">
        <f t="shared" ref="T10:T73" si="8">IF(H10="Topic",
"[ROLE] Tech Lead | " &amp;
"[TASK] Provide intentionally messy but functional code for learning debugging and improvement | " &amp;
"[TOPIC] " &amp; I10 &amp; " | " &amp;
"[LEVEL] " &amp; G10 &amp; " | " &amp;
"[COUNT] " &amp; D10 &amp; " challenges | " &amp;
"[LIBRARY BEING LEARNED] " &amp; $I$3 &amp; " | " &amp;
_xlfn._LONGTEXT("[ECOSYSTEM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F10 &amp; " | Stage 4 🧹 Refactor | " &amp; IF($I$3="", $I$2, $I$2&amp; " - " &amp;$I$3) &amp; " | 📊 Level: " &amp; G10 &amp; " | 🌐 Coding5s.com" &amp; CHAR(10) &amp; "**Concept:** " &amp; J10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D10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IF(G10="Beginner", "5–15", IF(G10="Intermediate",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IF(H10="PROJECT", AC10, ""))</f>
        <v>[ROLE] Tech Lead | [TASK] Provide intentionally messy but functional code for learning debugging and improvement | [TOPIC] Demonstrate Modules, Qualified Imports &amp; Aliases explicitly utilizing import, gleam/io, io.println, and as. | [LEVEL] Beginner | [COUNT] 3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 | Stage 4 🧹 Refactor | Gleam Fundamentals | 📊 Level: Beginner | 🌐 Coding5s.com
**Concept:** Modules, Qualified Imports &amp; Aliases (import, gleam/io, io.println, as)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0" s="102" t="str">
        <f t="shared" ref="U10:U73" si="9">IF(OR(H10="Topic", UPPER(H10)="PROJECT"),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IF(UPPER(H10)="PROJECT", "PROJECT: " &amp; I10 &amp; ". Topics involved: " &amp; A10 &amp; ". Project objective: " &amp; J10, "TOPIC: " &amp; I10 &amp; ". Topic details: " &amp; J10)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IF(UPPER(H10)="PROJECT", "Project #", "Topic #") &amp; F10 &amp; " | Refactor | " &amp; IF($I$3="", $I$2, $I$2&amp; " - " &amp;$I$3) &amp; " | 📊 Level: " &amp; G10 &amp; CHAR(10) &amp; "**" &amp; IF(UPPER(H10)="PROJECT", "Project", "Topic") &amp; ":** " &amp; I10 &amp; CHAR(10) &amp; "---" &amp; CHAR(10) &amp; " | " &amp;
_xlfn._LONGTEXT("[PYTHON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Demonstrate Modules, Qualified Imports &amp; Aliases explicitly utilizing import, gleam/io, io.println, and as.. Topic details: Modules, Qualified Imports &amp; Aliases (import, gleam/io, io.println, as)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 | Refactor | Gleam Fundamentals | 📊 Level: Beginner
**Topic:** Demonstrate Modules, Qualified Imports &amp; Aliases explicitly utilizing import, gleam/io, io.println, and as.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0" s="52">
        <v>0</v>
      </c>
      <c r="W10" s="87" t="str">
        <f t="shared" ref="W10:W73" si="10">IF(H10="Topic",
"[ROLE] Tech Product Manager assigning a " &amp; $I$2 &amp; " Jira Ticket | " &amp;
"[TASK] Provide a guided implementation exercise with full solution for learning purposes | " &amp;
"[TOPIC] " &amp; I10 &amp; " | " &amp;
"[LEVEL] " &amp; G10 &amp; " | " &amp;
"[LIBRARY BEING LEARNED] " &amp; $I$3 &amp; " | " &amp;
_xlfn._LONGTEXT("[ECOSYSTEM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F10 &amp; " | Stage 5 | " &amp; IF($I$3="", $I$2, $I$2&amp; " - " &amp;$I$3) &amp; " | 📊 Level: " &amp; G10 &amp; " | 🌐 Coding5s.com" &amp; CHAR(10) &amp; "**Concept:** " &amp; J10 &amp; CHAR(10) &amp; "---" &amp; CHAR(10) &amp; " | " &amp;
"[FUNCTIONAL_STRUCTURE_POLICY] Rule: " &amp; IF(G10="Beginner", "Use simple scripts or minimal functions. ", IF(G10="Intermediate",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IF(G10="Beginner", "10–20", IF(G10="Intermediate", "15–30", "25–40")) &amp; " lines of EXECUTABLE code (STRICT) - V1.1 MUST be between " &amp; IF(G10="Beginner", "15–30", IF(G10="Intermediate",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IF(H10="PROJECT", AD10, ""))</f>
        <v>[ROLE] Tech Product Manager assigning a Gleam Fundamentals Jira Ticket | [TASK] Provide a guided implementation exercise with full solution for learning purposes | [TOPIC] Demonstrate Modules, Qualified Imports &amp; Aliases explicitly utilizing import, gleam/io, io.println, and as. | [LEVEL] Beginner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 | Stage 5 | Gleam Fundamentals | 📊 Level: Beginner | 🌐 Coding5s.com
**Concept:** Modules, Qualified Imports &amp; Aliases (import, gleam/io, io.println, as)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0" s="102" t="str">
        <f t="shared" ref="X10:X73" si="11">IF(OR(H10="Topic", UPPER(H10)="PROJECT"),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IF(UPPER(H10)="PROJECT", "PROJECT: " &amp; I10 &amp; ". Topics integrated: " &amp; A10 &amp; ". Business Goal: " &amp; J10, "TOPIC: " &amp; I10 &amp; ". Goal: " &amp; J10)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IF(UPPER(H10)="PROJECT", "Project #", "Topic #") &amp; F10 &amp; " | Extend | " &amp; IF($I$3="", $I$2, $I$2&amp; " - " &amp;$I$3) &amp; " | 📊 Level: " &amp; G10 &amp; CHAR(10) &amp; "**" &amp; IF(UPPER(H10)="PROJECT", "Project", "Topic") &amp; ":** " &amp; I10 &amp; CHAR(10) &amp; "---" &amp; CHAR(10) &amp; " | " &amp;
_xlfn._LONGTEXT("[CODE_QUALITY_PROTOCOL]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Demonstrate Modules, Qualified Imports &amp; Aliases explicitly utilizing import, gleam/io, io.println, and as.. Goal: Modules, Qualified Imports &amp; Aliases (import, gleam/io, io.println, as)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 | Extend | Gleam Fundamentals | 📊 Level: Beginner
**Topic:** Demonstrate Modules, Qualified Imports &amp; Aliases explicitly utilizing import, gleam/io, io.println, and as.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0" s="52">
        <v>0</v>
      </c>
      <c r="Z10" s="56" t="str">
        <f t="shared" ref="Z10:Z73" si="12">IF(H10&lt;&gt;"PROJECT","",
"[TASK] Teach through a practical " &amp; $I$2 &amp; " - " &amp; $I$3 &amp; " project following the micro-learning methodology, acting as a supportive tutor, creating a project about  " &amp; I10 &amp; " | " &amp;
"[TOPICS USED] " &amp; A10 &amp; " | " &amp;
"[LEVEL] " &amp; G10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only required imports: Gleam core or gleam_stdlib by default; documented external packages only when topic-named at the top of the code block. Assume no project configuration file exists. | " &amp;
"[CODE_CONSTRAINTS_RULE] Obey the row's Max Lines; use only scoped prior topics; validate with taught syntax, never force gleeunit or let assert. | " &amp;
_xlfn._LONGTEXT("[VISUAL_ARCHITECTURE_COMMENTS] 1. Use short '// --- BLOCK: NAME ---' comments only between real functional sections to map code to the planning phase. 2. Use brief //// module docs at top and /// docs before public items; type all module-function argument","s and returns. 3. CRITICAL: NO comment or docstring line may exceed 80 characters maximum per comment or documentation line in width. | ") &amp;
"[DATA ROBUSTNESS RULE] Handle real-world data safely | " &amp;
"[CODE CONSTRAINTS] MUST be between " &amp; IF(G10="Beginner", "25–40", IF(G10="Intermediate",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F10 &amp; " | Stage 1 | " &amp; IF($I$3="", $I$2, $I$2&amp; " - " &amp;$I$3) &amp; " | 📊 Level: " &amp; G10 &amp; " | 🌐 Coding5s.com" &amp; CHAR(10) &amp; "**Project:** " &amp; J10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0" s="56" t="str">
        <f t="shared" ref="AA10:AA73" si="13">IF(H10&lt;&gt;"PROJECT","",
"[ROLE] Careless " &amp; $I$2 &amp; " Developer | " &amp;
"[TASK] Generate debugging project in " &amp; $I$2 &amp; " | " &amp;
"[PROJECT] " &amp; I10 &amp; " | " &amp;
"[TOPICS USED] " &amp; A10 &amp; " | " &amp;
"[LEVEL] " &amp; G10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F10 &amp; " | Stage 2 | " &amp; IF($I$3="", $I$2, $I$2&amp; " - " &amp;$I$3) &amp; " | 📊 Level: " &amp; G10 &amp; " | 🌐 Coding5s.com" &amp; CHAR(10) &amp; "Project: " &amp; J10 &amp; CHAR(10) &amp; "---" &amp; CHAR(10) &amp; " | " &amp;
"[LIBRARY BEING LEARNED] " &amp; $I$3 &amp; " | " &amp;
"[ECOSYSTEM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AE8 &amp; " | " &amp;
"[LANGUAGE SEED CONTEXT] " &amp; IF($AE$7 = "", "Language Seed Not Necessary", "You MUST strictly follow this seed context to enhance, adapt, and naturalize your tone, vocabulary, and instructional quality in " &amp; $B$6 &amp; ": " &amp; $AE$7) &amp; " | " &amp;
_xlfn._LONGTEXT("[BUG RULE] Create messy but readable Gleam with EXACTLY 2-5 intentional bugs drawn only from scoped topics; mix only applicable categories below. Type/compile bugs may include type mismatches, wrong arity, undefined names, invalid use of topic APIs, or in","-scope inexhaustive case. Logic bugs may include wrong operators, comparisons, boundaries, patterns, or return values within scoped concepts. Error-handling bugs apply only when Result, Option, or assertions are in scope; use omitted or mishandled branche","s or unsafe assertions.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IF(G10="Beginner", "25–40", IF(G10="Intermediate", "30–60", "40–100")) &amp; " lines of EXECUTABLE code (STRICT: Do NOT count blank lines towards this limit) - Multi-step flow - 2–4 functions ONLY - main() as entry point " &amp; IF(G10&lt;&gt;"Advanced",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0" s="56" t="str">
        <f t="shared" ref="AB10:AB73" si="14">IF(H10&lt;&gt;"PROJECT","",
"[ROLE] Tech Lead | " &amp;
"[TASK] Assign incomplete project script | " &amp;
"[PROJECT] " &amp; I10 &amp; " | " &amp;
"[TOPICS USED] " &amp; A10 &amp; " | " &amp;
"[LEVEL] " &amp; G10 &amp; " | " &amp;
"[LIBRARY BEING LEARNED] " &amp; $I$3 &amp; " | " &amp;
"[ECOSYSTEM ORIENTATION RULE] If a data manipulation library, external package, or ecosystem like Pandas or NumPy is specified in " &amp; $I$3 &amp; _xlfn._LONGTEXT(",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F10 &amp; " | Stage 3 | " &amp; IF($I$3="", $I$2, $I$2&amp; " - " &amp;$I$3) &amp; " | 📊 Level: " &amp; G10 &amp; " | 🌐 Coding5s.com" &amp; CHAR(10) &amp; "**Project:** " &amp; J10 &amp; CHAR(10) &amp; "---" &amp; CHAR(10) &amp; " | " &amp;
"[EXTERNAL_PACKAGE_PROTOCOL] Use gleam add only for documented external packages required by the project scope. | " &amp;
"[CHALLENGE_CONSTRAINTS_POLICY] Obey the following executable base-code range; exclude blanks, comments, and TODO content: " &amp; IF(G10="Beginner","25–40", IF(G10="Intermediate","30–60","40–100")) &amp; " Provide a valid scaffold using only scoped prior topics; place missing integration steps in clear // TODO blocks. Never force pipelines or function counts.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0" s="56" t="str">
        <f t="shared" ref="AC10:AC73" si="15">IF(H10&lt;&gt;"PROJECT","",
"[ROLE] Tech Lead | " &amp;
"[TASK] Provide a messy but functional project for refactoring | " &amp;
"[PROJECT] " &amp; I10 &amp; " | " &amp;
"[TOPICS USED] " &amp; A10 &amp; " | " &amp;
"[LEVEL] " &amp; G10 &amp; " | " &amp;
"[PERSONA RULE] Act as a Tech Lead. A junior wrote this working but messy code. Tone: professional but exhausted | " &amp;
"[HEADER RULE - STRICT] You MUST start your entire response EXACTLY with this markdown block (do not print anything before it):" &amp; CHAR(10) &amp; "### 🚀 Project #" &amp; F10 &amp; " | Stage 4 | " &amp; IF($I$3="", $I$2, $I$2&amp; " - " &amp;$I$3) &amp; " | 📊 Level: " &amp; G10 &amp; " | 🌐 Coding5s.com" &amp; CHAR(10) &amp; "**Project:** " &amp; J10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IF(G10="Beginner", "25–40", IF(G10="Intermediate",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0" s="56" t="str">
        <f t="shared" ref="AD10:AD73" si="16">IF(H10&lt;&gt;"PROJECT","",
"[ROLE] Tech Product Manager assigning a " &amp; $I$2 &amp; " Jira Ticket | " &amp;
"[TASK] Provide a guided project implementation with full solution | " &amp;
"[PROJECT] " &amp; I10 &amp; " | " &amp;
"[TOPICS USED] " &amp; A10 &amp; " | " &amp;
"[LEVEL] " &amp; G10 &amp; " | " &amp;
"[PERSONA RULE] Act as a professional Tech Product Manager defining a project ticket | " &amp;
"[LIBRARY BEING LEARNED] " &amp; $I$3 &amp; " | " &amp;
_xlfn._LONGTEXT("[ECOSYSTEM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 &amp;
"[HEADER RULE - STRICT] You MUST start your entire response EXACTLY with this markdown block (do not print anything before it):" &amp; CHAR(10) &amp; "### 🚀 Project #" &amp; F10 &amp; " | Stage 5 | " &amp; IF($I$3="", $I$2, $I$2&amp; " - " &amp;$I$3) &amp; " | 📊 Level: " &amp; G10 &amp; " | 🌐 Coding5s.com" &amp; CHAR(10) &amp; "**Project:** " &amp; J10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IF(G10="Beginner", "20–35", IF(G10="Intermediate", "30–50", "45–70")) &amp; " lines of EXECUTABLE code (STRICT) - V1.1 MUST be between " &amp; IF(G10="Beginner", "30–50", IF(G10="Intermediate",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IF(G10="Beginner", "Avoid complex structure. ", IF(G10="Intermediate",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0" s="55" t="s">
        <v>55</v>
      </c>
      <c r="AF10" s="55" t="s">
        <v>56</v>
      </c>
      <c r="AG10" s="55" t="s">
        <v>57</v>
      </c>
      <c r="AH10" s="56" t="str">
        <f t="shared" si="0"/>
        <v/>
      </c>
      <c r="AI10" s="54" t="s">
        <v>58</v>
      </c>
      <c r="AJ10" s="54"/>
      <c r="AK10" s="54">
        <v>2</v>
      </c>
      <c r="AL10" s="54" t="s">
        <v>16</v>
      </c>
      <c r="AM10" s="54" t="s">
        <v>59</v>
      </c>
    </row>
    <row r="11" spans="1:39">
      <c r="A11" s="45" t="str" cm="1">
        <f t="array" ref="A11">IF(H11="PROJECT", CHAR(10) &amp; "- " &amp; _xlfn.TEXTJOIN(CHAR(10) &amp; "- ", TRUE, _xlfn._xlws.FILTER($I$9:$I$1000, ($B$9:$B$1000=B11) * ($H$9:$H$1000="Topic"))), "")</f>
        <v/>
      </c>
      <c r="B11" s="45">
        <f t="shared" si="1"/>
        <v>1</v>
      </c>
      <c r="C11" s="95">
        <v>12</v>
      </c>
      <c r="D11" s="46">
        <v>3</v>
      </c>
      <c r="E11" s="58" t="s">
        <v>46</v>
      </c>
      <c r="F11" s="48">
        <v>3</v>
      </c>
      <c r="G11" s="49" t="s">
        <v>47</v>
      </c>
      <c r="H11" s="49" t="s">
        <v>48</v>
      </c>
      <c r="I11" s="50" t="s">
        <v>732</v>
      </c>
      <c r="J11" s="51" t="s">
        <v>733</v>
      </c>
      <c r="K11" s="128" t="str">
        <f t="shared" si="2"/>
        <v xml:space="preserve">[ROLE] Friendly tutor specializing in Gleam Fundamentals | [TOPIC] Compare Qualified vs Unqualified Imports explicitly utilizing import gleam/io, io.println, and import gleam/io.{println}. | [LEVEL] Beginner | [COUNT] 3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Use all named target constructs with minimal prior syntax; introduce no unnamed APIs or concepts.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 | Stage 1 📖 Practice | Gleam Fundamentals | 📊 Level: Beginner | 🌐 Coding5s.com
**Concept:** Qualified vs Unqualified Imports (import gleam/io, io.println, import gleam/io.{println})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1" s="102" t="str">
        <f t="shared" si="3"/>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Compare Qualified vs Unqualified Imports explicitly utilizing import gleam/io, io.println, and import gleam/io.{println}.. Topic details: Qualified vs Unqualified Imports (import gleam/io, io.println, import gleam/io.{println}) | [LIBRARY BEING LEARNED]  | [LANGUAGE CONSISTENCY RULE] ALL output text MUST be written strictly in (English). | [LANGUAGE SEED CONTEXT] Language Seed Not Necessary | [LANGUAGE] English | [MENTOR_SCOPE_EXPECTATIONS] Audit only named constructs and prior prerequisites; never require custom types, Result, Option, HOFs, or patterns unless task-required.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 | Practice | Gleam Fundamentals | 📊 Level: Beginner
**Topic:** Compare Qualified vs Unqualified Imports explicitly utilizing import gleam/io, io.println, and import gleam/io.{println}.
---
 | [FOOTER RULE - STRICT] End your response with: '--- ⚡ *Coding5s Mentor System — Eliminating Epistemic Debt*' | </v>
      </c>
      <c r="M11" s="52">
        <v>0</v>
      </c>
      <c r="N11" s="101" t="str">
        <f t="shared" si="4"/>
        <v>[ROLE] Careless Gleam Fundamentals Developer | [TASK] Generate debugging challenges in Gleam Fundamentals | | [TOPIC] Compare Qualified vs Unqualified Imports explicitly utilizing import gleam/io, io.println, and import gleam/io.{println}. | | [LEVEL] Beginner |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#3 | Stage 2 🐛 Debug | Gleam Fundamentals | 📊 Level: Beginner | 🌐 Coding5s.com
Concept: Qualified vs Unqualified Imports (import gleam/io, io.println, import gleam/io.{println})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- 5–15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1" s="102" t="str">
        <f t="shared" si="5"/>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Compare Qualified vs Unqualified Imports explicitly utilizing import gleam/io, io.println, and import gleam/io.{println}.. Topic details: Qualified vs Unqualified Imports (import gleam/io, io.println, import gleam/io.{println})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 | Debug | Gleam Fundamentals | 📊 Level: Beginner
**Topic:** Compare Qualified vs Unqualified Imports explicitly utilizing import gleam/io, io.println, and import gleam/io.{println}.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1" s="53">
        <v>0</v>
      </c>
      <c r="Q11" s="101" t="str">
        <f t="shared" si="6"/>
        <v>[ROLE] Tech Lead | [TASK] Assign incomplete Gleam Fundamentals script challenges | [TOPIC] Compare Qualified vs Unqualified Imports explicitly utilizing import gleam/io, io.println, and import gleam/io.{println}. | [LEVEL] Beginner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#3 | Stage 3 🧩 Complete | Gleam Fundamentals | 📊 Level: Beginner | 🌐 Coding5s.com
**Concept:** Qualified vs Unqualified Imports (import gleam/io, io.println, import gleam/io.{println})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- 5–15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Compare Qualified vs Unqualified Imports explicitly utilizing import gleam/io, io.println, and import gleam/io.{println}..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1" s="102" t="str">
        <f t="shared" si="7"/>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Compare Qualified vs Unqualified Imports explicitly utilizing import gleam/io, io.println, and import gleam/io.{println}.. Topic details: Qualified vs Unqualified Imports (import gleam/io, io.println, import gleam/io.{println})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 | Complete | Gleam Fundamentals | 📊 Level: Beginner
**Topic:** Compare Qualified vs Unqualified Imports explicitly utilizing import gleam/io, io.println, and import gleam/io.{println}.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1" s="53">
        <v>0</v>
      </c>
      <c r="T11" s="101" t="str">
        <f t="shared" si="8"/>
        <v>[ROLE] Tech Lead | [TASK] Provide intentionally messy but functional code for learning debugging and improvement | [TOPIC] Compare Qualified vs Unqualified Imports explicitly utilizing import gleam/io, io.println, and import gleam/io.{println}. | [LEVEL] Beginner | [COUNT] 3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 | Stage 4 🧹 Refactor | Gleam Fundamentals | 📊 Level: Beginner | 🌐 Coding5s.com
**Concept:** Qualified vs Unqualified Imports (import gleam/io, io.println, import gleam/io.{println})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1" s="102"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Compare Qualified vs Unqualified Imports explicitly utilizing import gleam/io, io.println, and import gleam/io.{println}.. Topic details: Qualified vs Unqualified Imports (import gleam/io, io.println, import gleam/io.{println})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 | Refactor | Gleam Fundamentals | 📊 Level: Beginner
**Topic:** Compare Qualified vs Unqualified Imports explicitly utilizing import gleam/io, io.println, and import gleam/io.{println}.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1" s="53">
        <v>0</v>
      </c>
      <c r="W11" s="87" t="str">
        <f t="shared" si="10"/>
        <v>[ROLE] Tech Product Manager assigning a Gleam Fundamentals Jira Ticket | [TASK] Provide a guided implementation exercise with full solution for learning purposes | [TOPIC] Compare Qualified vs Unqualified Imports explicitly utilizing import gleam/io, io.println, and import gleam/io.{println}. | [LEVEL] Beginner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 | Stage 5 | Gleam Fundamentals | 📊 Level: Beginner | 🌐 Coding5s.com
**Concept:** Qualified vs Unqualified Imports (import gleam/io, io.println, import gleam/io.{println})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1" s="102"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Compare Qualified vs Unqualified Imports explicitly utilizing import gleam/io, io.println, and import gleam/io.{println}.. Goal: Qualified vs Unqualified Imports (import gleam/io, io.println, import gleam/io.{println})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 | Extend | Gleam Fundamentals | 📊 Level: Beginner
**Topic:** Compare Qualified vs Unqualified Imports explicitly utilizing import gleam/io, io.println, and import gleam/io.{println}.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1" s="53">
        <v>0</v>
      </c>
      <c r="Z11" s="56" t="str">
        <f t="shared" si="12"/>
        <v/>
      </c>
      <c r="AA11" s="56" t="str">
        <f t="shared" si="13"/>
        <v/>
      </c>
      <c r="AB11" s="56" t="str">
        <f t="shared" si="14"/>
        <v/>
      </c>
      <c r="AC11" s="56" t="str">
        <f t="shared" si="15"/>
        <v/>
      </c>
      <c r="AD11" s="56" t="str">
        <f t="shared" si="16"/>
        <v/>
      </c>
      <c r="AE11" s="55" t="s">
        <v>60</v>
      </c>
      <c r="AF11" s="55" t="s">
        <v>61</v>
      </c>
      <c r="AG11" s="55" t="s">
        <v>62</v>
      </c>
      <c r="AH11" s="56" t="str">
        <f t="shared" si="0"/>
        <v/>
      </c>
      <c r="AI11" s="54" t="s">
        <v>63</v>
      </c>
      <c r="AJ11" s="54"/>
      <c r="AK11" s="54">
        <v>3</v>
      </c>
      <c r="AL11" s="54" t="s">
        <v>64</v>
      </c>
      <c r="AM11" s="54" t="s">
        <v>65</v>
      </c>
    </row>
    <row r="12" spans="1:39">
      <c r="A12" s="45" t="str" cm="1">
        <f t="array" ref="A12">IF(H12="PROJECT", CHAR(10) &amp; "- " &amp; _xlfn.TEXTJOIN(CHAR(10) &amp; "- ", TRUE, _xlfn._xlws.FILTER($I$9:$I$1000, ($B$9:$B$1000=B12) * ($H$9:$H$1000="Topic"))), "")</f>
        <v/>
      </c>
      <c r="B12" s="45">
        <f t="shared" si="1"/>
        <v>1</v>
      </c>
      <c r="C12" s="95">
        <v>12</v>
      </c>
      <c r="D12" s="57">
        <v>3</v>
      </c>
      <c r="E12" s="58" t="s">
        <v>46</v>
      </c>
      <c r="F12" s="59">
        <v>4</v>
      </c>
      <c r="G12" s="60" t="s">
        <v>47</v>
      </c>
      <c r="H12" s="60" t="s">
        <v>48</v>
      </c>
      <c r="I12" s="61" t="s">
        <v>734</v>
      </c>
      <c r="J12" s="62" t="s">
        <v>735</v>
      </c>
      <c r="K12" s="128" t="str">
        <f t="shared" si="2"/>
        <v xml:space="preserve">[ROLE] Friendly tutor specializing in Gleam Fundamentals | [TOPIC] Demonstrate Type Checking &amp; Debug Output explicitly utilizing Int, String, echo, and pipe operator echo. | [LEVEL] Beginner | [COUNT] 3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Use all named target constructs with minimal prior syntax; introduce no unnamed APIs or concepts.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 | Stage 1 📖 Practice | Gleam Fundamentals | 📊 Level: Beginner | 🌐 Coding5s.com
**Concept:** Type Checking &amp; Debug Output (Int, String, echo, pipe operator echo)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2" s="102" t="str">
        <f t="shared" si="3"/>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Demonstrate Type Checking &amp; Debug Output explicitly utilizing Int, String, echo, and pipe operator echo.. Topic details: Type Checking &amp; Debug Output (Int, String, echo, pipe operator echo) | [LIBRARY BEING LEARNED]  | [LANGUAGE CONSISTENCY RULE] ALL output text MUST be written strictly in (English). | [LANGUAGE SEED CONTEXT] Language Seed Not Necessary | [LANGUAGE] English | [MENTOR_SCOPE_EXPECTATIONS] Audit only named constructs and prior prerequisites; never require custom types, Result, Option, HOFs, or patterns unless task-required.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 | Practice | Gleam Fundamentals | 📊 Level: Beginner
**Topic:** Demonstrate Type Checking &amp; Debug Output explicitly utilizing Int, String, echo, and pipe operator echo.
---
 | [FOOTER RULE - STRICT] End your response with: '--- ⚡ *Coding5s Mentor System — Eliminating Epistemic Debt*' | </v>
      </c>
      <c r="M12" s="52">
        <v>0</v>
      </c>
      <c r="N12" s="101" t="str">
        <f t="shared" si="4"/>
        <v>[ROLE] Careless Gleam Fundamentals Developer | [TASK] Generate debugging challenges in Gleam Fundamentals | | [TOPIC] Demonstrate Type Checking &amp; Debug Output explicitly utilizing Int, String, echo, and pipe operator echo. | | [LEVEL] Beginner |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#4 | Stage 2 🐛 Debug | Gleam Fundamentals | 📊 Level: Beginner | 🌐 Coding5s.com
Concept: Type Checking &amp; Debug Output (Int, String, echo, pipe operator echo)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- 5–15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2" s="102" t="str">
        <f t="shared" si="5"/>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Demonstrate Type Checking &amp; Debug Output explicitly utilizing Int, String, echo, and pipe operator echo.. Topic details: Type Checking &amp; Debug Output (Int, String, echo, pipe operator echo)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 | Debug | Gleam Fundamentals | 📊 Level: Beginner
**Topic:** Demonstrate Type Checking &amp; Debug Output explicitly utilizing Int, String, echo, and pipe operator echo.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2" s="52">
        <v>0</v>
      </c>
      <c r="Q12" s="101" t="str">
        <f t="shared" si="6"/>
        <v>[ROLE] Tech Lead | [TASK] Assign incomplete Gleam Fundamentals script challenges | [TOPIC] Demonstrate Type Checking &amp; Debug Output explicitly utilizing Int, String, echo, and pipe operator echo. | [LEVEL] Beginner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#4 | Stage 3 🧩 Complete | Gleam Fundamentals | 📊 Level: Beginner | 🌐 Coding5s.com
**Concept:** Type Checking &amp; Debug Output (Int, String, echo, pipe operator echo)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- 5–15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Demonstrate Type Checking &amp; Debug Output explicitly utilizing Int, String, echo, and pipe operator echo..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2" s="102" t="str">
        <f t="shared" si="7"/>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Demonstrate Type Checking &amp; Debug Output explicitly utilizing Int, String, echo, and pipe operator echo.. Topic details: Type Checking &amp; Debug Output (Int, String, echo, pipe operator echo)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 | Complete | Gleam Fundamentals | 📊 Level: Beginner
**Topic:** Demonstrate Type Checking &amp; Debug Output explicitly utilizing Int, String, echo, and pipe operator echo.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2" s="52">
        <v>0</v>
      </c>
      <c r="T12" s="101" t="str">
        <f t="shared" si="8"/>
        <v>[ROLE] Tech Lead | [TASK] Provide intentionally messy but functional code for learning debugging and improvement | [TOPIC] Demonstrate Type Checking &amp; Debug Output explicitly utilizing Int, String, echo, and pipe operator echo. | [LEVEL] Beginner | [COUNT] 3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 | Stage 4 🧹 Refactor | Gleam Fundamentals | 📊 Level: Beginner | 🌐 Coding5s.com
**Concept:** Type Checking &amp; Debug Output (Int, String, echo, pipe operator echo)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2" s="102"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Demonstrate Type Checking &amp; Debug Output explicitly utilizing Int, String, echo, and pipe operator echo.. Topic details: Type Checking &amp; Debug Output (Int, String, echo, pipe operator echo)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 | Refactor | Gleam Fundamentals | 📊 Level: Beginner
**Topic:** Demonstrate Type Checking &amp; Debug Output explicitly utilizing Int, String, echo, and pipe operator echo.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2" s="52">
        <v>0</v>
      </c>
      <c r="W12" s="87" t="str">
        <f t="shared" si="10"/>
        <v>[ROLE] Tech Product Manager assigning a Gleam Fundamentals Jira Ticket | [TASK] Provide a guided implementation exercise with full solution for learning purposes | [TOPIC] Demonstrate Type Checking &amp; Debug Output explicitly utilizing Int, String, echo, and pipe operator echo. | [LEVEL] Beginner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 | Stage 5 | Gleam Fundamentals | 📊 Level: Beginner | 🌐 Coding5s.com
**Concept:** Type Checking &amp; Debug Output (Int, String, echo, pipe operator echo)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2" s="102"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Demonstrate Type Checking &amp; Debug Output explicitly utilizing Int, String, echo, and pipe operator echo.. Goal: Type Checking &amp; Debug Output (Int, String, echo, pipe operator echo)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 | Extend | Gleam Fundamentals | 📊 Level: Beginner
**Topic:** Demonstrate Type Checking &amp; Debug Output explicitly utilizing Int, String, echo, and pipe operator echo.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2" s="52">
        <v>0</v>
      </c>
      <c r="Z12" s="56" t="str">
        <f t="shared" si="12"/>
        <v/>
      </c>
      <c r="AA12" s="56" t="str">
        <f t="shared" si="13"/>
        <v/>
      </c>
      <c r="AB12" s="56" t="str">
        <f t="shared" si="14"/>
        <v/>
      </c>
      <c r="AC12" s="56" t="str">
        <f t="shared" si="15"/>
        <v/>
      </c>
      <c r="AD12" s="56" t="str">
        <f t="shared" si="16"/>
        <v/>
      </c>
      <c r="AE12" s="55" t="s">
        <v>66</v>
      </c>
      <c r="AF12" s="55" t="s">
        <v>67</v>
      </c>
      <c r="AG12" s="55" t="s">
        <v>68</v>
      </c>
      <c r="AH12" s="56" t="str">
        <f t="shared" si="0"/>
        <v/>
      </c>
      <c r="AI12" s="54" t="s">
        <v>69</v>
      </c>
      <c r="AJ12" s="54"/>
      <c r="AK12" s="54">
        <v>4</v>
      </c>
      <c r="AL12" s="54" t="s">
        <v>70</v>
      </c>
      <c r="AM12" s="54" t="s">
        <v>71</v>
      </c>
    </row>
    <row r="13" spans="1:39">
      <c r="A13" s="45" t="str" cm="1">
        <f t="array" ref="A13">IF(H13="PROJECT", CHAR(10) &amp; "- " &amp; _xlfn.TEXTJOIN(CHAR(10) &amp; "- ", TRUE, _xlfn._xlws.FILTER($I$9:$I$1000, ($B$9:$B$1000=B13) * ($H$9:$H$1000="Topic"))), "")</f>
        <v/>
      </c>
      <c r="B13" s="45">
        <f t="shared" si="1"/>
        <v>1</v>
      </c>
      <c r="C13" s="95">
        <v>10</v>
      </c>
      <c r="D13" s="46">
        <v>3</v>
      </c>
      <c r="E13" s="58" t="s">
        <v>46</v>
      </c>
      <c r="F13" s="48">
        <v>5</v>
      </c>
      <c r="G13" s="49" t="s">
        <v>47</v>
      </c>
      <c r="H13" s="49" t="s">
        <v>48</v>
      </c>
      <c r="I13" s="50" t="s">
        <v>736</v>
      </c>
      <c r="J13" s="51" t="s">
        <v>737</v>
      </c>
      <c r="K13" s="128" t="str">
        <f t="shared" si="2"/>
        <v xml:space="preserve">[ROLE] Friendly tutor specializing in Gleam Fundamentals | [TOPIC] Construct Standard &amp; Error Output explicitly utilizing io.print, io.println, io.print_error, and io.println_error. | [LEVEL] Beginner | [COUNT] 3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Use all named target constructs with minimal prior syntax; introduce no unnamed APIs or concepts.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 | Stage 1 📖 Practice | Gleam Fundamentals | 📊 Level: Beginner | 🌐 Coding5s.com
**Concept:** Standard &amp; Error Output (io.print, io.println, io.print_error, io.println_error)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3" s="102" t="str">
        <f t="shared" si="3"/>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Standard &amp; Error Output explicitly utilizing io.print, io.println, io.print_error, and io.println_error.. Topic details: Standard &amp; Error Output (io.print, io.println, io.print_error, io.println_error) | [LIBRARY BEING LEARNED]  | [LANGUAGE CONSISTENCY RULE] ALL output text MUST be written strictly in (English). | [LANGUAGE SEED CONTEXT] Language Seed Not Necessary | [LANGUAGE] English | [MENTOR_SCOPE_EXPECTATIONS] Audit only named constructs and prior prerequisites; never require custom types, Result, Option, HOFs, or patterns unless task-required.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 | Practice | Gleam Fundamentals | 📊 Level: Beginner
**Topic:** Construct Standard &amp; Error Output explicitly utilizing io.print, io.println, io.print_error, and io.println_error.
---
 | [FOOTER RULE - STRICT] End your response with: '--- ⚡ *Coding5s Mentor System — Eliminating Epistemic Debt*' | </v>
      </c>
      <c r="M13" s="52">
        <v>0</v>
      </c>
      <c r="N13" s="101" t="str">
        <f t="shared" si="4"/>
        <v>[ROLE] Careless Gleam Fundamentals Developer | [TASK] Generate debugging challenges in Gleam Fundamentals | | [TOPIC] Construct Standard &amp; Error Output explicitly utilizing io.print, io.println, io.print_error, and io.println_error. | | [LEVEL] Beginner |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#5 | Stage 2 🐛 Debug | Gleam Fundamentals | 📊 Level: Beginner | 🌐 Coding5s.com
Concept: Standard &amp; Error Output (io.print, io.println, io.print_error, io.println_error)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- 5–15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3" s="102" t="str">
        <f t="shared" si="5"/>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Standard &amp; Error Output explicitly utilizing io.print, io.println, io.print_error, and io.println_error.. Topic details: Standard &amp; Error Output (io.print, io.println, io.print_error, io.println_error)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 | Debug | Gleam Fundamentals | 📊 Level: Beginner
**Topic:** Construct Standard &amp; Error Output explicitly utilizing io.print, io.println, io.print_error, and io.println_error.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3" s="53">
        <v>0</v>
      </c>
      <c r="Q13" s="101" t="str">
        <f t="shared" si="6"/>
        <v>[ROLE] Tech Lead | [TASK] Assign incomplete Gleam Fundamentals script challenges | [TOPIC] Construct Standard &amp; Error Output explicitly utilizing io.print, io.println, io.print_error, and io.println_error. | [LEVEL] Beginner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#5 | Stage 3 🧩 Complete | Gleam Fundamentals | 📊 Level: Beginner | 🌐 Coding5s.com
**Concept:** Standard &amp; Error Output (io.print, io.println, io.print_error, io.println_error)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- 5–15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Standard &amp; Error Output explicitly utilizing io.print, io.println, io.print_error, and io.println_error..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3" s="102" t="str">
        <f t="shared" si="7"/>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Standard &amp; Error Output explicitly utilizing io.print, io.println, io.print_error, and io.println_error.. Topic details: Standard &amp; Error Output (io.print, io.println, io.print_error, io.println_error)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 | Complete | Gleam Fundamentals | 📊 Level: Beginner
**Topic:** Construct Standard &amp; Error Output explicitly utilizing io.print, io.println, io.print_error, and io.println_error.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3" s="53">
        <v>0</v>
      </c>
      <c r="T13" s="101" t="str">
        <f t="shared" si="8"/>
        <v>[ROLE] Tech Lead | [TASK] Provide intentionally messy but functional code for learning debugging and improvement | [TOPIC] Construct Standard &amp; Error Output explicitly utilizing io.print, io.println, io.print_error, and io.println_error. | [LEVEL] Beginner | [COUNT] 3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 | Stage 4 🧹 Refactor | Gleam Fundamentals | 📊 Level: Beginner | 🌐 Coding5s.com
**Concept:** Standard &amp; Error Output (io.print, io.println, io.print_error, io.println_error)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3" s="102"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Construct Standard &amp; Error Output explicitly utilizing io.print, io.println, io.print_error, and io.println_error.. Topic details: Standard &amp; Error Output (io.print, io.println, io.print_error, io.println_error)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 | Refactor | Gleam Fundamentals | 📊 Level: Beginner
**Topic:** Construct Standard &amp; Error Output explicitly utilizing io.print, io.println, io.print_error, and io.println_error.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3" s="53">
        <v>0</v>
      </c>
      <c r="W13" s="87" t="str">
        <f t="shared" si="10"/>
        <v>[ROLE] Tech Product Manager assigning a Gleam Fundamentals Jira Ticket | [TASK] Provide a guided implementation exercise with full solution for learning purposes | [TOPIC] Construct Standard &amp; Error Output explicitly utilizing io.print, io.println, io.print_error, and io.println_error. | [LEVEL] Beginner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 | Stage 5 | Gleam Fundamentals | 📊 Level: Beginner | 🌐 Coding5s.com
**Concept:** Standard &amp; Error Output (io.print, io.println, io.print_error, io.println_error)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3" s="102"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Standard &amp; Error Output explicitly utilizing io.print, io.println, io.print_error, and io.println_error.. Goal: Standard &amp; Error Output (io.print, io.println, io.print_error, io.println_error)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 | Extend | Gleam Fundamentals | 📊 Level: Beginner
**Topic:** Construct Standard &amp; Error Output explicitly utilizing io.print, io.println, io.print_error, and io.println_error.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3" s="53">
        <v>0</v>
      </c>
      <c r="Z13" s="56" t="str">
        <f t="shared" si="12"/>
        <v/>
      </c>
      <c r="AA13" s="56" t="str">
        <f t="shared" si="13"/>
        <v/>
      </c>
      <c r="AB13" s="56" t="str">
        <f t="shared" si="14"/>
        <v/>
      </c>
      <c r="AC13" s="56" t="str">
        <f t="shared" si="15"/>
        <v/>
      </c>
      <c r="AD13" s="56" t="str">
        <f t="shared" si="16"/>
        <v/>
      </c>
      <c r="AE13" s="40" t="s">
        <v>72</v>
      </c>
      <c r="AF13" s="40" t="s">
        <v>73</v>
      </c>
      <c r="AG13" s="40" t="s">
        <v>74</v>
      </c>
      <c r="AH13" s="56" t="str">
        <f t="shared" si="0"/>
        <v/>
      </c>
      <c r="AI13" s="54"/>
      <c r="AJ13" s="54"/>
      <c r="AK13" s="54">
        <v>5</v>
      </c>
      <c r="AL13" s="54" t="s">
        <v>75</v>
      </c>
      <c r="AM13" s="54" t="s">
        <v>76</v>
      </c>
    </row>
    <row r="14" spans="1:39">
      <c r="A14" s="45" t="str" cm="1">
        <f t="array" ref="A14">IF(H14="PROJECT", CHAR(10) &amp; "- " &amp; _xlfn.TEXTJOIN(CHAR(10) &amp; "- ", TRUE, _xlfn._xlws.FILTER($I$9:$I$1000, ($B$9:$B$1000=B14) * ($H$9:$H$1000="Topic"))), "")</f>
        <v/>
      </c>
      <c r="B14" s="45">
        <f t="shared" si="1"/>
        <v>1</v>
      </c>
      <c r="C14" s="95">
        <v>12</v>
      </c>
      <c r="D14" s="57">
        <v>3</v>
      </c>
      <c r="E14" s="58" t="s">
        <v>46</v>
      </c>
      <c r="F14" s="59">
        <v>6</v>
      </c>
      <c r="G14" s="60" t="s">
        <v>47</v>
      </c>
      <c r="H14" s="60" t="s">
        <v>48</v>
      </c>
      <c r="I14" s="61" t="s">
        <v>738</v>
      </c>
      <c r="J14" s="62" t="s">
        <v>739</v>
      </c>
      <c r="K14" s="128" t="str">
        <f t="shared" si="2"/>
        <v xml:space="preserve">[ROLE] Friendly tutor specializing in Gleam Fundamentals | [TOPIC] Apply Immutable Bindings, Rebinding &amp; Discards explicitly utilizing let, _, _name, and rebinding. | [LEVEL] Beginner | [COUNT] 3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Use all named target constructs with minimal prior syntax; introduce no unnamed APIs or concepts.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 | Stage 1 📖 Practice | Gleam Fundamentals | 📊 Level: Beginner | 🌐 Coding5s.com
**Concept:** Immutable Bindings, Rebinding &amp; Discards (let, _, _name, rebinding)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4" s="102" t="str">
        <f t="shared" si="3"/>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Immutable Bindings, Rebinding &amp; Discards explicitly utilizing let, _, _name, and rebinding.. Topic details: Immutable Bindings, Rebinding &amp; Discards (let, _, _name, rebinding) | [LIBRARY BEING LEARNED]  | [LANGUAGE CONSISTENCY RULE] ALL output text MUST be written strictly in (English). | [LANGUAGE SEED CONTEXT] Language Seed Not Necessary | [LANGUAGE] English | [MENTOR_SCOPE_EXPECTATIONS] Audit only named constructs and prior prerequisites; never require custom types, Result, Option, HOFs, or patterns unless task-required.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 | Practice | Gleam Fundamentals | 📊 Level: Beginner
**Topic:** Apply Immutable Bindings, Rebinding &amp; Discards explicitly utilizing let, _, _name, and rebinding.
---
 | [FOOTER RULE - STRICT] End your response with: '--- ⚡ *Coding5s Mentor System — Eliminating Epistemic Debt*' | </v>
      </c>
      <c r="M14" s="52">
        <v>0</v>
      </c>
      <c r="N14" s="101" t="str">
        <f t="shared" si="4"/>
        <v>[ROLE] Careless Gleam Fundamentals Developer | [TASK] Generate debugging challenges in Gleam Fundamentals | | [TOPIC] Apply Immutable Bindings, Rebinding &amp; Discards explicitly utilizing let, _, _name, and rebinding. | | [LEVEL] Beginner |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#6 | Stage 2 🐛 Debug | Gleam Fundamentals | 📊 Level: Beginner | 🌐 Coding5s.com
Concept: Immutable Bindings, Rebinding &amp; Discards (let, _, _name, rebinding)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- 5–15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4" s="102" t="str">
        <f t="shared" si="5"/>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Immutable Bindings, Rebinding &amp; Discards explicitly utilizing let, _, _name, and rebinding.. Topic details: Immutable Bindings, Rebinding &amp; Discards (let, _, _name, rebinding)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 | Debug | Gleam Fundamentals | 📊 Level: Beginner
**Topic:** Apply Immutable Bindings, Rebinding &amp; Discards explicitly utilizing let, _, _name, and rebinding.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4" s="52">
        <v>0</v>
      </c>
      <c r="Q14" s="101" t="str">
        <f t="shared" si="6"/>
        <v>[ROLE] Tech Lead | [TASK] Assign incomplete Gleam Fundamentals script challenges | [TOPIC] Apply Immutable Bindings, Rebinding &amp; Discards explicitly utilizing let, _, _name, and rebinding. | [LEVEL] Beginner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#6 | Stage 3 🧩 Complete | Gleam Fundamentals | 📊 Level: Beginner | 🌐 Coding5s.com
**Concept:** Immutable Bindings, Rebinding &amp; Discards (let, _, _name, rebinding)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- 5–15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Immutable Bindings, Rebinding &amp; Discards explicitly utilizing let, _, _name, and rebinding..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4" s="102" t="str">
        <f t="shared" si="7"/>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Immutable Bindings, Rebinding &amp; Discards explicitly utilizing let, _, _name, and rebinding.. Topic details: Immutable Bindings, Rebinding &amp; Discards (let, _, _name, rebinding)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 | Complete | Gleam Fundamentals | 📊 Level: Beginner
**Topic:** Apply Immutable Bindings, Rebinding &amp; Discards explicitly utilizing let, _, _name, and rebinding.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4" s="53">
        <v>0</v>
      </c>
      <c r="T14" s="101" t="str">
        <f t="shared" si="8"/>
        <v>[ROLE] Tech Lead | [TASK] Provide intentionally messy but functional code for learning debugging and improvement | [TOPIC] Apply Immutable Bindings, Rebinding &amp; Discards explicitly utilizing let, _, _name, and rebinding. | [LEVEL] Beginner | [COUNT] 3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 | Stage 4 🧹 Refactor | Gleam Fundamentals | 📊 Level: Beginner | 🌐 Coding5s.com
**Concept:** Immutable Bindings, Rebinding &amp; Discards (let, _, _name, rebinding)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4" s="102"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Apply Immutable Bindings, Rebinding &amp; Discards explicitly utilizing let, _, _name, and rebinding.. Topic details: Immutable Bindings, Rebinding &amp; Discards (let, _, _name, rebinding)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 | Refactor | Gleam Fundamentals | 📊 Level: Beginner
**Topic:** Apply Immutable Bindings, Rebinding &amp; Discards explicitly utilizing let, _, _name, and rebinding.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4" s="52">
        <v>0</v>
      </c>
      <c r="W14" s="87" t="str">
        <f t="shared" si="10"/>
        <v>[ROLE] Tech Product Manager assigning a Gleam Fundamentals Jira Ticket | [TASK] Provide a guided implementation exercise with full solution for learning purposes | [TOPIC] Apply Immutable Bindings, Rebinding &amp; Discards explicitly utilizing let, _, _name, and rebinding. | [LEVEL] Beginner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 | Stage 5 | Gleam Fundamentals | 📊 Level: Beginner | 🌐 Coding5s.com
**Concept:** Immutable Bindings, Rebinding &amp; Discards (let, _, _name, rebinding)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4" s="102"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Immutable Bindings, Rebinding &amp; Discards explicitly utilizing let, _, _name, and rebinding.. Goal: Immutable Bindings, Rebinding &amp; Discards (let, _, _name, rebinding)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 | Extend | Gleam Fundamentals | 📊 Level: Beginner
**Topic:** Apply Immutable Bindings, Rebinding &amp; Discards explicitly utilizing let, _, _name, and rebinding.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4" s="52">
        <v>0</v>
      </c>
      <c r="Z14" s="56" t="str">
        <f t="shared" si="12"/>
        <v/>
      </c>
      <c r="AA14" s="56" t="str">
        <f t="shared" si="13"/>
        <v/>
      </c>
      <c r="AB14" s="56" t="str">
        <f t="shared" si="14"/>
        <v/>
      </c>
      <c r="AC14" s="56" t="str">
        <f t="shared" si="15"/>
        <v/>
      </c>
      <c r="AD14" s="56" t="str">
        <f t="shared" si="16"/>
        <v/>
      </c>
      <c r="AE14" s="40" t="s">
        <v>78</v>
      </c>
      <c r="AF14" s="40" t="s">
        <v>79</v>
      </c>
      <c r="AG14" s="40" t="s">
        <v>80</v>
      </c>
      <c r="AH14" s="56" t="str">
        <f t="shared" si="0"/>
        <v/>
      </c>
      <c r="AI14" s="54"/>
      <c r="AJ14" s="54"/>
      <c r="AK14" s="54">
        <v>6</v>
      </c>
      <c r="AL14" s="54" t="s">
        <v>81</v>
      </c>
      <c r="AM14" s="54" t="s">
        <v>82</v>
      </c>
    </row>
    <row r="15" spans="1:39">
      <c r="A15" s="45" t="str" cm="1">
        <f t="array" ref="A15">IF(H15="PROJECT", CHAR(10) &amp; "- " &amp; _xlfn.TEXTJOIN(CHAR(10) &amp; "- ", TRUE, _xlfn._xlws.FILTER($I$9:$I$1000, ($B$9:$B$1000=B15) * ($H$9:$H$1000="Topic"))), "")</f>
        <v/>
      </c>
      <c r="B15" s="45">
        <f t="shared" si="1"/>
        <v>1</v>
      </c>
      <c r="C15" s="95">
        <v>10</v>
      </c>
      <c r="D15" s="46">
        <v>3</v>
      </c>
      <c r="E15" s="58" t="s">
        <v>46</v>
      </c>
      <c r="F15" s="48">
        <v>7</v>
      </c>
      <c r="G15" s="49" t="s">
        <v>47</v>
      </c>
      <c r="H15" s="49" t="s">
        <v>48</v>
      </c>
      <c r="I15" s="50" t="s">
        <v>740</v>
      </c>
      <c r="J15" s="51" t="s">
        <v>741</v>
      </c>
      <c r="K15" s="128" t="str">
        <f t="shared" si="2"/>
        <v xml:space="preserve">[ROLE] Friendly tutor specializing in Gleam Fundamentals | [TOPIC] Define Explicit Type Annotations explicitly utilizing let x: Int, fn(x: Int), and -&gt; Int. | [LEVEL] Beginner | [COUNT] 3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Use all named target constructs with minimal prior syntax; introduce no unnamed APIs or concepts.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 | Stage 1 📖 Practice | Gleam Fundamentals | 📊 Level: Beginner | 🌐 Coding5s.com
**Concept:** Explicit Type Annotations (let x: Int, fn(x: Int), -&gt; Int)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5" s="102" t="str">
        <f t="shared" si="3"/>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Explicit Type Annotations explicitly utilizing let x: Int, fn(x: Int), and -&gt; Int.. Topic details: Explicit Type Annotations (let x: Int, fn(x: Int), -&gt; Int) | [LIBRARY BEING LEARNED]  | [LANGUAGE CONSISTENCY RULE] ALL output text MUST be written strictly in (English). | [LANGUAGE SEED CONTEXT] Language Seed Not Necessary | [LANGUAGE] English | [MENTOR_SCOPE_EXPECTATIONS] Audit only named constructs and prior prerequisites; never require custom types, Result, Option, HOFs, or patterns unless task-required.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 | Practice | Gleam Fundamentals | 📊 Level: Beginner
**Topic:** Define Explicit Type Annotations explicitly utilizing let x: Int, fn(x: Int), and -&gt; Int.
---
 | [FOOTER RULE - STRICT] End your response with: '--- ⚡ *Coding5s Mentor System — Eliminating Epistemic Debt*' | </v>
      </c>
      <c r="M15" s="52">
        <v>0</v>
      </c>
      <c r="N15" s="101" t="str">
        <f t="shared" si="4"/>
        <v>[ROLE] Careless Gleam Fundamentals Developer | [TASK] Generate debugging challenges in Gleam Fundamentals | | [TOPIC] Define Explicit Type Annotations explicitly utilizing let x: Int, fn(x: Int), and -&gt; Int. | | [LEVEL] Beginner |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#7 | Stage 2 🐛 Debug | Gleam Fundamentals | 📊 Level: Beginner | 🌐 Coding5s.com
Concept: Explicit Type Annotations (let x: Int, fn(x: Int), -&gt; Int)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- 5–15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5" s="102" t="str">
        <f t="shared" si="5"/>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Explicit Type Annotations explicitly utilizing let x: Int, fn(x: Int), and -&gt; Int.. Topic details: Explicit Type Annotations (let x: Int, fn(x: Int), -&gt; Int)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 | Debug | Gleam Fundamentals | 📊 Level: Beginner
**Topic:** Define Explicit Type Annotations explicitly utilizing let x: Int, fn(x: Int), and -&gt; Int.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5" s="53">
        <v>0</v>
      </c>
      <c r="Q15" s="101" t="str">
        <f t="shared" si="6"/>
        <v>[ROLE] Tech Lead | [TASK] Assign incomplete Gleam Fundamentals script challenges | [TOPIC] Define Explicit Type Annotations explicitly utilizing let x: Int, fn(x: Int), and -&gt; Int. | [LEVEL] Beginner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#7 | Stage 3 🧩 Complete | Gleam Fundamentals | 📊 Level: Beginner | 🌐 Coding5s.com
**Concept:** Explicit Type Annotations (let x: Int, fn(x: Int), -&gt; Int)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- 5–15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Explicit Type Annotations explicitly utilizing let x: Int, fn(x: Int), and -&gt; Int..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5" s="102" t="str">
        <f t="shared" si="7"/>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Explicit Type Annotations explicitly utilizing let x: Int, fn(x: Int), and -&gt; Int.. Topic details: Explicit Type Annotations (let x: Int, fn(x: Int), -&gt; Int)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 | Complete | Gleam Fundamentals | 📊 Level: Beginner
**Topic:** Define Explicit Type Annotations explicitly utilizing let x: Int, fn(x: Int), and -&gt; Int.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5" s="53">
        <v>0</v>
      </c>
      <c r="T15" s="101" t="str">
        <f t="shared" si="8"/>
        <v>[ROLE] Tech Lead | [TASK] Provide intentionally messy but functional code for learning debugging and improvement | [TOPIC] Define Explicit Type Annotations explicitly utilizing let x: Int, fn(x: Int), and -&gt; Int. | [LEVEL] Beginner | [COUNT] 3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 | Stage 4 🧹 Refactor | Gleam Fundamentals | 📊 Level: Beginner | 🌐 Coding5s.com
**Concept:** Explicit Type Annotations (let x: Int, fn(x: Int), -&gt; Int)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5" s="102"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Define Explicit Type Annotations explicitly utilizing let x: Int, fn(x: Int), and -&gt; Int.. Topic details: Explicit Type Annotations (let x: Int, fn(x: Int), -&gt; Int)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 | Refactor | Gleam Fundamentals | 📊 Level: Beginner
**Topic:** Define Explicit Type Annotations explicitly utilizing let x: Int, fn(x: Int), and -&gt; Int.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5" s="53">
        <v>0</v>
      </c>
      <c r="W15" s="87" t="str">
        <f t="shared" si="10"/>
        <v>[ROLE] Tech Product Manager assigning a Gleam Fundamentals Jira Ticket | [TASK] Provide a guided implementation exercise with full solution for learning purposes | [TOPIC] Define Explicit Type Annotations explicitly utilizing let x: Int, fn(x: Int), and -&gt; Int. | [LEVEL] Beginner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 | Stage 5 | Gleam Fundamentals | 📊 Level: Beginner | 🌐 Coding5s.com
**Concept:** Explicit Type Annotations (let x: Int, fn(x: Int), -&gt; Int)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5" s="102"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Explicit Type Annotations explicitly utilizing let x: Int, fn(x: Int), and -&gt; Int.. Goal: Explicit Type Annotations (let x: Int, fn(x: Int), -&gt; Int)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 | Extend | Gleam Fundamentals | 📊 Level: Beginner
**Topic:** Define Explicit Type Annotations explicitly utilizing let x: Int, fn(x: Int), and -&gt; Int.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5" s="53">
        <v>0</v>
      </c>
      <c r="Z15" s="56" t="str">
        <f t="shared" si="12"/>
        <v/>
      </c>
      <c r="AA15" s="56" t="str">
        <f t="shared" si="13"/>
        <v/>
      </c>
      <c r="AB15" s="56" t="str">
        <f t="shared" si="14"/>
        <v/>
      </c>
      <c r="AC15" s="56" t="str">
        <f t="shared" si="15"/>
        <v/>
      </c>
      <c r="AD15" s="56" t="str">
        <f t="shared" si="16"/>
        <v/>
      </c>
      <c r="AE15" s="40" t="s">
        <v>83</v>
      </c>
      <c r="AF15" s="40" t="s">
        <v>84</v>
      </c>
      <c r="AG15" s="40" t="s">
        <v>85</v>
      </c>
      <c r="AH15" s="56" t="str">
        <f t="shared" si="0"/>
        <v/>
      </c>
      <c r="AI15" s="54"/>
      <c r="AJ15" s="54"/>
      <c r="AK15" s="54">
        <v>7</v>
      </c>
      <c r="AL15" s="54" t="s">
        <v>86</v>
      </c>
      <c r="AM15" s="54" t="s">
        <v>87</v>
      </c>
    </row>
    <row r="16" spans="1:39">
      <c r="A16" s="45" t="str" cm="1">
        <f t="array" ref="A16">IF(H16="PROJECT", CHAR(10) &amp; "- " &amp; _xlfn.TEXTJOIN(CHAR(10) &amp; "- ", TRUE, _xlfn._xlws.FILTER($I$9:$I$1000, ($B$9:$B$1000=B16) * ($H$9:$H$1000="Topic"))), "")</f>
        <v xml:space="preserve">
- Implement Hello World &amp; Program Entry explicitly utilizing pub fn main, import gleam/io, and io.println.
- Demonstrate Modules, Qualified Imports &amp; Aliases explicitly utilizing import, gleam/io, io.println, and as.
- Compare Qualified vs Unqualified Imports explicitly utilizing import gleam/io, io.println, and import gleam/io.{println}.
- Demonstrate Type Checking &amp; Debug Output explicitly utilizing Int, String, echo, and pipe operator echo.
- Construct Standard &amp; Error Output explicitly utilizing io.print, io.println, io.print_error, and io.println_error.
- Apply Immutable Bindings, Rebinding &amp; Discards explicitly utilizing let, _, _name, and rebinding.
- Define Explicit Type Annotations explicitly utilizing let x: Int, fn(x: Int), and -&gt; Int.</v>
      </c>
      <c r="B16" s="45">
        <f t="shared" si="1"/>
        <v>1</v>
      </c>
      <c r="C16" s="95">
        <v>30</v>
      </c>
      <c r="D16" s="57">
        <v>0</v>
      </c>
      <c r="E16" s="58" t="s">
        <v>46</v>
      </c>
      <c r="F16" s="59">
        <v>8</v>
      </c>
      <c r="G16" s="60" t="s">
        <v>47</v>
      </c>
      <c r="H16" s="60" t="s">
        <v>77</v>
      </c>
      <c r="I16" s="61" t="s">
        <v>742</v>
      </c>
      <c r="J16" s="62" t="s">
        <v>743</v>
      </c>
      <c r="K16" s="128" t="str">
        <f t="shared" si="2"/>
        <v>[TASK] Teach through a practical Gleam Fundamentals -  project following the micro-learning methodology, acting as a supportive tutor, creating a project about  Develop a basic CLI application consolidating modules, program entry, debug output, explicit type annotations, and variable bindings. | [TOPICS USED] 
- Implement Hello World &amp; Program Entry explicitly utilizing pub fn main, import gleam/io, and io.println.
- Demonstrate Modules, Qualified Imports &amp; Aliases explicitly utilizing import, gleam/io, io.println, and as.
- Compare Qualified vs Unqualified Imports explicitly utilizing import gleam/io, io.println, and import gleam/io.{println}.
- Demonstrate Type Checking &amp; Debug Output explicitly utilizing Int, String, echo, and pipe operator echo.
- Construct Standard &amp; Error Output explicitly utilizing io.print, io.println, io.print_error, and io.println_error.
- Apply Immutable Bindings, Rebinding &amp; Discards explicitly utilizing let, _, _name, and rebinding.
- Define Explicit Type Annotations explicitly utilizing let x: Int, fn(x: Int), and -&gt; Int.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only required imports: Gleam core or gleam_stdlib by default; documented external packages only when topic-named at the top of the code block. Assume no project configuration file exists. | [CODE_CONSTRAINTS_RULE] Obey the row's Max Lines; use only scoped prior topics; validate with taught syntax, never force gleeunit or let assert. | [VISUAL_ARCHITECTURE_COMMENTS] 1. Use short '// --- BLOCK: NAME ---' comments only between real functional sections to map code to the planning phase. 2. Use brief //// module docs at top and /// docs before public items; type all module-function arguments and returns. 3. CRITICAL: NO comment or docstring line may exceed 80 characters maximum per comment or documentation line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 | Stage 1 | Gleam Fundamentals | 📊 Level: Beginner | 🌐 Coding5s.com
**Project:** Basic CLI App (IO, Bindings, and Typing)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16" s="102" t="str">
        <f t="shared" si="3"/>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basic CLI application consolidating modules, program entry, debug output, explicit type annotations, and variable bindings.. Topics applied in this project: 
- Implement Hello World &amp; Program Entry explicitly utilizing pub fn main, import gleam/io, and io.println.
- Demonstrate Modules, Qualified Imports &amp; Aliases explicitly utilizing import, gleam/io, io.println, and as.
- Compare Qualified vs Unqualified Imports explicitly utilizing import gleam/io, io.println, and import gleam/io.{println}.
- Demonstrate Type Checking &amp; Debug Output explicitly utilizing Int, String, echo, and pipe operator echo.
- Construct Standard &amp; Error Output explicitly utilizing io.print, io.println, io.print_error, and io.println_error.
- Apply Immutable Bindings, Rebinding &amp; Discards explicitly utilizing let, _, _name, and rebinding.
- Define Explicit Type Annotations explicitly utilizing let x: Int, fn(x: Int), and -&gt; Int.. Project objective: Basic CLI App (IO, Bindings, and Typing) | [LIBRARY BEING LEARNED]  | [LANGUAGE CONSISTENCY RULE] ALL output text MUST be written strictly in (English). | [LANGUAGE SEED CONTEXT] Language Seed Not Necessary | [LANGUAGE] English | [MENTOR_SCOPE_EXPECTATIONS] Audit only named constructs and prior prerequisites; never require custom types, Result, Option, HOFs, or patterns unless task-required.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 | Practice | Gleam Fundamentals | 📊 Level: Beginner
**Project:** Develop a basic CLI application consolidating modules, program entry, debug output, explicit type annotations, and variable bindings.
---
 | [FOOTER RULE - STRICT] End your response with: '--- ⚡ *Coding5s Mentor System — Eliminating Epistemic Debt*' | </v>
      </c>
      <c r="M16" s="52">
        <v>0</v>
      </c>
      <c r="N16" s="101" t="str">
        <f t="shared" si="4"/>
        <v>[ROLE] Careless Gleam Fundamentals Developer | [TASK] Generate debugging project in Gleam Fundamentals | [PROJECT] Develop a basic CLI application consolidating modules, program entry, debug output, explicit type annotations, and variable bindings. | [TOPICS USED] 
- Implement Hello World &amp; Program Entry explicitly utilizing pub fn main, import gleam/io, and io.println.
- Demonstrate Modules, Qualified Imports &amp; Aliases explicitly utilizing import, gleam/io, io.println, and as.
- Compare Qualified vs Unqualified Imports explicitly utilizing import gleam/io, io.println, and import gleam/io.{println}.
- Demonstrate Type Checking &amp; Debug Output explicitly utilizing Int, String, echo, and pipe operator echo.
- Construct Standard &amp; Error Output explicitly utilizing io.print, io.println, io.print_error, and io.println_error.
- Apply Immutable Bindings, Rebinding &amp; Discards explicitly utilizing let, _, _name, and rebinding.
- Define Explicit Type Annotations explicitly utilizing let x: Int, fn(x: Int), and -&gt; Int. | [LEVEL] Beginner | [OUTPUT] Only header, dataset summary or statement (if any), email intro, objective, expected output, broken code, and footer | [HEADER RULE - STRICT] You MUST start your entire response EXACTLY with this markdown block (do not print anything before it):
### 🚀 Project #8 | Stage 2 | Gleam Fundamentals | 📊 Level: Beginner | 🌐 Coding5s.com
Project: Basic CLI App (IO, Bindings, and Typing)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Guaraní | [LANGUAGE SEED CONTEXT] Language Seed Not Necessary | [BUG RULE] Create messy but readable Gleam with EXACTLY 2-5 intentional bugs drawn only from scoped topics; mix only applicable categories below. Type/compile bugs may include type mismatches, wrong arity, undefined names, invalid use of topic APIs, or in-scope inexhaustive case. Logic bugs may include wrong operators, comparisons, boundaries, patterns, or return values within scoped concepts. Error-handling bugs apply only when Result, Option, or assertions are in scope; use omitted or mishandled branches or unsafe assertions.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Gleam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16" s="102" t="str">
        <f t="shared" si="5"/>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basic CLI application consolidating modules, program entry, debug output, explicit type annotations, and variable bindings.. Topics involved: 
- Implement Hello World &amp; Program Entry explicitly utilizing pub fn main, import gleam/io, and io.println.
- Demonstrate Modules, Qualified Imports &amp; Aliases explicitly utilizing import, gleam/io, io.println, and as.
- Compare Qualified vs Unqualified Imports explicitly utilizing import gleam/io, io.println, and import gleam/io.{println}.
- Demonstrate Type Checking &amp; Debug Output explicitly utilizing Int, String, echo, and pipe operator echo.
- Construct Standard &amp; Error Output explicitly utilizing io.print, io.println, io.print_error, and io.println_error.
- Apply Immutable Bindings, Rebinding &amp; Discards explicitly utilizing let, _, _name, and rebinding.
- Define Explicit Type Annotations explicitly utilizing let x: Int, fn(x: Int), and -&gt; Int.. Project objective: Basic CLI App (IO, Bindings, and Typing)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 | Debug | Gleam Fundamentals | 📊 Level: Beginner
**Project:** Develop a basic CLI application consolidating modules, program entry, debug output, explicit type annotations, and variable bindings.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6" s="52">
        <v>0</v>
      </c>
      <c r="Q16" s="101" t="str">
        <f t="shared" si="6"/>
        <v>[ROLE] Tech Lead | [TASK] Assign incomplete project script | [PROJECT] Develop a basic CLI application consolidating modules, program entry, debug output, explicit type annotations, and variable bindings. | [TOPICS USED] 
- Implement Hello World &amp; Program Entry explicitly utilizing pub fn main, import gleam/io, and io.println.
- Demonstrate Modules, Qualified Imports &amp; Aliases explicitly utilizing import, gleam/io, io.println, and as.
- Compare Qualified vs Unqualified Imports explicitly utilizing import gleam/io, io.println, and import gleam/io.{println}.
- Demonstrate Type Checking &amp; Debug Output explicitly utilizing Int, String, echo, and pipe operator echo.
- Construct Standard &amp; Error Output explicitly utilizing io.print, io.println, io.print_error, and io.println_error.
- Apply Immutable Bindings, Rebinding &amp; Discards explicitly utilizing let, _, _name, and rebinding.
- Define Explicit Type Annotations explicitly utilizing let x: Int, fn(x: Int), and -&gt; Int. | [LEVEL] Beginner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 | Stage 3 | Gleam Fundamentals | 📊 Level: Beginner | 🌐 Coding5s.com
**Project:** Basic CLI App (IO, Bindings, and Typing)
---
 | [EXTERNAL_PACKAGE_PROTOCOL] Use gleam add only for documented external packages required by the project scope. | [CHALLENGE_CONSTRAINTS_POLICY] Obey the following executable base-code range; exclude blanks, comments, and TODO content: 25–40 Provide a valid scaffold using only scoped prior topics; place missing integration steps in clear // TODO blocks. Never force pipelines or function counts.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Gleam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16" s="102" t="str">
        <f t="shared" si="7"/>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basic CLI application consolidating modules, program entry, debug output, explicit type annotations, and variable bindings.. Topics involved: 
- Implement Hello World &amp; Program Entry explicitly utilizing pub fn main, import gleam/io, and io.println.
- Demonstrate Modules, Qualified Imports &amp; Aliases explicitly utilizing import, gleam/io, io.println, and as.
- Compare Qualified vs Unqualified Imports explicitly utilizing import gleam/io, io.println, and import gleam/io.{println}.
- Demonstrate Type Checking &amp; Debug Output explicitly utilizing Int, String, echo, and pipe operator echo.
- Construct Standard &amp; Error Output explicitly utilizing io.print, io.println, io.print_error, and io.println_error.
- Apply Immutable Bindings, Rebinding &amp; Discards explicitly utilizing let, _, _name, and rebinding.
- Define Explicit Type Annotations explicitly utilizing let x: Int, fn(x: Int), and -&gt; Int.. Project objective: Basic CLI App (IO, Bindings, and Typing)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 | Complete | Gleam Fundamentals | 📊 Level: Beginner
**Project:** Develop a basic CLI application consolidating modules, program entry, debug output, explicit type annotations, and variable bindings.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6" s="52">
        <v>0</v>
      </c>
      <c r="T16" s="101" t="str">
        <f t="shared" si="8"/>
        <v>[ROLE] Tech Lead | [TASK] Provide a messy but functional project for refactoring | [PROJECT] Develop a basic CLI application consolidating modules, program entry, debug output, explicit type annotations, and variable bindings. | [TOPICS USED] 
- Implement Hello World &amp; Program Entry explicitly utilizing pub fn main, import gleam/io, and io.println.
- Demonstrate Modules, Qualified Imports &amp; Aliases explicitly utilizing import, gleam/io, io.println, and as.
- Compare Qualified vs Unqualified Imports explicitly utilizing import gleam/io, io.println, and import gleam/io.{println}.
- Demonstrate Type Checking &amp; Debug Output explicitly utilizing Int, String, echo, and pipe operator echo.
- Construct Standard &amp; Error Output explicitly utilizing io.print, io.println, io.print_error, and io.println_error.
- Apply Immutable Bindings, Rebinding &amp; Discards explicitly utilizing let, _, _name, and rebinding.
- Define Explicit Type Annotations explicitly utilizing let x: Int, fn(x: Int), and -&gt; Int. | [LEVEL] Beginner | [PERSONA RULE] Act as a Tech Lead. A junior wrote this working but messy code. Tone: professional but exhausted | [HEADER RULE - STRICT] You MUST start your entire response EXACTLY with this markdown block (do not print anything before it):
### 🚀 Project #8 | Stage 4 | Gleam Fundamentals | 📊 Level: Beginner | 🌐 Coding5s.com
**Project:** Basic CLI App (IO, Bindings, and Typing)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Gleam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16" s="102"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PROJECT: Develop a basic CLI application consolidating modules, program entry, debug output, explicit type annotations, and variable bindings.. Topics involved: 
- Implement Hello World &amp; Program Entry explicitly utilizing pub fn main, import gleam/io, and io.println.
- Demonstrate Modules, Qualified Imports &amp; Aliases explicitly utilizing import, gleam/io, io.println, and as.
- Compare Qualified vs Unqualified Imports explicitly utilizing import gleam/io, io.println, and import gleam/io.{println}.
- Demonstrate Type Checking &amp; Debug Output explicitly utilizing Int, String, echo, and pipe operator echo.
- Construct Standard &amp; Error Output explicitly utilizing io.print, io.println, io.print_error, and io.println_error.
- Apply Immutable Bindings, Rebinding &amp; Discards explicitly utilizing let, _, _name, and rebinding.
- Define Explicit Type Annotations explicitly utilizing let x: Int, fn(x: Int), and -&gt; Int.. Project objective: Basic CLI App (IO, Bindings, and Typing)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 | Refactor | Gleam Fundamentals | 📊 Level: Beginner
**Project:** Develop a basic CLI application consolidating modules, program entry, debug output, explicit type annotations, and variable bindings.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6" s="52">
        <v>0</v>
      </c>
      <c r="W16" s="87" t="str">
        <f t="shared" si="10"/>
        <v>[ROLE] Tech Product Manager assigning a Gleam Fundamentals Jira Ticket | [TASK] Provide a guided project implementation with full solution | [PROJECT] Develop a basic CLI application consolidating modules, program entry, debug output, explicit type annotations, and variable bindings. | [TOPICS USED] 
- Implement Hello World &amp; Program Entry explicitly utilizing pub fn main, import gleam/io, and io.println.
- Demonstrate Modules, Qualified Imports &amp; Aliases explicitly utilizing import, gleam/io, io.println, and as.
- Compare Qualified vs Unqualified Imports explicitly utilizing import gleam/io, io.println, and import gleam/io.{println}.
- Demonstrate Type Checking &amp; Debug Output explicitly utilizing Int, String, echo, and pipe operator echo.
- Construct Standard &amp; Error Output explicitly utilizing io.print, io.println, io.print_error, and io.println_error.
- Apply Immutable Bindings, Rebinding &amp; Discards explicitly utilizing let, _, _name, and rebinding.
- Define Explicit Type Annotations explicitly utilizing let x: Int, fn(x: Int), and -&gt; Int. | [LEVEL] Beginner | [PERSONA RULE] Act as a professional Tech Product Manager defining a project ticket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[HEADER RULE - STRICT] You MUST start your entire response EXACTLY with this markdown block (do not print anything before it):
### 🚀 Project #8 | Stage 5 | Gleam Fundamentals | 📊 Level: Beginner | 🌐 Coding5s.com
**Project:** Basic CLI App (IO, Bindings, and Typing)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'Gleam Fundamentals Dev']
Subject: Assignment Details
Hello [Insert my user name if known, otherwise use 'Gleam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16" s="102"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basic CLI application consolidating modules, program entry, debug output, explicit type annotations, and variable bindings.. Topics integrated: 
- Implement Hello World &amp; Program Entry explicitly utilizing pub fn main, import gleam/io, and io.println.
- Demonstrate Modules, Qualified Imports &amp; Aliases explicitly utilizing import, gleam/io, io.println, and as.
- Compare Qualified vs Unqualified Imports explicitly utilizing import gleam/io, io.println, and import gleam/io.{println}.
- Demonstrate Type Checking &amp; Debug Output explicitly utilizing Int, String, echo, and pipe operator echo.
- Construct Standard &amp; Error Output explicitly utilizing io.print, io.println, io.print_error, and io.println_error.
- Apply Immutable Bindings, Rebinding &amp; Discards explicitly utilizing let, _, _name, and rebinding.
- Define Explicit Type Annotations explicitly utilizing let x: Int, fn(x: Int), and -&gt; Int.. Business Goal: Basic CLI App (IO, Bindings, and Typing)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 | Extend | Gleam Fundamentals | 📊 Level: Beginner
**Project:** Develop a basic CLI application consolidating modules, program entry, debug output, explicit type annotations, and variable bindings.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6" s="52">
        <v>0</v>
      </c>
      <c r="Z16" s="56" t="str">
        <f t="shared" si="12"/>
        <v>[TASK] Teach through a practical Gleam Fundamentals -  project following the micro-learning methodology, acting as a supportive tutor, creating a project about  Develop a basic CLI application consolidating modules, program entry, debug output, explicit type annotations, and variable bindings. | [TOPICS USED] 
- Implement Hello World &amp; Program Entry explicitly utilizing pub fn main, import gleam/io, and io.println.
- Demonstrate Modules, Qualified Imports &amp; Aliases explicitly utilizing import, gleam/io, io.println, and as.
- Compare Qualified vs Unqualified Imports explicitly utilizing import gleam/io, io.println, and import gleam/io.{println}.
- Demonstrate Type Checking &amp; Debug Output explicitly utilizing Int, String, echo, and pipe operator echo.
- Construct Standard &amp; Error Output explicitly utilizing io.print, io.println, io.print_error, and io.println_error.
- Apply Immutable Bindings, Rebinding &amp; Discards explicitly utilizing let, _, _name, and rebinding.
- Define Explicit Type Annotations explicitly utilizing let x: Int, fn(x: Int), and -&gt; Int.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only required imports: Gleam core or gleam_stdlib by default; documented external packages only when topic-named at the top of the code block. Assume no project configuration file exists. | [CODE_CONSTRAINTS_RULE] Obey the row's Max Lines; use only scoped prior topics; validate with taught syntax, never force gleeunit or let assert. | [VISUAL_ARCHITECTURE_COMMENTS] 1. Use short '// --- BLOCK: NAME ---' comments only between real functional sections to map code to the planning phase. 2. Use brief //// module docs at top and /// docs before public items; type all module-function arguments and returns. 3. CRITICAL: NO comment or docstring line may exceed 80 characters maximum per comment or documentation line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 | Stage 1 | Gleam Fundamentals | 📊 Level: Beginner | 🌐 Coding5s.com
**Project:** Basic CLI App (IO, Bindings, and Typing)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16" s="56" t="str">
        <f t="shared" si="13"/>
        <v>[ROLE] Careless Gleam Fundamentals Developer | [TASK] Generate debugging project in Gleam Fundamentals | [PROJECT] Develop a basic CLI application consolidating modules, program entry, debug output, explicit type annotations, and variable bindings. | [TOPICS USED] 
- Implement Hello World &amp; Program Entry explicitly utilizing pub fn main, import gleam/io, and io.println.
- Demonstrate Modules, Qualified Imports &amp; Aliases explicitly utilizing import, gleam/io, io.println, and as.
- Compare Qualified vs Unqualified Imports explicitly utilizing import gleam/io, io.println, and import gleam/io.{println}.
- Demonstrate Type Checking &amp; Debug Output explicitly utilizing Int, String, echo, and pipe operator echo.
- Construct Standard &amp; Error Output explicitly utilizing io.print, io.println, io.print_error, and io.println_error.
- Apply Immutable Bindings, Rebinding &amp; Discards explicitly utilizing let, _, _name, and rebinding.
- Define Explicit Type Annotations explicitly utilizing let x: Int, fn(x: Int), and -&gt; Int. | [LEVEL] Beginner | [OUTPUT] Only header, dataset summary or statement (if any), email intro, objective, expected output, broken code, and footer | [HEADER RULE - STRICT] You MUST start your entire response EXACTLY with this markdown block (do not print anything before it):
### 🚀 Project #8 | Stage 2 | Gleam Fundamentals | 📊 Level: Beginner | 🌐 Coding5s.com
Project: Basic CLI App (IO, Bindings, and Typing)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Guaraní | [LANGUAGE SEED CONTEXT] Language Seed Not Necessary | [BUG RULE] Create messy but readable Gleam with EXACTLY 2-5 intentional bugs drawn only from scoped topics; mix only applicable categories below. Type/compile bugs may include type mismatches, wrong arity, undefined names, invalid use of topic APIs, or in-scope inexhaustive case. Logic bugs may include wrong operators, comparisons, boundaries, patterns, or return values within scoped concepts. Error-handling bugs apply only when Result, Option, or assertions are in scope; use omitted or mishandled branches or unsafe assertions.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Gleam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16" s="56" t="str">
        <f t="shared" si="14"/>
        <v>[ROLE] Tech Lead | [TASK] Assign incomplete project script | [PROJECT] Develop a basic CLI application consolidating modules, program entry, debug output, explicit type annotations, and variable bindings. | [TOPICS USED] 
- Implement Hello World &amp; Program Entry explicitly utilizing pub fn main, import gleam/io, and io.println.
- Demonstrate Modules, Qualified Imports &amp; Aliases explicitly utilizing import, gleam/io, io.println, and as.
- Compare Qualified vs Unqualified Imports explicitly utilizing import gleam/io, io.println, and import gleam/io.{println}.
- Demonstrate Type Checking &amp; Debug Output explicitly utilizing Int, String, echo, and pipe operator echo.
- Construct Standard &amp; Error Output explicitly utilizing io.print, io.println, io.print_error, and io.println_error.
- Apply Immutable Bindings, Rebinding &amp; Discards explicitly utilizing let, _, _name, and rebinding.
- Define Explicit Type Annotations explicitly utilizing let x: Int, fn(x: Int), and -&gt; Int. | [LEVEL] Beginner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 | Stage 3 | Gleam Fundamentals | 📊 Level: Beginner | 🌐 Coding5s.com
**Project:** Basic CLI App (IO, Bindings, and Typing)
---
 | [EXTERNAL_PACKAGE_PROTOCOL] Use gleam add only for documented external packages required by the project scope. | [CHALLENGE_CONSTRAINTS_POLICY] Obey the following executable base-code range; exclude blanks, comments, and TODO content: 25–40 Provide a valid scaffold using only scoped prior topics; place missing integration steps in clear // TODO blocks. Never force pipelines or function counts.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Gleam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16" s="56" t="str">
        <f t="shared" si="15"/>
        <v>[ROLE] Tech Lead | [TASK] Provide a messy but functional project for refactoring | [PROJECT] Develop a basic CLI application consolidating modules, program entry, debug output, explicit type annotations, and variable bindings. | [TOPICS USED] 
- Implement Hello World &amp; Program Entry explicitly utilizing pub fn main, import gleam/io, and io.println.
- Demonstrate Modules, Qualified Imports &amp; Aliases explicitly utilizing import, gleam/io, io.println, and as.
- Compare Qualified vs Unqualified Imports explicitly utilizing import gleam/io, io.println, and import gleam/io.{println}.
- Demonstrate Type Checking &amp; Debug Output explicitly utilizing Int, String, echo, and pipe operator echo.
- Construct Standard &amp; Error Output explicitly utilizing io.print, io.println, io.print_error, and io.println_error.
- Apply Immutable Bindings, Rebinding &amp; Discards explicitly utilizing let, _, _name, and rebinding.
- Define Explicit Type Annotations explicitly utilizing let x: Int, fn(x: Int), and -&gt; Int. | [LEVEL] Beginner | [PERSONA RULE] Act as a Tech Lead. A junior wrote this working but messy code. Tone: professional but exhausted | [HEADER RULE - STRICT] You MUST start your entire response EXACTLY with this markdown block (do not print anything before it):
### 🚀 Project #8 | Stage 4 | Gleam Fundamentals | 📊 Level: Beginner | 🌐 Coding5s.com
**Project:** Basic CLI App (IO, Bindings, and Typing)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Gleam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16" s="56" t="str">
        <f t="shared" si="16"/>
        <v>[ROLE] Tech Product Manager assigning a Gleam Fundamentals Jira Ticket | [TASK] Provide a guided project implementation with full solution | [PROJECT] Develop a basic CLI application consolidating modules, program entry, debug output, explicit type annotations, and variable bindings. | [TOPICS USED] 
- Implement Hello World &amp; Program Entry explicitly utilizing pub fn main, import gleam/io, and io.println.
- Demonstrate Modules, Qualified Imports &amp; Aliases explicitly utilizing import, gleam/io, io.println, and as.
- Compare Qualified vs Unqualified Imports explicitly utilizing import gleam/io, io.println, and import gleam/io.{println}.
- Demonstrate Type Checking &amp; Debug Output explicitly utilizing Int, String, echo, and pipe operator echo.
- Construct Standard &amp; Error Output explicitly utilizing io.print, io.println, io.print_error, and io.println_error.
- Apply Immutable Bindings, Rebinding &amp; Discards explicitly utilizing let, _, _name, and rebinding.
- Define Explicit Type Annotations explicitly utilizing let x: Int, fn(x: Int), and -&gt; Int. | [LEVEL] Beginner | [PERSONA RULE] Act as a professional Tech Product Manager defining a project ticket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[HEADER RULE - STRICT] You MUST start your entire response EXACTLY with this markdown block (do not print anything before it):
### 🚀 Project #8 | Stage 5 | Gleam Fundamentals | 📊 Level: Beginner | 🌐 Coding5s.com
**Project:** Basic CLI App (IO, Bindings, and Typing)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'Gleam Fundamentals Dev']
Subject: Assignment Details
Hello [Insert my user name if known, otherwise use 'Gleam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16" s="40" t="s">
        <v>88</v>
      </c>
      <c r="AF16" s="40" t="s">
        <v>89</v>
      </c>
      <c r="AG16" s="40" t="s">
        <v>90</v>
      </c>
      <c r="AH16" s="56" t="str">
        <f t="shared" si="0"/>
        <v/>
      </c>
      <c r="AI16" s="54"/>
      <c r="AJ16" s="54"/>
      <c r="AK16" s="54">
        <v>8</v>
      </c>
      <c r="AL16" s="54" t="s">
        <v>91</v>
      </c>
      <c r="AM16" s="54" t="s">
        <v>92</v>
      </c>
    </row>
    <row r="17" spans="1:39">
      <c r="A17" s="45" t="str" cm="1">
        <f t="array" ref="A17">IF(H17="PROJECT", CHAR(10) &amp; "- " &amp; _xlfn.TEXTJOIN(CHAR(10) &amp; "- ", TRUE, _xlfn._xlws.FILTER($I$9:$I$1000, ($B$9:$B$1000=B17) * ($H$9:$H$1000="Topic"))), "")</f>
        <v/>
      </c>
      <c r="B17" s="45">
        <f t="shared" si="1"/>
        <v>2</v>
      </c>
      <c r="C17" s="95">
        <v>12</v>
      </c>
      <c r="D17" s="46">
        <v>3</v>
      </c>
      <c r="E17" s="58" t="s">
        <v>46</v>
      </c>
      <c r="F17" s="48">
        <v>9</v>
      </c>
      <c r="G17" s="49" t="s">
        <v>47</v>
      </c>
      <c r="H17" s="49" t="s">
        <v>48</v>
      </c>
      <c r="I17" s="50" t="s">
        <v>744</v>
      </c>
      <c r="J17" s="51" t="s">
        <v>745</v>
      </c>
      <c r="K17" s="128" t="str">
        <f t="shared" si="2"/>
        <v xml:space="preserve">[ROLE] Friendly tutor specializing in Gleam Fundamentals | [TOPIC] Calculate with Integer Literals, Formats &amp; Arithmetic explicitly utilizing 42, 0xA, +, *, and %. | [LEVEL] Beginner | [COUNT] 3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Use all named target constructs with minimal prior syntax; introduce no unnamed APIs or concepts.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#9 | Stage 1 📖 Practice | Gleam Fundamentals | 📊 Level: Beginner | 🌐 Coding5s.com
**Concept:** Integer Literals, Formats &amp; Arithmetic (42, 0xA, +, *, %)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7" s="102" t="str">
        <f t="shared" si="3"/>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Calculate with Integer Literals, Formats &amp; Arithmetic explicitly utilizing 42, 0xA, +, *, and %.. Topic details: Integer Literals, Formats &amp; Arithmetic (42, 0xA, +, *, %) | [LIBRARY BEING LEARNED]  | [LANGUAGE CONSISTENCY RULE] ALL output text MUST be written strictly in (English). | [LANGUAGE SEED CONTEXT] Language Seed Not Necessary | [LANGUAGE] English | [MENTOR_SCOPE_EXPECTATIONS] Audit only named constructs and prior prerequisites; never require custom types, Result, Option, HOFs, or patterns unless task-required.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#9 | Practice | Gleam Fundamentals | 📊 Level: Beginner
**Topic:** Calculate with Integer Literals, Formats &amp; Arithmetic explicitly utilizing 42, 0xA, +, *, and %.
---
 | [FOOTER RULE - STRICT] End your response with: '--- ⚡ *Coding5s Mentor System — Eliminating Epistemic Debt*' | </v>
      </c>
      <c r="M17" s="53">
        <v>0</v>
      </c>
      <c r="N17" s="101" t="str">
        <f t="shared" si="4"/>
        <v>[ROLE] Careless Gleam Fundamentals Developer | [TASK] Generate debugging challenges in Gleam Fundamentals | | [TOPIC] Calculate with Integer Literals, Formats &amp; Arithmetic explicitly utilizing 42, 0xA, +, *, and %. | | [LEVEL] Beginner |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#9 | Stage 2 🐛 Debug | Gleam Fundamentals | 📊 Level: Beginner | 🌐 Coding5s.com
Concept: Integer Literals, Formats &amp; Arithmetic (42, 0xA, +,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- 5–15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7" s="102" t="str">
        <f t="shared" si="5"/>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Calculate with Integer Literals, Formats &amp; Arithmetic explicitly utilizing 42, 0xA, +, *, and %.. Topic details: Integer Literals, Formats &amp; Arithmetic (42, 0xA, +,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#9 | Debug | Gleam Fundamentals | 📊 Level: Beginner
**Topic:** Calculate with Integer Literals, Formats &amp; Arithmetic explicitly utilizing 42, 0xA, +, *, and %.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7" s="53">
        <v>0</v>
      </c>
      <c r="Q17" s="101" t="str">
        <f t="shared" si="6"/>
        <v>[ROLE] Tech Lead | [TASK] Assign incomplete Gleam Fundamentals script challenges | [TOPIC] Calculate with Integer Literals, Formats &amp; Arithmetic explicitly utilizing 42, 0xA, +, *, and %. | [LEVEL] Beginner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#9 | Stage 3 🧩 Complete | Gleam Fundamentals | 📊 Level: Beginner | 🌐 Coding5s.com
**Concept:** Integer Literals, Formats &amp; Arithmetic (42, 0xA,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- 5–15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Calculate with Integer Literals, Formats &amp; Arithmetic explicitly utilizing 42, 0xA, +, *,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7" s="102" t="str">
        <f t="shared" si="7"/>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Calculate with Integer Literals, Formats &amp; Arithmetic explicitly utilizing 42, 0xA, +, *, and %.. Topic details: Integer Literals, Formats &amp; Arithmetic (42, 0xA, +,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#9 | Complete | Gleam Fundamentals | 📊 Level: Beginner
**Topic:** Calculate with Integer Literals, Formats &amp; Arithmetic explicitly utilizing 42, 0xA, +, *, and %.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7" s="53">
        <v>0</v>
      </c>
      <c r="T17" s="101" t="str">
        <f t="shared" si="8"/>
        <v>[ROLE] Tech Lead | [TASK] Provide intentionally messy but functional code for learning debugging and improvement | [TOPIC] Calculate with Integer Literals, Formats &amp; Arithmetic explicitly utilizing 42, 0xA, +, *, and %. | [LEVEL] Beginner | [COUNT] 3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#9 | Stage 4 🧹 Refactor | Gleam Fundamentals | 📊 Level: Beginner | 🌐 Coding5s.com
**Concept:** Integer Literals, Formats &amp; Arithmetic (42, 0xA, +,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7" s="102"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Calculate with Integer Literals, Formats &amp; Arithmetic explicitly utilizing 42, 0xA, +, *, and %.. Topic details: Integer Literals, Formats &amp; Arithmetic (42, 0xA, +,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#9 | Refactor | Gleam Fundamentals | 📊 Level: Beginner
**Topic:** Calculate with Integer Literals, Formats &amp; Arithmetic explicitly utilizing 42, 0xA, +, *, and %.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7" s="53">
        <v>0</v>
      </c>
      <c r="W17" s="87" t="str">
        <f t="shared" si="10"/>
        <v>[ROLE] Tech Product Manager assigning a Gleam Fundamentals Jira Ticket | [TASK] Provide a guided implementation exercise with full solution for learning purposes | [TOPIC] Calculate with Integer Literals, Formats &amp; Arithmetic explicitly utilizing 42, 0xA, +, *, and %. | [LEVEL] Beginner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#9 | Stage 5 | Gleam Fundamentals | 📊 Level: Beginner | 🌐 Coding5s.com
**Concept:** Integer Literals, Formats &amp; Arithmetic (42, 0xA, +, *,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7" s="102"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Calculate with Integer Literals, Formats &amp; Arithmetic explicitly utilizing 42, 0xA, +, *, and %.. Goal: Integer Literals, Formats &amp; Arithmetic (42, 0xA, +,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#9 | Extend | Gleam Fundamentals | 📊 Level: Beginner
**Topic:** Calculate with Integer Literals, Formats &amp; Arithmetic explicitly utilizing 42, 0xA, +, *, and %.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7" s="53">
        <v>0</v>
      </c>
      <c r="Z17" s="56" t="str">
        <f t="shared" si="12"/>
        <v/>
      </c>
      <c r="AA17" s="56" t="str">
        <f t="shared" si="13"/>
        <v/>
      </c>
      <c r="AB17" s="56" t="str">
        <f t="shared" si="14"/>
        <v/>
      </c>
      <c r="AC17" s="56" t="str">
        <f t="shared" si="15"/>
        <v/>
      </c>
      <c r="AD17" s="56" t="str">
        <f t="shared" si="16"/>
        <v/>
      </c>
      <c r="AE17" s="40" t="s">
        <v>93</v>
      </c>
      <c r="AF17" s="40" t="s">
        <v>94</v>
      </c>
      <c r="AG17" s="40" t="s">
        <v>95</v>
      </c>
      <c r="AH17" s="56" t="str">
        <f t="shared" si="0"/>
        <v/>
      </c>
      <c r="AI17" s="54"/>
      <c r="AJ17" s="54"/>
      <c r="AK17" s="54">
        <v>9</v>
      </c>
      <c r="AL17" s="54" t="s">
        <v>96</v>
      </c>
      <c r="AM17" s="54" t="s">
        <v>97</v>
      </c>
    </row>
    <row r="18" spans="1:39">
      <c r="A18" s="45" t="str" cm="1">
        <f t="array" ref="A18">IF(H18="PROJECT", CHAR(10) &amp; "- " &amp; _xlfn.TEXTJOIN(CHAR(10) &amp; "- ", TRUE, _xlfn._xlws.FILTER($I$9:$I$1000, ($B$9:$B$1000=B18) * ($H$9:$H$1000="Topic"))), "")</f>
        <v/>
      </c>
      <c r="B18" s="45">
        <f t="shared" si="1"/>
        <v>2</v>
      </c>
      <c r="C18" s="95">
        <v>12</v>
      </c>
      <c r="D18" s="57">
        <v>3</v>
      </c>
      <c r="E18" s="58" t="s">
        <v>46</v>
      </c>
      <c r="F18" s="59">
        <v>10</v>
      </c>
      <c r="G18" s="60" t="s">
        <v>47</v>
      </c>
      <c r="H18" s="60" t="s">
        <v>48</v>
      </c>
      <c r="I18" s="61" t="s">
        <v>746</v>
      </c>
      <c r="J18" s="62" t="s">
        <v>747</v>
      </c>
      <c r="K18" s="128" t="str">
        <f t="shared" si="2"/>
        <v xml:space="preserve">[ROLE] Friendly tutor specializing in Gleam Fundamentals | [TOPIC] Calculate with Float Literals &amp; Arithmetic explicitly utilizing 1.0, 7.0e7, +., *., and /.'. | [LEVEL] Beginner | [COUNT] 3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Use all named target constructs with minimal prior syntax; introduce no unnamed APIs or concepts.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#10 | Stage 1 📖 Practice | Gleam Fundamentals | 📊 Level: Beginner | 🌐 Coding5s.com
**Concept:** Float Literals &amp; Arithmetic (1.0, 7.0e7, +., *., /.')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8" s="102" t="str">
        <f t="shared" si="3"/>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Calculate with Float Literals &amp; Arithmetic explicitly utilizing 1.0, 7.0e7, +., *., and /.'.. Topic details: Float Literals &amp; Arithmetic (1.0, 7.0e7, +., *., /.') | [LIBRARY BEING LEARNED]  | [LANGUAGE CONSISTENCY RULE] ALL output text MUST be written strictly in (English). | [LANGUAGE SEED CONTEXT] Language Seed Not Necessary | [LANGUAGE] English | [MENTOR_SCOPE_EXPECTATIONS] Audit only named constructs and prior prerequisites; never require custom types, Result, Option, HOFs, or patterns unless task-required.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#10 | Practice | Gleam Fundamentals | 📊 Level: Beginner
**Topic:** Calculate with Float Literals &amp; Arithmetic explicitly utilizing 1.0, 7.0e7, +., *., and /.'.
---
 | [FOOTER RULE - STRICT] End your response with: '--- ⚡ *Coding5s Mentor System — Eliminating Epistemic Debt*' | </v>
      </c>
      <c r="M18" s="52">
        <v>0</v>
      </c>
      <c r="N18" s="101" t="str">
        <f t="shared" si="4"/>
        <v>[ROLE] Careless Gleam Fundamentals Developer | [TASK] Generate debugging challenges in Gleam Fundamentals | | [TOPIC] Calculate with Float Literals &amp; Arithmetic explicitly utilizing 1.0, 7.0e7, +., *., and /.'. | | [LEVEL] Beginner |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#10 | Stage 2 🐛 Debug | Gleam Fundamentals | 📊 Level: Beginner | 🌐 Coding5s.com
Concept: Float Literals &amp; Arithmetic (1.0, 7.0e7, +.,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- 5–15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8" s="102" t="str">
        <f t="shared" si="5"/>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Calculate with Float Literals &amp; Arithmetic explicitly utilizing 1.0, 7.0e7, +., *., and /.'.. Topic details: Float Literals &amp; Arithmetic (1.0, 7.0e7, +., *., /.')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#10 | Debug | Gleam Fundamentals | 📊 Level: Beginner
**Topic:** Calculate with Float Literals &amp; Arithmetic explicitly utilizing 1.0, 7.0e7, +., *., and /.'.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8" s="52">
        <v>0</v>
      </c>
      <c r="Q18" s="101" t="str">
        <f t="shared" si="6"/>
        <v>[ROLE] Tech Lead | [TASK] Assign incomplete Gleam Fundamentals script challenges | [TOPIC] Calculate with Float Literals &amp; Arithmetic explicitly utilizing 1.0, 7.0e7, +., *., and /.'. | [LEVEL] Beginner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#10 | Stage 3 🧩 Complete | Gleam Fundamentals | 📊 Level: Beginner | 🌐 Coding5s.com
**Concept:** Float Literals &amp; Arithmetic (1.0, 7.0e7, +., *.,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- 5–15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Calculate with Float Literals &amp; Arithmetic explicitly utilizing 1.0, 7.0e7, +., *., and /.'..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8" s="102" t="str">
        <f t="shared" si="7"/>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Calculate with Float Literals &amp; Arithmetic explicitly utilizing 1.0, 7.0e7, +., *., and /.'.. Topic details: Float Literals &amp; Arithmetic (1.0, 7.0e7, +., *., /.')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#10 | Complete | Gleam Fundamentals | 📊 Level: Beginner
**Topic:** Calculate with Float Literals &amp; Arithmetic explicitly utilizing 1.0, 7.0e7, +., *., and /.'.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8" s="52">
        <v>0</v>
      </c>
      <c r="T18" s="101" t="str">
        <f t="shared" si="8"/>
        <v>[ROLE] Tech Lead | [TASK] Provide intentionally messy but functional code for learning debugging and improvement | [TOPIC] Calculate with Float Literals &amp; Arithmetic explicitly utilizing 1.0, 7.0e7, +., *., and /.'. | [LEVEL] Beginner | [COUNT] 3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#10 | Stage 4 🧹 Refactor | Gleam Fundamentals | 📊 Level: Beginner | 🌐 Coding5s.com
**Concept:** Float Literals &amp; Arithmetic (1.0, 7.0e7, +., *., /.')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8" s="102"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Calculate with Float Literals &amp; Arithmetic explicitly utilizing 1.0, 7.0e7, +., *., and /.'.. Topic details: Float Literals &amp; Arithmetic (1.0, 7.0e7, +., *., /.')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#10 | Refactor | Gleam Fundamentals | 📊 Level: Beginner
**Topic:** Calculate with Float Literals &amp; Arithmetic explicitly utilizing 1.0, 7.0e7, +., *., and /.'.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8" s="52">
        <v>0</v>
      </c>
      <c r="W18" s="87" t="str">
        <f t="shared" si="10"/>
        <v>[ROLE] Tech Product Manager assigning a Gleam Fundamentals Jira Ticket | [TASK] Provide a guided implementation exercise with full solution for learning purposes | [TOPIC] Calculate with Float Literals &amp; Arithmetic explicitly utilizing 1.0, 7.0e7, +., *., and /.'. | [LEVEL] Beginner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#10 | Stage 5 | Gleam Fundamentals | 📊 Level: Beginner | 🌐 Coding5s.com
**Concept:** Float Literals &amp; Arithmetic (1.0, 7.0e7, +., *., /.')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8" s="102"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Calculate with Float Literals &amp; Arithmetic explicitly utilizing 1.0, 7.0e7, +., *., and /.'.. Goal: Float Literals &amp; Arithmetic (1.0, 7.0e7, +., *., /.')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#10 | Extend | Gleam Fundamentals | 📊 Level: Beginner
**Topic:** Calculate with Float Literals &amp; Arithmetic explicitly utilizing 1.0, 7.0e7, +., *., and /.'.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8" s="52">
        <v>0</v>
      </c>
      <c r="Z18" s="56" t="str">
        <f t="shared" si="12"/>
        <v/>
      </c>
      <c r="AA18" s="56" t="str">
        <f t="shared" si="13"/>
        <v/>
      </c>
      <c r="AB18" s="56" t="str">
        <f t="shared" si="14"/>
        <v/>
      </c>
      <c r="AC18" s="56" t="str">
        <f t="shared" si="15"/>
        <v/>
      </c>
      <c r="AD18" s="56" t="str">
        <f t="shared" si="16"/>
        <v/>
      </c>
      <c r="AE18" s="40" t="s">
        <v>98</v>
      </c>
      <c r="AF18" s="40" t="s">
        <v>99</v>
      </c>
      <c r="AG18" s="40" t="s">
        <v>100</v>
      </c>
      <c r="AH18" s="56" t="str">
        <f t="shared" si="0"/>
        <v/>
      </c>
      <c r="AI18" s="54"/>
      <c r="AJ18" s="54"/>
      <c r="AK18" s="54">
        <v>10</v>
      </c>
      <c r="AL18" s="54" t="s">
        <v>101</v>
      </c>
      <c r="AM18" s="54" t="s">
        <v>102</v>
      </c>
    </row>
    <row r="19" spans="1:39">
      <c r="A19" s="45" t="str" cm="1">
        <f t="array" ref="A19">IF(H19="PROJECT", CHAR(10) &amp; "- " &amp; _xlfn.TEXTJOIN(CHAR(10) &amp; "- ", TRUE, _xlfn._xlws.FILTER($I$9:$I$1000, ($B$9:$B$1000=B19) * ($H$9:$H$1000="Topic"))), "")</f>
        <v/>
      </c>
      <c r="B19" s="45">
        <f t="shared" si="1"/>
        <v>2</v>
      </c>
      <c r="C19" s="95">
        <v>12</v>
      </c>
      <c r="D19" s="46">
        <v>3</v>
      </c>
      <c r="E19" s="58" t="s">
        <v>46</v>
      </c>
      <c r="F19" s="48">
        <v>11</v>
      </c>
      <c r="G19" s="49" t="s">
        <v>47</v>
      </c>
      <c r="H19" s="49" t="s">
        <v>48</v>
      </c>
      <c r="I19" s="50" t="s">
        <v>748</v>
      </c>
      <c r="J19" s="51" t="s">
        <v>749</v>
      </c>
      <c r="K19" s="128" t="str">
        <f t="shared" si="2"/>
        <v xml:space="preserve">[ROLE] Friendly tutor specializing in Gleam Fundamentals | [TOPIC] Evaluate Equality, Comparison &amp; Boolean Logic explicitly utilizing ==, !=, &gt;, &amp;&amp;, and OR. | [LEVEL] Beginner | [COUNT] 3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Use all named target constructs with minimal prior syntax; introduce no unnamed APIs or concepts.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#11 | Stage 1 📖 Practice | Gleam Fundamentals | 📊 Level: Beginner | 🌐 Coding5s.com
**Concept:** Equality, Comparison &amp; Boolean Logic (==, !=, &gt;, &amp;&amp;, OR)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19" s="102" t="str">
        <f t="shared" si="3"/>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Equality, Comparison &amp; Boolean Logic explicitly utilizing ==, !=, &gt;, &amp;&amp;, and OR.. Topic details: Equality, Comparison &amp; Boolean Logic (==, !=, &gt;, &amp;&amp;, OR) | [LIBRARY BEING LEARNED]  | [LANGUAGE CONSISTENCY RULE] ALL output text MUST be written strictly in (English). | [LANGUAGE SEED CONTEXT] Language Seed Not Necessary | [LANGUAGE] English | [MENTOR_SCOPE_EXPECTATIONS] Audit only named constructs and prior prerequisites; never require custom types, Result, Option, HOFs, or patterns unless task-required.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#11 | Practice | Gleam Fundamentals | 📊 Level: Beginner
**Topic:** Evaluate Equality, Comparison &amp; Boolean Logic explicitly utilizing ==, !=, &gt;, &amp;&amp;, and OR.
---
 | [FOOTER RULE - STRICT] End your response with: '--- ⚡ *Coding5s Mentor System — Eliminating Epistemic Debt*' | </v>
      </c>
      <c r="M19" s="53">
        <v>0</v>
      </c>
      <c r="N19" s="101" t="str">
        <f t="shared" si="4"/>
        <v>[ROLE] Careless Gleam Fundamentals Developer | [TASK] Generate debugging challenges in Gleam Fundamentals | | [TOPIC] Evaluate Equality, Comparison &amp; Boolean Logic explicitly utilizing ==, !=, &gt;, &amp;&amp;, and OR. | | [LEVEL] Beginner |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#11 | Stage 2 🐛 Debug | Gleam Fundamentals | 📊 Level: Beginner | 🌐 Coding5s.com
Concept: Equality, Comparison &amp; Boolean Logic (==, !=, &gt;, &amp;&amp;, OR)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- 5–15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19" s="102" t="str">
        <f t="shared" si="5"/>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Equality, Comparison &amp; Boolean Logic explicitly utilizing ==, !=, &gt;, &amp;&amp;, and OR.. Topic details: Equality, Comparison &amp; Boolean Logic (==, !=, &gt;, &amp;&amp;, OR)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#11 | Debug | Gleam Fundamentals | 📊 Level: Beginner
**Topic:** Evaluate Equality, Comparison &amp; Boolean Logic explicitly utilizing ==, !=, &gt;, &amp;&amp;, and OR.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19" s="53">
        <v>0</v>
      </c>
      <c r="Q19" s="101" t="str">
        <f t="shared" si="6"/>
        <v>[ROLE] Tech Lead | [TASK] Assign incomplete Gleam Fundamentals script challenges | [TOPIC] Evaluate Equality, Comparison &amp; Boolean Logic explicitly utilizing ==, !=, &gt;, &amp;&amp;, and OR. | [LEVEL] Beginner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#11 | Stage 3 🧩 Complete | Gleam Fundamentals | 📊 Level: Beginner | 🌐 Coding5s.com
**Concept:** Equality, Comparison &amp; Boolean Logic (==, !=, &gt;, &amp;&amp;, OR)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- 5–15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Equality, Comparison &amp; Boolean Logic explicitly utilizing ==, !=, &gt;, &amp;&amp;, and OR..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19" s="102" t="str">
        <f t="shared" si="7"/>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Equality, Comparison &amp; Boolean Logic explicitly utilizing ==, !=, &gt;, &amp;&amp;, and OR.. Topic details: Equality, Comparison &amp; Boolean Logic (==, !=, &gt;, &amp;&amp;, OR)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#11 | Complete | Gleam Fundamentals | 📊 Level: Beginner
**Topic:** Evaluate Equality, Comparison &amp; Boolean Logic explicitly utilizing ==, !=, &gt;, &amp;&amp;, and OR.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19" s="53">
        <v>0</v>
      </c>
      <c r="T19" s="101" t="str">
        <f t="shared" si="8"/>
        <v>[ROLE] Tech Lead | [TASK] Provide intentionally messy but functional code for learning debugging and improvement | [TOPIC] Evaluate Equality, Comparison &amp; Boolean Logic explicitly utilizing ==, !=, &gt;, &amp;&amp;, and OR. | [LEVEL] Beginner | [COUNT] 3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#11 | Stage 4 🧹 Refactor | Gleam Fundamentals | 📊 Level: Beginner | 🌐 Coding5s.com
**Concept:** Equality, Comparison &amp; Boolean Logic (==, !=, &gt;, &amp;&amp;, OR)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19" s="102"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Evaluate Equality, Comparison &amp; Boolean Logic explicitly utilizing ==, !=, &gt;, &amp;&amp;, and OR.. Topic details: Equality, Comparison &amp; Boolean Logic (==, !=, &gt;, &amp;&amp;, OR)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#11 | Refactor | Gleam Fundamentals | 📊 Level: Beginner
**Topic:** Evaluate Equality, Comparison &amp; Boolean Logic explicitly utilizing ==, !=, &gt;, &amp;&amp;, and OR.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19" s="53">
        <v>0</v>
      </c>
      <c r="W19" s="87" t="str">
        <f t="shared" si="10"/>
        <v>[ROLE] Tech Product Manager assigning a Gleam Fundamentals Jira Ticket | [TASK] Provide a guided implementation exercise with full solution for learning purposes | [TOPIC] Evaluate Equality, Comparison &amp; Boolean Logic explicitly utilizing ==, !=, &gt;, &amp;&amp;, and OR. | [LEVEL] Beginner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#11 | Stage 5 | Gleam Fundamentals | 📊 Level: Beginner | 🌐 Coding5s.com
**Concept:** Equality, Comparison &amp; Boolean Logic (==, !=, &gt;, &amp;&amp;, OR)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19" s="102"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Equality, Comparison &amp; Boolean Logic explicitly utilizing ==, !=, &gt;, &amp;&amp;, and OR.. Goal: Equality, Comparison &amp; Boolean Logic (==, !=, &gt;, &amp;&amp;, OR)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#11 | Extend | Gleam Fundamentals | 📊 Level: Beginner
**Topic:** Evaluate Equality, Comparison &amp; Boolean Logic explicitly utilizing ==, !=, &gt;, &amp;&amp;, and OR.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19" s="53">
        <v>0</v>
      </c>
      <c r="Z19" s="56" t="str">
        <f t="shared" si="12"/>
        <v/>
      </c>
      <c r="AA19" s="56" t="str">
        <f t="shared" si="13"/>
        <v/>
      </c>
      <c r="AB19" s="56" t="str">
        <f t="shared" si="14"/>
        <v/>
      </c>
      <c r="AC19" s="56" t="str">
        <f t="shared" si="15"/>
        <v/>
      </c>
      <c r="AD19" s="56" t="str">
        <f t="shared" si="16"/>
        <v/>
      </c>
      <c r="AE19" s="40" t="s">
        <v>103</v>
      </c>
      <c r="AF19" s="40" t="s">
        <v>104</v>
      </c>
      <c r="AG19" s="40" t="s">
        <v>105</v>
      </c>
      <c r="AH19" s="56" t="str">
        <f t="shared" si="0"/>
        <v/>
      </c>
      <c r="AI19" s="54"/>
      <c r="AJ19" s="54"/>
      <c r="AK19" s="54">
        <v>11</v>
      </c>
      <c r="AL19" s="54" t="s">
        <v>106</v>
      </c>
      <c r="AM19" s="54" t="s">
        <v>107</v>
      </c>
    </row>
    <row r="20" spans="1:39">
      <c r="A20" s="45" t="str" cm="1">
        <f t="array" ref="A20">IF(H20="PROJECT", CHAR(10) &amp; "- " &amp; _xlfn.TEXTJOIN(CHAR(10) &amp; "- ", TRUE, _xlfn._xlws.FILTER($I$9:$I$1000, ($B$9:$B$1000=B20) * ($H$9:$H$1000="Topic"))), "")</f>
        <v/>
      </c>
      <c r="B20" s="45">
        <f t="shared" si="1"/>
        <v>2</v>
      </c>
      <c r="C20" s="95">
        <v>12</v>
      </c>
      <c r="D20" s="57">
        <v>3</v>
      </c>
      <c r="E20" s="58" t="s">
        <v>46</v>
      </c>
      <c r="F20" s="59">
        <v>12</v>
      </c>
      <c r="G20" s="60" t="s">
        <v>47</v>
      </c>
      <c r="H20" s="60" t="s">
        <v>48</v>
      </c>
      <c r="I20" s="61" t="s">
        <v>750</v>
      </c>
      <c r="J20" s="62" t="s">
        <v>751</v>
      </c>
      <c r="K20" s="128" t="str">
        <f t="shared" si="2"/>
        <v xml:space="preserve">[ROLE] Friendly tutor specializing in Gleam Fundamentals | [TOPIC] Format Strings, Escapes &amp; Concatenation explicitly utilizing "text", \n, \u{1F600}, and &lt;&gt;. | [LEVEL] Beginner | [COUNT] 3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Use all named target constructs with minimal prior syntax; introduce no unnamed APIs or concepts.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#12 | Stage 1 📖 Practice | Gleam Fundamentals | 📊 Level: Beginner | 🌐 Coding5s.com
**Concept:** Strings, Escapes &amp; Concatenation ("text", \n, \u{1F600}, &lt;&gt;)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0" s="102" t="str">
        <f t="shared" si="3"/>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Format Strings, Escapes &amp; Concatenation explicitly utilizing "text", \n, \u{1F600}, and &lt;&gt;.. Topic details: Strings, Escapes &amp; Concatenation ("text", \n, \u{1F600}, &lt;&gt;) | [LIBRARY BEING LEARNED]  | [LANGUAGE CONSISTENCY RULE] ALL output text MUST be written strictly in (English). | [LANGUAGE SEED CONTEXT] Language Seed Not Necessary | [LANGUAGE] English | [MENTOR_SCOPE_EXPECTATIONS] Audit only named constructs and prior prerequisites; never require custom types, Result, Option, HOFs, or patterns unless task-required.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#12 | Practice | Gleam Fundamentals | 📊 Level: Beginner
**Topic:** Format Strings, Escapes &amp; Concatenation explicitly utilizing "text", \n, \u{1F600}, and &lt;&gt;.
---
 | [FOOTER RULE - STRICT] End your response with: '--- ⚡ *Coding5s Mentor System — Eliminating Epistemic Debt*' | </v>
      </c>
      <c r="M20" s="52">
        <v>0</v>
      </c>
      <c r="N20" s="101" t="str">
        <f t="shared" si="4"/>
        <v>[ROLE] Careless Gleam Fundamentals Developer | [TASK] Generate debugging challenges in Gleam Fundamentals | | [TOPIC] Format Strings, Escapes &amp; Concatenation explicitly utilizing "text", \n, \u{1F600}, and &lt;&gt;. | | [LEVEL] Beginner |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#12 | Stage 2 🐛 Debug | Gleam Fundamentals | 📊 Level: Beginner | 🌐 Coding5s.com
Concept: Strings, Escapes &amp; Concatenation ("text", \n, \u{1F600}, &lt;&gt;)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- 5–15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0" s="102" t="str">
        <f t="shared" si="5"/>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Format Strings, Escapes &amp; Concatenation explicitly utilizing "text", \n, \u{1F600}, and &lt;&gt;.. Topic details: Strings, Escapes &amp; Concatenation ("text", \n, \u{1F600}, &lt;&gt;)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#12 | Debug | Gleam Fundamentals | 📊 Level: Beginner
**Topic:** Format Strings, Escapes &amp; Concatenation explicitly utilizing "text", \n, \u{1F600}, and &lt;&gt;.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0" s="52">
        <v>0</v>
      </c>
      <c r="Q20" s="101" t="str">
        <f t="shared" si="6"/>
        <v>[ROLE] Tech Lead | [TASK] Assign incomplete Gleam Fundamentals script challenges | [TOPIC] Format Strings, Escapes &amp; Concatenation explicitly utilizing "text", \n, \u{1F600}, and &lt;&gt;. | [LEVEL] Beginner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#12 | Stage 3 🧩 Complete | Gleam Fundamentals | 📊 Level: Beginner | 🌐 Coding5s.com
**Concept:** Strings, Escapes &amp; Concatenation ("text", \n, \u{1F600}, &lt;&gt;)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- 5–15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Format Strings, Escapes &amp; Concatenation explicitly utilizing "text", \n, \u{1F600}, and &lt;&gt;..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0" s="102" t="str">
        <f t="shared" si="7"/>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Format Strings, Escapes &amp; Concatenation explicitly utilizing "text", \n, \u{1F600}, and &lt;&gt;.. Topic details: Strings, Escapes &amp; Concatenation ("text", \n, \u{1F600}, &lt;&gt;)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#12 | Complete | Gleam Fundamentals | 📊 Level: Beginner
**Topic:** Format Strings, Escapes &amp; Concatenation explicitly utilizing "text", \n, \u{1F600}, and &lt;&gt;.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0" s="52">
        <v>0</v>
      </c>
      <c r="T20" s="101" t="str">
        <f t="shared" si="8"/>
        <v>[ROLE] Tech Lead | [TASK] Provide intentionally messy but functional code for learning debugging and improvement | [TOPIC] Format Strings, Escapes &amp; Concatenation explicitly utilizing "text", \n, \u{1F600}, and &lt;&gt;. | [LEVEL] Beginner | [COUNT] 3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#12 | Stage 4 🧹 Refactor | Gleam Fundamentals | 📊 Level: Beginner | 🌐 Coding5s.com
**Concept:** Strings, Escapes &amp; Concatenation ("text", \n, \u{1F600}, &lt;&gt;)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0" s="102"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Format Strings, Escapes &amp; Concatenation explicitly utilizing "text", \n, \u{1F600}, and &lt;&gt;.. Topic details: Strings, Escapes &amp; Concatenation ("text", \n, \u{1F600}, &lt;&gt;)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#12 | Refactor | Gleam Fundamentals | 📊 Level: Beginner
**Topic:** Format Strings, Escapes &amp; Concatenation explicitly utilizing "text", \n, \u{1F600}, and &lt;&gt;.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0" s="52">
        <v>0</v>
      </c>
      <c r="W20" s="87" t="str">
        <f t="shared" si="10"/>
        <v>[ROLE] Tech Product Manager assigning a Gleam Fundamentals Jira Ticket | [TASK] Provide a guided implementation exercise with full solution for learning purposes | [TOPIC] Format Strings, Escapes &amp; Concatenation explicitly utilizing "text", \n, \u{1F600}, and &lt;&gt;. | [LEVEL] Beginner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#12 | Stage 5 | Gleam Fundamentals | 📊 Level: Beginner | 🌐 Coding5s.com
**Concept:** Strings, Escapes &amp; Concatenation ("text", \n, \u{1F600}, &lt;&gt;)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0" s="102"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Format Strings, Escapes &amp; Concatenation explicitly utilizing "text", \n, \u{1F600}, and &lt;&gt;.. Goal: Strings, Escapes &amp; Concatenation ("text", \n, \u{1F600}, &lt;&gt;)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#12 | Extend | Gleam Fundamentals | 📊 Level: Beginner
**Topic:** Format Strings, Escapes &amp; Concatenation explicitly utilizing "text", \n, \u{1F600}, and &lt;&gt;.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0" s="52">
        <v>0</v>
      </c>
      <c r="Z20" s="56" t="str">
        <f t="shared" si="12"/>
        <v/>
      </c>
      <c r="AA20" s="56" t="str">
        <f t="shared" si="13"/>
        <v/>
      </c>
      <c r="AB20" s="56" t="str">
        <f t="shared" si="14"/>
        <v/>
      </c>
      <c r="AC20" s="56" t="str">
        <f t="shared" si="15"/>
        <v/>
      </c>
      <c r="AD20" s="56" t="str">
        <f t="shared" si="16"/>
        <v/>
      </c>
      <c r="AE20" s="40" t="s">
        <v>108</v>
      </c>
      <c r="AF20" s="40" t="s">
        <v>109</v>
      </c>
      <c r="AG20" s="40" t="s">
        <v>110</v>
      </c>
      <c r="AH20" s="56" t="str">
        <f t="shared" si="0"/>
        <v/>
      </c>
      <c r="AI20" s="54"/>
      <c r="AJ20" s="54"/>
      <c r="AK20" s="54">
        <v>12</v>
      </c>
      <c r="AL20" s="54" t="s">
        <v>111</v>
      </c>
      <c r="AM20" s="54" t="s">
        <v>112</v>
      </c>
    </row>
    <row r="21" spans="1:39">
      <c r="A21" s="45" t="str" cm="1">
        <f t="array" ref="A21">IF(H21="PROJECT", CHAR(10) &amp; "- " &amp; _xlfn.TEXTJOIN(CHAR(10) &amp; "- ", TRUE, _xlfn._xlws.FILTER($I$9:$I$1000, ($B$9:$B$1000=B21) * ($H$9:$H$1000="Topic"))), "")</f>
        <v/>
      </c>
      <c r="B21" s="45">
        <f t="shared" si="1"/>
        <v>2</v>
      </c>
      <c r="C21" s="95">
        <v>12</v>
      </c>
      <c r="D21" s="46">
        <v>3</v>
      </c>
      <c r="E21" s="58" t="s">
        <v>46</v>
      </c>
      <c r="F21" s="48">
        <v>13</v>
      </c>
      <c r="G21" s="49" t="s">
        <v>47</v>
      </c>
      <c r="H21" s="49" t="s">
        <v>48</v>
      </c>
      <c r="I21" s="50" t="s">
        <v>752</v>
      </c>
      <c r="J21" s="51" t="s">
        <v>753</v>
      </c>
      <c r="K21" s="128" t="str">
        <f t="shared" si="2"/>
        <v xml:space="preserve">[ROLE] Friendly tutor specializing in Gleam Fundamentals | [TOPIC] Construct Expression Blocks &amp; Returned Values explicitly utilizing {}, let, and final expression. | [LEVEL] Beginner | [COUNT] 3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12 lines of EXECUTABLE code (STRICT: Do NOT count comments or blank lines). - NEVER exceed this limit. | [FUNCTION RULE] Rule: Use all named target constructs with minimal prior syntax; introduce no unnamed APIs or concepts.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#13 | Stage 1 📖 Practice | Gleam Fundamentals | 📊 Level: Beginner | 🌐 Coding5s.com
**Concept:** Expression Blocks &amp; Returned Values ({}, let, final expression)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1" s="102" t="str">
        <f t="shared" si="3"/>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Expression Blocks &amp; Returned Values explicitly utilizing {}, let, and final expression.. Topic details: Expression Blocks &amp; Returned Values ({}, let, final expression) | [LIBRARY BEING LEARNED]  | [LANGUAGE CONSISTENCY RULE] ALL output text MUST be written strictly in (English). | [LANGUAGE SEED CONTEXT] Language Seed Not Necessary | [LANGUAGE] English | [MENTOR_SCOPE_EXPECTATIONS] Audit only named constructs and prior prerequisites; never require custom types, Result, Option, HOFs, or patterns unless task-required.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#13 | Practice | Gleam Fundamentals | 📊 Level: Beginner
**Topic:** Construct Expression Blocks &amp; Returned Values explicitly utilizing {}, let, and final expression.
---
 | [FOOTER RULE - STRICT] End your response with: '--- ⚡ *Coding5s Mentor System — Eliminating Epistemic Debt*' | </v>
      </c>
      <c r="M21" s="53">
        <v>0</v>
      </c>
      <c r="N21" s="101" t="str">
        <f t="shared" si="4"/>
        <v>[ROLE] Careless Gleam Fundamentals Developer | [TASK] Generate debugging challenges in Gleam Fundamentals | | [TOPIC] Construct Expression Blocks &amp; Returned Values explicitly utilizing {}, let, and final expression. | | [LEVEL] Beginner |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#13 | Stage 2 🐛 Debug | Gleam Fundamentals | 📊 Level: Beginner | 🌐 Coding5s.com
Concept: Expression Blocks &amp; Returned Values ({}, let, final expression)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- 5–15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1" s="102" t="str">
        <f t="shared" si="5"/>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Expression Blocks &amp; Returned Values explicitly utilizing {}, let, and final expression.. Topic details: Expression Blocks &amp; Returned Values ({}, let, final expression)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#13 | Debug | Gleam Fundamentals | 📊 Level: Beginner
**Topic:** Construct Expression Blocks &amp; Returned Values explicitly utilizing {}, let, and final expression.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1" s="53">
        <v>0</v>
      </c>
      <c r="Q21" s="101" t="str">
        <f t="shared" si="6"/>
        <v>[ROLE] Tech Lead | [TASK] Assign incomplete Gleam Fundamentals script challenges | [TOPIC] Construct Expression Blocks &amp; Returned Values explicitly utilizing {}, let, and final expression. | [LEVEL] Beginner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#13 | Stage 3 🧩 Complete | Gleam Fundamentals | 📊 Level: Beginner | 🌐 Coding5s.com
**Concept:** Expression Blocks &amp; Returned Values ({}, let, final expression)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- 5–15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Expression Blocks &amp; Returned Values explicitly utilizing {}, let, and final expression..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1" s="102" t="str">
        <f t="shared" si="7"/>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Expression Blocks &amp; Returned Values explicitly utilizing {}, let, and final expression.. Topic details: Expression Blocks &amp; Returned Values ({}, let, final expression)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#13 | Complete | Gleam Fundamentals | 📊 Level: Beginner
**Topic:** Construct Expression Blocks &amp; Returned Values explicitly utilizing {}, let, and final expression.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1" s="53">
        <v>0</v>
      </c>
      <c r="T21" s="101" t="str">
        <f t="shared" si="8"/>
        <v>[ROLE] Tech Lead | [TASK] Provide intentionally messy but functional code for learning debugging and improvement | [TOPIC] Construct Expression Blocks &amp; Returned Values explicitly utilizing {}, let, and final expression. | [LEVEL] Beginner | [COUNT] 3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#13 | Stage 4 🧹 Refactor | Gleam Fundamentals | 📊 Level: Beginner | 🌐 Coding5s.com
**Concept:** Expression Blocks &amp; Returned Values ({}, let, final expression)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1" s="102"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Construct Expression Blocks &amp; Returned Values explicitly utilizing {}, let, and final expression.. Topic details: Expression Blocks &amp; Returned Values ({}, let, final expression)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#13 | Refactor | Gleam Fundamentals | 📊 Level: Beginner
**Topic:** Construct Expression Blocks &amp; Returned Values explicitly utilizing {}, let, and final expression.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1" s="53">
        <v>0</v>
      </c>
      <c r="W21" s="87" t="str">
        <f t="shared" si="10"/>
        <v>[ROLE] Tech Product Manager assigning a Gleam Fundamentals Jira Ticket | [TASK] Provide a guided implementation exercise with full solution for learning purposes | [TOPIC] Construct Expression Blocks &amp; Returned Values explicitly utilizing {}, let, and final expression. | [LEVEL] Beginner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#13 | Stage 5 | Gleam Fundamentals | 📊 Level: Beginner | 🌐 Coding5s.com
**Concept:** Expression Blocks &amp; Returned Values ({}, let, final expression)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1" s="102"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Expression Blocks &amp; Returned Values explicitly utilizing {}, let, and final expression.. Goal: Expression Blocks &amp; Returned Values ({}, let, final expression)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#13 | Extend | Gleam Fundamentals | 📊 Level: Beginner
**Topic:** Construct Expression Blocks &amp; Returned Values explicitly utilizing {}, let, and final expression.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1" s="53">
        <v>0</v>
      </c>
      <c r="Z21" s="56" t="str">
        <f t="shared" si="12"/>
        <v/>
      </c>
      <c r="AA21" s="56" t="str">
        <f t="shared" si="13"/>
        <v/>
      </c>
      <c r="AB21" s="56" t="str">
        <f t="shared" si="14"/>
        <v/>
      </c>
      <c r="AC21" s="56" t="str">
        <f t="shared" si="15"/>
        <v/>
      </c>
      <c r="AD21" s="56" t="str">
        <f t="shared" si="16"/>
        <v/>
      </c>
      <c r="AE21" s="40" t="s">
        <v>113</v>
      </c>
      <c r="AF21" s="40" t="s">
        <v>114</v>
      </c>
      <c r="AG21" s="40" t="s">
        <v>115</v>
      </c>
      <c r="AH21" s="56" t="str">
        <f t="shared" si="0"/>
        <v/>
      </c>
      <c r="AI21" s="54"/>
      <c r="AJ21" s="54"/>
      <c r="AK21" s="54">
        <v>13</v>
      </c>
      <c r="AL21" s="54" t="s">
        <v>116</v>
      </c>
      <c r="AM21" s="54" t="s">
        <v>117</v>
      </c>
    </row>
    <row r="22" spans="1:39">
      <c r="A22" s="45" t="str" cm="1">
        <f t="array" ref="A22">IF(H22="PROJECT", CHAR(10) &amp; "- " &amp; _xlfn.TEXTJOIN(CHAR(10) &amp; "- ", TRUE, _xlfn._xlws.FILTER($I$9:$I$1000, ($B$9:$B$1000=B22) * ($H$9:$H$1000="Topic"))), "")</f>
        <v/>
      </c>
      <c r="B22" s="45">
        <f t="shared" si="1"/>
        <v>2</v>
      </c>
      <c r="C22" s="95">
        <v>15</v>
      </c>
      <c r="D22" s="57">
        <v>4</v>
      </c>
      <c r="E22" s="58" t="s">
        <v>46</v>
      </c>
      <c r="F22" s="59">
        <v>14</v>
      </c>
      <c r="G22" s="60" t="s">
        <v>47</v>
      </c>
      <c r="H22" s="60" t="s">
        <v>48</v>
      </c>
      <c r="I22" s="61" t="s">
        <v>754</v>
      </c>
      <c r="J22" s="62" t="s">
        <v>755</v>
      </c>
      <c r="K22" s="128" t="str">
        <f t="shared" si="2"/>
        <v xml:space="preserve">[ROLE] Friendly tutor specializing in Gleam Fundamentals | [TOPIC] Build List Construction &amp; Spread Syntax explicitly utilizing [], [1, 2], [head, ..tail], and [1, ..items]. | [LEVEL] Beginner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Use all named target constructs with minimal prior syntax; introduce no unnamed APIs or concepts.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#14 | Stage 1 📖 Practice | Gleam Fundamentals | 📊 Level: Beginner | 🌐 Coding5s.com
**Concept:** List Construction &amp; Spread Syntax ([], [1, 2], [head, ..tail], [1, ..items])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2" s="102" t="str">
        <f t="shared" si="3"/>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Build List Construction &amp; Spread Syntax explicitly utilizing [], [1, 2], [head, ..tail], and [1, ..items].. Topic details: List Construction &amp; Spread Syntax ([], [1, 2], [head, ..tail], [1, ..items]) | [LIBRARY BEING LEARNED]  | [LANGUAGE CONSISTENCY RULE] ALL output text MUST be written strictly in (English). | [LANGUAGE SEED CONTEXT] Language Seed Not Necessary | [LANGUAGE] English | [MENTOR_SCOPE_EXPECTATIONS] Audit only named constructs and prior prerequisites; never require custom types, Result, Option, HOFs, or patterns unless task-required.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#14 | Practice | Gleam Fundamentals | 📊 Level: Beginner
**Topic:** Build List Construction &amp; Spread Syntax explicitly utilizing [], [1, 2], [head, ..tail], and [1, ..items].
---
 | [FOOTER RULE - STRICT] End your response with: '--- ⚡ *Coding5s Mentor System — Eliminating Epistemic Debt*' | </v>
      </c>
      <c r="M22" s="52">
        <v>0</v>
      </c>
      <c r="N22" s="101" t="str">
        <f t="shared" si="4"/>
        <v>[ROLE] Careless Gleam Fundamentals Developer | [TASK] Generate debugging challenges in Gleam Fundamentals | | [TOPIC] Build List Construction &amp; Spread Syntax explicitly utilizing [], [1, 2], [head, ..tail], and [1, ..items]. | | [LEVEL] Beginner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#14 | Stage 2 🐛 Debug | Gleam Fundamentals | 📊 Level: Beginner | 🌐 Coding5s.com
Concept: List Construction &amp; Spread Syntax ([], [1, 2], [head, ..tail], [1, ..items])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- 5–15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2" s="102" t="str">
        <f t="shared" si="5"/>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Build List Construction &amp; Spread Syntax explicitly utilizing [], [1, 2], [head, ..tail], and [1, ..items].. Topic details: List Construction &amp; Spread Syntax ([], [1, 2], [head, ..tail], [1, ..items])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#14 | Debug | Gleam Fundamentals | 📊 Level: Beginner
**Topic:** Build List Construction &amp; Spread Syntax explicitly utilizing [], [1, 2], [head, ..tail], and [1, ..items].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2" s="52">
        <v>0</v>
      </c>
      <c r="Q22" s="101" t="str">
        <f t="shared" si="6"/>
        <v>[ROLE] Tech Lead | [TASK] Assign incomplete Gleam Fundamentals script challenges | [TOPIC] Build List Construction &amp; Spread Syntax explicitly utilizing [], [1, 2], [head, ..tail], and [1, ..items]. | [LEVEL] Beginner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#14 | Stage 3 🧩 Complete | Gleam Fundamentals | 📊 Level: Beginner | 🌐 Coding5s.com
**Concept:** List Construction &amp; Spread Syntax ([], [1, 2], [head, ..tail], [1, ..items])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- 5–15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Build List Construction &amp; Spread Syntax explicitly utilizing [], [1, 2], [head, ..tail], and [1, ..items]..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2" s="102" t="str">
        <f t="shared" si="7"/>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Build List Construction &amp; Spread Syntax explicitly utilizing [], [1, 2], [head, ..tail], and [1, ..items].. Topic details: List Construction &amp; Spread Syntax ([], [1, 2], [head, ..tail], [1, ..items])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#14 | Complete | Gleam Fundamentals | 📊 Level: Beginner
**Topic:** Build List Construction &amp; Spread Syntax explicitly utilizing [], [1, 2], [head, ..tail], and [1, ..items].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2" s="52">
        <v>0</v>
      </c>
      <c r="T22" s="101" t="str">
        <f t="shared" si="8"/>
        <v>[ROLE] Tech Lead | [TASK] Provide intentionally messy but functional code for learning debugging and improvement | [TOPIC] Build List Construction &amp; Spread Syntax explicitly utilizing [], [1, 2], [head, ..tail], and [1, ..items]. | [LEVEL] Beginner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#14 | Stage 4 🧹 Refactor | Gleam Fundamentals | 📊 Level: Beginner | 🌐 Coding5s.com
**Concept:** List Construction &amp; Spread Syntax ([], [1, 2], [head, ..tail], [1, ..items])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2" s="102"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Build List Construction &amp; Spread Syntax explicitly utilizing [], [1, 2], [head, ..tail], and [1, ..items].. Topic details: List Construction &amp; Spread Syntax ([], [1, 2], [head, ..tail], [1, ..items])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#14 | Refactor | Gleam Fundamentals | 📊 Level: Beginner
**Topic:** Build List Construction &amp; Spread Syntax explicitly utilizing [], [1, 2], [head, ..tail], and [1, ..items].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2" s="52">
        <v>0</v>
      </c>
      <c r="W22" s="87" t="str">
        <f t="shared" si="10"/>
        <v>[ROLE] Tech Product Manager assigning a Gleam Fundamentals Jira Ticket | [TASK] Provide a guided implementation exercise with full solution for learning purposes | [TOPIC] Build List Construction &amp; Spread Syntax explicitly utilizing [], [1, 2], [head, ..tail], and [1, ..items]. | [LEVEL] Beginner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#14 | Stage 5 | Gleam Fundamentals | 📊 Level: Beginner | 🌐 Coding5s.com
**Concept:** List Construction &amp; Spread Syntax ([], [1, 2], [head, ..tail], [1, ..items])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2" s="102"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Build List Construction &amp; Spread Syntax explicitly utilizing [], [1, 2], [head, ..tail], and [1, ..items].. Goal: List Construction &amp; Spread Syntax ([], [1, 2], [head, ..tail], [1, ..items])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#14 | Extend | Gleam Fundamentals | 📊 Level: Beginner
**Topic:** Build List Construction &amp; Spread Syntax explicitly utilizing [], [1, 2], [head, ..tail], and [1, ..items].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2" s="52">
        <v>0</v>
      </c>
      <c r="Z22" s="56" t="str">
        <f t="shared" si="12"/>
        <v/>
      </c>
      <c r="AA22" s="56" t="str">
        <f t="shared" si="13"/>
        <v/>
      </c>
      <c r="AB22" s="56" t="str">
        <f t="shared" si="14"/>
        <v/>
      </c>
      <c r="AC22" s="56" t="str">
        <f t="shared" si="15"/>
        <v/>
      </c>
      <c r="AD22" s="56" t="str">
        <f t="shared" si="16"/>
        <v/>
      </c>
      <c r="AE22" s="40" t="s">
        <v>118</v>
      </c>
      <c r="AF22" s="40" t="s">
        <v>119</v>
      </c>
      <c r="AG22" s="40" t="s">
        <v>120</v>
      </c>
      <c r="AH22" s="56" t="str">
        <f t="shared" si="0"/>
        <v/>
      </c>
      <c r="AI22" s="54"/>
      <c r="AJ22" s="54"/>
      <c r="AK22" s="54">
        <v>14</v>
      </c>
      <c r="AL22" s="54" t="s">
        <v>121</v>
      </c>
      <c r="AM22" s="54" t="s">
        <v>122</v>
      </c>
    </row>
    <row r="23" spans="1:39">
      <c r="A23" s="45" t="str" cm="1">
        <f t="array" ref="A23">IF(H23="PROJECT", CHAR(10) &amp; "- " &amp; _xlfn.TEXTJOIN(CHAR(10) &amp; "- ", TRUE, _xlfn._xlws.FILTER($I$9:$I$1000, ($B$9:$B$1000=B23) * ($H$9:$H$1000="Topic"))), "")</f>
        <v/>
      </c>
      <c r="B23" s="45">
        <f t="shared" si="1"/>
        <v>2</v>
      </c>
      <c r="C23" s="95">
        <v>10</v>
      </c>
      <c r="D23" s="46">
        <v>3</v>
      </c>
      <c r="E23" s="58" t="s">
        <v>46</v>
      </c>
      <c r="F23" s="48">
        <v>15</v>
      </c>
      <c r="G23" s="49" t="s">
        <v>47</v>
      </c>
      <c r="H23" s="49" t="s">
        <v>48</v>
      </c>
      <c r="I23" s="50" t="s">
        <v>756</v>
      </c>
      <c r="J23" s="51" t="s">
        <v>757</v>
      </c>
      <c r="K23" s="128" t="str">
        <f t="shared" si="2"/>
        <v xml:space="preserve">[ROLE] Friendly tutor specializing in Gleam Fundamentals | [TOPIC] Declare Constants &amp; Basic Type Aliases explicitly utilizing const, pub const, and type Name = String. | [LEVEL] Beginner | [COUNT] 3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10 lines of EXECUTABLE code (STRICT: Do NOT count comments or blank lines). - NEVER exceed this limit. | [FUNCTION RULE] Rule: Use all named target constructs with minimal prior syntax; introduce no unnamed APIs or concepts.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#15 | Stage 1 📖 Practice | Gleam Fundamentals | 📊 Level: Beginner | 🌐 Coding5s.com
**Concept:** Constants &amp; Basic Type Aliases (const, pub const, type Name = String)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3" s="102" t="str">
        <f t="shared" si="3"/>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Declare Constants &amp; Basic Type Aliases explicitly utilizing const, pub const, and type Name = String.. Topic details: Constants &amp; Basic Type Aliases (const, pub const, type Name = String) | [LIBRARY BEING LEARNED]  | [LANGUAGE CONSISTENCY RULE] ALL output text MUST be written strictly in (English). | [LANGUAGE SEED CONTEXT] Language Seed Not Necessary | [LANGUAGE] English | [MENTOR_SCOPE_EXPECTATIONS] Audit only named constructs and prior prerequisites; never require custom types, Result, Option, HOFs, or patterns unless task-required.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#15 | Practice | Gleam Fundamentals | 📊 Level: Beginner
**Topic:** Declare Constants &amp; Basic Type Aliases explicitly utilizing const, pub const, and type Name = String.
---
 | [FOOTER RULE - STRICT] End your response with: '--- ⚡ *Coding5s Mentor System — Eliminating Epistemic Debt*' | </v>
      </c>
      <c r="M23" s="53">
        <v>0</v>
      </c>
      <c r="N23" s="101" t="str">
        <f t="shared" si="4"/>
        <v>[ROLE] Careless Gleam Fundamentals Developer | [TASK] Generate debugging challenges in Gleam Fundamentals | | [TOPIC] Declare Constants &amp; Basic Type Aliases explicitly utilizing const, pub const, and type Name = String. | | [LEVEL] Beginner |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#15 | Stage 2 🐛 Debug | Gleam Fundamentals | 📊 Level: Beginner | 🌐 Coding5s.com
Concept: Constants &amp; Basic Type Aliases (const, pub const, type Name = String)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- 5–15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3" s="102" t="str">
        <f t="shared" si="5"/>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Declare Constants &amp; Basic Type Aliases explicitly utilizing const, pub const, and type Name = String.. Topic details: Constants &amp; Basic Type Aliases (const, pub const, type Name = String)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#15 | Debug | Gleam Fundamentals | 📊 Level: Beginner
**Topic:** Declare Constants &amp; Basic Type Aliases explicitly utilizing const, pub const, and type Name = String.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3" s="53">
        <v>0</v>
      </c>
      <c r="Q23" s="101" t="str">
        <f t="shared" si="6"/>
        <v>[ROLE] Tech Lead | [TASK] Assign incomplete Gleam Fundamentals script challenges | [TOPIC] Declare Constants &amp; Basic Type Aliases explicitly utilizing const, pub const, and type Name = String. | [LEVEL] Beginner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#15 | Stage 3 🧩 Complete | Gleam Fundamentals | 📊 Level: Beginner | 🌐 Coding5s.com
**Concept:** Constants &amp; Basic Type Aliases (const, pub const, type Name = String)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- 5–15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Declare Constants &amp; Basic Type Aliases explicitly utilizing const, pub const, and type Name = String..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Clear explicit hint (no code)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3" s="102" t="str">
        <f t="shared" si="7"/>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Declare Constants &amp; Basic Type Aliases explicitly utilizing const, pub const, and type Name = String.. Topic details: Constants &amp; Basic Type Aliases (const, pub const, type Name = String)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#15 | Complete | Gleam Fundamentals | 📊 Level: Beginner
**Topic:** Declare Constants &amp; Basic Type Aliases explicitly utilizing const, pub const, and type Name = String.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3" s="53">
        <v>0</v>
      </c>
      <c r="T23" s="101" t="str">
        <f t="shared" si="8"/>
        <v>[ROLE] Tech Lead | [TASK] Provide intentionally messy but functional code for learning debugging and improvement | [TOPIC] Declare Constants &amp; Basic Type Aliases explicitly utilizing const, pub const, and type Name = String. | [LEVEL] Beginner | [COUNT] 3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#15 | Stage 4 🧹 Refactor | Gleam Fundamentals | 📊 Level: Beginner | 🌐 Coding5s.com
**Concept:** Constants &amp; Basic Type Aliases (const, pub const, type Name = String)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5–15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3" s="102"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Declare Constants &amp; Basic Type Aliases explicitly utilizing const, pub const, and type Name = String.. Topic details: Constants &amp; Basic Type Aliases (const, pub const, type Name = String)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#15 | Refactor | Gleam Fundamentals | 📊 Level: Beginner
**Topic:** Declare Constants &amp; Basic Type Aliases explicitly utilizing const, pub const, and type Name = String.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3" s="53">
        <v>0</v>
      </c>
      <c r="W23" s="87" t="str">
        <f t="shared" si="10"/>
        <v>[ROLE] Tech Product Manager assigning a Gleam Fundamentals Jira Ticket | [TASK] Provide a guided implementation exercise with full solution for learning purposes | [TOPIC] Declare Constants &amp; Basic Type Aliases explicitly utilizing const, pub const, and type Name = String. | [LEVEL] Beginner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#15 | Stage 5 | Gleam Fundamentals | 📊 Level: Beginner | 🌐 Coding5s.com
**Concept:** Constants &amp; Basic Type Aliases (const, pub const, type Name = String)
---
 | [FUNCTIONAL_STRUCTURE_POLICY] Rule: Use simple scripts or minimal functions.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10–20 lines of EXECUTABLE code (STRICT) - V1.1 MUST be between 15–30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3" s="102"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Declare Constants &amp; Basic Type Aliases explicitly utilizing const, pub const, and type Name = String.. Goal: Constants &amp; Basic Type Aliases (const, pub const, type Name = String)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#15 | Extend | Gleam Fundamentals | 📊 Level: Beginner
**Topic:** Declare Constants &amp; Basic Type Aliases explicitly utilizing const, pub const, and type Name = String.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3" s="53">
        <v>0</v>
      </c>
      <c r="Z23" s="56" t="str">
        <f t="shared" si="12"/>
        <v/>
      </c>
      <c r="AA23" s="56" t="str">
        <f t="shared" si="13"/>
        <v/>
      </c>
      <c r="AB23" s="56" t="str">
        <f t="shared" si="14"/>
        <v/>
      </c>
      <c r="AC23" s="56" t="str">
        <f t="shared" si="15"/>
        <v/>
      </c>
      <c r="AD23" s="56" t="str">
        <f t="shared" si="16"/>
        <v/>
      </c>
      <c r="AE23" s="40" t="s">
        <v>123</v>
      </c>
      <c r="AF23" s="40" t="s">
        <v>124</v>
      </c>
      <c r="AG23" s="40" t="s">
        <v>125</v>
      </c>
      <c r="AH23" s="56" t="str">
        <f t="shared" si="0"/>
        <v/>
      </c>
      <c r="AI23" s="54"/>
      <c r="AJ23" s="54"/>
      <c r="AK23" s="54">
        <v>15</v>
      </c>
      <c r="AL23" s="54" t="s">
        <v>126</v>
      </c>
      <c r="AM23" s="54" t="s">
        <v>127</v>
      </c>
    </row>
    <row r="24" spans="1:39">
      <c r="A24" s="45" t="str" cm="1">
        <f t="array" ref="A24">IF(H24="PROJECT", CHAR(10) &amp; "- " &amp; _xlfn.TEXTJOIN(CHAR(10) &amp; "- ", TRUE, _xlfn._xlws.FILTER($I$9:$I$1000, ($B$9:$B$1000=B24) * ($H$9:$H$1000="Topic"))), "")</f>
        <v xml:space="preserve">
- Calculate with Integer Literals, Formats &amp; Arithmetic explicitly utilizing 42, 0xA, +, *, and %.
- Calculate with Float Literals &amp; Arithmetic explicitly utilizing 1.0, 7.0e7, +., *., and /.'.
- Evaluate Equality, Comparison &amp; Boolean Logic explicitly utilizing ==, !=, &gt;, &amp;&amp;, and OR.
- Format Strings, Escapes &amp; Concatenation explicitly utilizing "text", \n, \u{1F600}, and &lt;&gt;.
- Construct Expression Blocks &amp; Returned Values explicitly utilizing {}, let, and final expression.
- Build List Construction &amp; Spread Syntax explicitly utilizing [], [1, 2], [head, ..tail], and [1, ..items].
- Declare Constants &amp; Basic Type Aliases explicitly utilizing const, pub const, and type Name = String.</v>
      </c>
      <c r="B24" s="45">
        <f t="shared" si="1"/>
        <v>2</v>
      </c>
      <c r="C24" s="95">
        <v>30</v>
      </c>
      <c r="D24" s="57">
        <v>0</v>
      </c>
      <c r="E24" s="58" t="s">
        <v>46</v>
      </c>
      <c r="F24" s="59">
        <v>16</v>
      </c>
      <c r="G24" s="60" t="s">
        <v>47</v>
      </c>
      <c r="H24" s="60" t="s">
        <v>77</v>
      </c>
      <c r="I24" s="61" t="s">
        <v>758</v>
      </c>
      <c r="J24" s="62" t="s">
        <v>759</v>
      </c>
      <c r="K24" s="128" t="str">
        <f t="shared" si="2"/>
        <v>[TASK] Teach through a practical Gleam Fundamentals -  project following the micro-learning methodology, acting as a supportive tutor, creating a project about  Create a data formatter utility consolidating primitives, arithmetic, boolean logic, strings, and basic lists. | [TOPICS USED] 
- Calculate with Integer Literals, Formats &amp; Arithmetic explicitly utilizing 42, 0xA, +, *, and %.
- Calculate with Float Literals &amp; Arithmetic explicitly utilizing 1.0, 7.0e7, +., *., and /.'.
- Evaluate Equality, Comparison &amp; Boolean Logic explicitly utilizing ==, !=, &gt;, &amp;&amp;, and OR.
- Format Strings, Escapes &amp; Concatenation explicitly utilizing "text", \n, \u{1F600}, and &lt;&gt;.
- Construct Expression Blocks &amp; Returned Values explicitly utilizing {}, let, and final expression.
- Build List Construction &amp; Spread Syntax explicitly utilizing [], [1, 2], [head, ..tail], and [1, ..items].
- Declare Constants &amp; Basic Type Aliases explicitly utilizing const, pub const, and type Name = String.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only required imports: Gleam core or gleam_stdlib by default; documented external packages only when topic-named at the top of the code block. Assume no project configuration file exists. | [CODE_CONSTRAINTS_RULE] Obey the row's Max Lines; use only scoped prior topics; validate with taught syntax, never force gleeunit or let assert. | [VISUAL_ARCHITECTURE_COMMENTS] 1. Use short '// --- BLOCK: NAME ---' comments only between real functional sections to map code to the planning phase. 2. Use brief //// module docs at top and /// docs before public items; type all module-function arguments and returns. 3. CRITICAL: NO comment or docstring line may exceed 80 characters maximum per comment or documentation line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#16 | Stage 1 | Gleam Fundamentals | 📊 Level: Beginner | 🌐 Coding5s.com
**Project:** Data Formatter Utility (Primitives, Strings, Lists)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24" s="102" t="str">
        <f t="shared" si="3"/>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Create a data formatter utility consolidating primitives, arithmetic, boolean logic, strings, and basic lists.. Topics applied in this project: 
- Calculate with Integer Literals, Formats &amp; Arithmetic explicitly utilizing 42, 0xA, +, *, and %.
- Calculate with Float Literals &amp; Arithmetic explicitly utilizing 1.0, 7.0e7, +., *., and /.'.
- Evaluate Equality, Comparison &amp; Boolean Logic explicitly utilizing ==, !=, &gt;, &amp;&amp;, and OR.
- Format Strings, Escapes &amp; Concatenation explicitly utilizing "text", \n, \u{1F600}, and &lt;&gt;.
- Construct Expression Blocks &amp; Returned Values explicitly utilizing {}, let, and final expression.
- Build List Construction &amp; Spread Syntax explicitly utilizing [], [1, 2], [head, ..tail], and [1, ..items].
- Declare Constants &amp; Basic Type Aliases explicitly utilizing const, pub const, and type Name = String.. Project objective: Data Formatter Utility (Primitives, Strings, Lists) | [LIBRARY BEING LEARNED]  | [LANGUAGE CONSISTENCY RULE] ALL output text MUST be written strictly in (English). | [LANGUAGE SEED CONTEXT] Language Seed Not Necessary | [LANGUAGE] English | [MENTOR_SCOPE_EXPECTATIONS] Audit only named constructs and prior prerequisites; never require custom types, Result, Option, HOFs, or patterns unless task-required.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#16 | Practice | Gleam Fundamentals | 📊 Level: Beginner
**Project:** Create a data formatter utility consolidating primitives, arithmetic, boolean logic, strings, and basic lists.
---
 | [FOOTER RULE - STRICT] End your response with: '--- ⚡ *Coding5s Mentor System — Eliminating Epistemic Debt*' | </v>
      </c>
      <c r="M24" s="52">
        <v>0</v>
      </c>
      <c r="N24" s="101" t="str">
        <f t="shared" si="4"/>
        <v>[ROLE] Careless Gleam Fundamentals Developer | [TASK] Generate debugging project in Gleam Fundamentals | [PROJECT] Create a data formatter utility consolidating primitives, arithmetic, boolean logic, strings, and basic lists. | [TOPICS USED] 
- Calculate with Integer Literals, Formats &amp; Arithmetic explicitly utilizing 42, 0xA, +, *, and %.
- Calculate with Float Literals &amp; Arithmetic explicitly utilizing 1.0, 7.0e7, +., *., and /.'.
- Evaluate Equality, Comparison &amp; Boolean Logic explicitly utilizing ==, !=, &gt;, &amp;&amp;, and OR.
- Format Strings, Escapes &amp; Concatenation explicitly utilizing "text", \n, \u{1F600}, and &lt;&gt;.
- Construct Expression Blocks &amp; Returned Values explicitly utilizing {}, let, and final expression.
- Build List Construction &amp; Spread Syntax explicitly utilizing [], [1, 2], [head, ..tail], and [1, ..items].
- Declare Constants &amp; Basic Type Aliases explicitly utilizing const, pub const, and type Name = String. | [LEVEL] Beginner | [OUTPUT] Only header, dataset summary or statement (if any), email intro, objective, expected output, broken code, and footer | [HEADER RULE - STRICT] You MUST start your entire response EXACTLY with this markdown block (do not print anything before it):
### 🚀 Project #16 | Stage 2 | Gleam Fundamentals | 📊 Level: Beginner | 🌐 Coding5s.com
Project: Data Formatter Utility (Primitives, Strings, Lists)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Telugu | [LANGUAGE SEED CONTEXT] Language Seed Not Necessary | [BUG RULE] Create messy but readable Gleam with EXACTLY 2-5 intentional bugs drawn only from scoped topics; mix only applicable categories below. Type/compile bugs may include type mismatches, wrong arity, undefined names, invalid use of topic APIs, or in-scope inexhaustive case. Logic bugs may include wrong operators, comparisons, boundaries, patterns, or return values within scoped concepts. Error-handling bugs apply only when Result, Option, or assertions are in scope; use omitted or mishandled branches or unsafe assertions.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Gleam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24" s="102" t="str">
        <f t="shared" si="5"/>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Create a data formatter utility consolidating primitives, arithmetic, boolean logic, strings, and basic lists.. Topics involved: 
- Calculate with Integer Literals, Formats &amp; Arithmetic explicitly utilizing 42, 0xA, +, *, and %.
- Calculate with Float Literals &amp; Arithmetic explicitly utilizing 1.0, 7.0e7, +., *., and /.'.
- Evaluate Equality, Comparison &amp; Boolean Logic explicitly utilizing ==, !=, &gt;, &amp;&amp;, and OR.
- Format Strings, Escapes &amp; Concatenation explicitly utilizing "text", \n, \u{1F600}, and &lt;&gt;.
- Construct Expression Blocks &amp; Returned Values explicitly utilizing {}, let, and final expression.
- Build List Construction &amp; Spread Syntax explicitly utilizing [], [1, 2], [head, ..tail], and [1, ..items].
- Declare Constants &amp; Basic Type Aliases explicitly utilizing const, pub const, and type Name = String.. Project objective: Data Formatter Utility (Primitives, Strings, Lists)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#16 | Debug | Gleam Fundamentals | 📊 Level: Beginner
**Project:** Create a data formatter utility consolidating primitives, arithmetic, boolean logic, strings, and basic lists.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4" s="52">
        <v>0</v>
      </c>
      <c r="Q24" s="101" t="str">
        <f t="shared" si="6"/>
        <v>[ROLE] Tech Lead | [TASK] Assign incomplete project script | [PROJECT] Create a data formatter utility consolidating primitives, arithmetic, boolean logic, strings, and basic lists. | [TOPICS USED] 
- Calculate with Integer Literals, Formats &amp; Arithmetic explicitly utilizing 42, 0xA, +, *, and %.
- Calculate with Float Literals &amp; Arithmetic explicitly utilizing 1.0, 7.0e7, +., *., and /.'.
- Evaluate Equality, Comparison &amp; Boolean Logic explicitly utilizing ==, !=, &gt;, &amp;&amp;, and OR.
- Format Strings, Escapes &amp; Concatenation explicitly utilizing "text", \n, \u{1F600}, and &lt;&gt;.
- Construct Expression Blocks &amp; Returned Values explicitly utilizing {}, let, and final expression.
- Build List Construction &amp; Spread Syntax explicitly utilizing [], [1, 2], [head, ..tail], and [1, ..items].
- Declare Constants &amp; Basic Type Aliases explicitly utilizing const, pub const, and type Name = String. | [LEVEL] Beginner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#16 | Stage 3 | Gleam Fundamentals | 📊 Level: Beginner | 🌐 Coding5s.com
**Project:** Data Formatter Utility (Primitives, Strings, Lists)
---
 | [EXTERNAL_PACKAGE_PROTOCOL] Use gleam add only for documented external packages required by the project scope. | [CHALLENGE_CONSTRAINTS_POLICY] Obey the following executable base-code range; exclude blanks, comments, and TODO content: 25–40 Provide a valid scaffold using only scoped prior topics; place missing integration steps in clear // TODO blocks. Never force pipelines or function counts.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Gleam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24" s="102" t="str">
        <f t="shared" si="7"/>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Create a data formatter utility consolidating primitives, arithmetic, boolean logic, strings, and basic lists.. Topics involved: 
- Calculate with Integer Literals, Formats &amp; Arithmetic explicitly utilizing 42, 0xA, +, *, and %.
- Calculate with Float Literals &amp; Arithmetic explicitly utilizing 1.0, 7.0e7, +., *., and /.'.
- Evaluate Equality, Comparison &amp; Boolean Logic explicitly utilizing ==, !=, &gt;, &amp;&amp;, and OR.
- Format Strings, Escapes &amp; Concatenation explicitly utilizing "text", \n, \u{1F600}, and &lt;&gt;.
- Construct Expression Blocks &amp; Returned Values explicitly utilizing {}, let, and final expression.
- Build List Construction &amp; Spread Syntax explicitly utilizing [], [1, 2], [head, ..tail], and [1, ..items].
- Declare Constants &amp; Basic Type Aliases explicitly utilizing const, pub const, and type Name = String.. Project objective: Data Formatter Utility (Primitives, Strings, Lists)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#16 | Complete | Gleam Fundamentals | 📊 Level: Beginner
**Project:** Create a data formatter utility consolidating primitives, arithmetic, boolean logic, strings, and basic lists.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4" s="52">
        <v>0</v>
      </c>
      <c r="T24" s="101" t="str">
        <f t="shared" si="8"/>
        <v>[ROLE] Tech Lead | [TASK] Provide a messy but functional project for refactoring | [PROJECT] Create a data formatter utility consolidating primitives, arithmetic, boolean logic, strings, and basic lists. | [TOPICS USED] 
- Calculate with Integer Literals, Formats &amp; Arithmetic explicitly utilizing 42, 0xA, +, *, and %.
- Calculate with Float Literals &amp; Arithmetic explicitly utilizing 1.0, 7.0e7, +., *., and /.'.
- Evaluate Equality, Comparison &amp; Boolean Logic explicitly utilizing ==, !=, &gt;, &amp;&amp;, and OR.
- Format Strings, Escapes &amp; Concatenation explicitly utilizing "text", \n, \u{1F600}, and &lt;&gt;.
- Construct Expression Blocks &amp; Returned Values explicitly utilizing {}, let, and final expression.
- Build List Construction &amp; Spread Syntax explicitly utilizing [], [1, 2], [head, ..tail], and [1, ..items].
- Declare Constants &amp; Basic Type Aliases explicitly utilizing const, pub const, and type Name = String. | [LEVEL] Beginner | [PERSONA RULE] Act as a Tech Lead. A junior wrote this working but messy code. Tone: professional but exhausted | [HEADER RULE - STRICT] You MUST start your entire response EXACTLY with this markdown block (do not print anything before it):
### 🚀 Project #16 | Stage 4 | Gleam Fundamentals | 📊 Level: Beginner | 🌐 Coding5s.com
**Project:** Data Formatter Utility (Primitives, Strings, Lists)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Gleam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24" s="102"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PROJECT: Create a data formatter utility consolidating primitives, arithmetic, boolean logic, strings, and basic lists.. Topics involved: 
- Calculate with Integer Literals, Formats &amp; Arithmetic explicitly utilizing 42, 0xA, +, *, and %.
- Calculate with Float Literals &amp; Arithmetic explicitly utilizing 1.0, 7.0e7, +., *., and /.'.
- Evaluate Equality, Comparison &amp; Boolean Logic explicitly utilizing ==, !=, &gt;, &amp;&amp;, and OR.
- Format Strings, Escapes &amp; Concatenation explicitly utilizing "text", \n, \u{1F600}, and &lt;&gt;.
- Construct Expression Blocks &amp; Returned Values explicitly utilizing {}, let, and final expression.
- Build List Construction &amp; Spread Syntax explicitly utilizing [], [1, 2], [head, ..tail], and [1, ..items].
- Declare Constants &amp; Basic Type Aliases explicitly utilizing const, pub const, and type Name = String.. Project objective: Data Formatter Utility (Primitives, Strings, Lists)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#16 | Refactor | Gleam Fundamentals | 📊 Level: Beginner
**Project:** Create a data formatter utility consolidating primitives, arithmetic, boolean logic, strings, and basic lists.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4" s="52">
        <v>0</v>
      </c>
      <c r="W24" s="87" t="str">
        <f t="shared" si="10"/>
        <v>[ROLE] Tech Product Manager assigning a Gleam Fundamentals Jira Ticket | [TASK] Provide a guided project implementation with full solution | [PROJECT] Create a data formatter utility consolidating primitives, arithmetic, boolean logic, strings, and basic lists. | [TOPICS USED] 
- Calculate with Integer Literals, Formats &amp; Arithmetic explicitly utilizing 42, 0xA, +, *, and %.
- Calculate with Float Literals &amp; Arithmetic explicitly utilizing 1.0, 7.0e7, +., *., and /.'.
- Evaluate Equality, Comparison &amp; Boolean Logic explicitly utilizing ==, !=, &gt;, &amp;&amp;, and OR.
- Format Strings, Escapes &amp; Concatenation explicitly utilizing "text", \n, \u{1F600}, and &lt;&gt;.
- Construct Expression Blocks &amp; Returned Values explicitly utilizing {}, let, and final expression.
- Build List Construction &amp; Spread Syntax explicitly utilizing [], [1, 2], [head, ..tail], and [1, ..items].
- Declare Constants &amp; Basic Type Aliases explicitly utilizing const, pub const, and type Name = String. | [LEVEL] Beginner | [PERSONA RULE] Act as a professional Tech Product Manager defining a project ticket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[HEADER RULE - STRICT] You MUST start your entire response EXACTLY with this markdown block (do not print anything before it):
### 🚀 Project #16 | Stage 5 | Gleam Fundamentals | 📊 Level: Beginner | 🌐 Coding5s.com
**Project:** Data Formatter Utility (Primitives, Strings, Lists)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'Gleam Fundamentals Dev']
Subject: Assignment Details
Hello [Insert my user name if known, otherwise use 'Gleam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24" s="102"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Create a data formatter utility consolidating primitives, arithmetic, boolean logic, strings, and basic lists.. Topics integrated: 
- Calculate with Integer Literals, Formats &amp; Arithmetic explicitly utilizing 42, 0xA, +, *, and %.
- Calculate with Float Literals &amp; Arithmetic explicitly utilizing 1.0, 7.0e7, +., *., and /.'.
- Evaluate Equality, Comparison &amp; Boolean Logic explicitly utilizing ==, !=, &gt;, &amp;&amp;, and OR.
- Format Strings, Escapes &amp; Concatenation explicitly utilizing "text", \n, \u{1F600}, and &lt;&gt;.
- Construct Expression Blocks &amp; Returned Values explicitly utilizing {}, let, and final expression.
- Build List Construction &amp; Spread Syntax explicitly utilizing [], [1, 2], [head, ..tail], and [1, ..items].
- Declare Constants &amp; Basic Type Aliases explicitly utilizing const, pub const, and type Name = String.. Business Goal: Data Formatter Utility (Primitives, Strings, Lists)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#16 | Extend | Gleam Fundamentals | 📊 Level: Beginner
**Project:** Create a data formatter utility consolidating primitives, arithmetic, boolean logic, strings, and basic lists.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4" s="52">
        <v>0</v>
      </c>
      <c r="Z24" s="56" t="str">
        <f t="shared" si="12"/>
        <v>[TASK] Teach through a practical Gleam Fundamentals -  project following the micro-learning methodology, acting as a supportive tutor, creating a project about  Create a data formatter utility consolidating primitives, arithmetic, boolean logic, strings, and basic lists. | [TOPICS USED] 
- Calculate with Integer Literals, Formats &amp; Arithmetic explicitly utilizing 42, 0xA, +, *, and %.
- Calculate with Float Literals &amp; Arithmetic explicitly utilizing 1.0, 7.0e7, +., *., and /.'.
- Evaluate Equality, Comparison &amp; Boolean Logic explicitly utilizing ==, !=, &gt;, &amp;&amp;, and OR.
- Format Strings, Escapes &amp; Concatenation explicitly utilizing "text", \n, \u{1F600}, and &lt;&gt;.
- Construct Expression Blocks &amp; Returned Values explicitly utilizing {}, let, and final expression.
- Build List Construction &amp; Spread Syntax explicitly utilizing [], [1, 2], [head, ..tail], and [1, ..items].
- Declare Constants &amp; Basic Type Aliases explicitly utilizing const, pub const, and type Name = String. | [LEVEL] Beginner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only required imports: Gleam core or gleam_stdlib by default; documented external packages only when topic-named at the top of the code block. Assume no project configuration file exists. | [CODE_CONSTRAINTS_RULE] Obey the row's Max Lines; use only scoped prior topics; validate with taught syntax, never force gleeunit or let assert. | [VISUAL_ARCHITECTURE_COMMENTS] 1. Use short '// --- BLOCK: NAME ---' comments only between real functional sections to map code to the planning phase. 2. Use brief //// module docs at top and /// docs before public items; type all module-function arguments and returns. 3. CRITICAL: NO comment or docstring line may exceed 80 characters maximum per comment or documentation line in width. | [DATA ROBUSTNESS RULE] Handle real-world data safely | [CODE CONSTRAINTS] MUST be between 25–40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#16 | Stage 1 | Gleam Fundamentals | 📊 Level: Beginner | 🌐 Coding5s.com
**Project:** Data Formatter Utility (Primitives, Strings, Lists)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24" s="56" t="str">
        <f t="shared" si="13"/>
        <v>[ROLE] Careless Gleam Fundamentals Developer | [TASK] Generate debugging project in Gleam Fundamentals | [PROJECT] Create a data formatter utility consolidating primitives, arithmetic, boolean logic, strings, and basic lists. | [TOPICS USED] 
- Calculate with Integer Literals, Formats &amp; Arithmetic explicitly utilizing 42, 0xA, +, *, and %.
- Calculate with Float Literals &amp; Arithmetic explicitly utilizing 1.0, 7.0e7, +., *., and /.'.
- Evaluate Equality, Comparison &amp; Boolean Logic explicitly utilizing ==, !=, &gt;, &amp;&amp;, and OR.
- Format Strings, Escapes &amp; Concatenation explicitly utilizing "text", \n, \u{1F600}, and &lt;&gt;.
- Construct Expression Blocks &amp; Returned Values explicitly utilizing {}, let, and final expression.
- Build List Construction &amp; Spread Syntax explicitly utilizing [], [1, 2], [head, ..tail], and [1, ..items].
- Declare Constants &amp; Basic Type Aliases explicitly utilizing const, pub const, and type Name = String. | [LEVEL] Beginner | [OUTPUT] Only header, dataset summary or statement (if any), email intro, objective, expected output, broken code, and footer | [HEADER RULE - STRICT] You MUST start your entire response EXACTLY with this markdown block (do not print anything before it):
### 🚀 Project #16 | Stage 2 | Gleam Fundamentals | 📊 Level: Beginner | 🌐 Coding5s.com
Project: Data Formatter Utility (Primitives, Strings, Lists)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Telugu | [LANGUAGE SEED CONTEXT] Language Seed Not Necessary | [BUG RULE] Create messy but readable Gleam with EXACTLY 2-5 intentional bugs drawn only from scoped topics; mix only applicable categories below. Type/compile bugs may include type mismatches, wrong arity, undefined names, invalid use of topic APIs, or in-scope inexhaustive case. Logic bugs may include wrong operators, comparisons, boundaries, patterns, or return values within scoped concepts. Error-handling bugs apply only when Result, Option, or assertions are in scope; use omitted or mishandled branches or unsafe assertions.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Gleam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- 25–40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24" s="56" t="str">
        <f t="shared" si="14"/>
        <v>[ROLE] Tech Lead | [TASK] Assign incomplete project script | [PROJECT] Create a data formatter utility consolidating primitives, arithmetic, boolean logic, strings, and basic lists. | [TOPICS USED] 
- Calculate with Integer Literals, Formats &amp; Arithmetic explicitly utilizing 42, 0xA, +, *, and %.
- Calculate with Float Literals &amp; Arithmetic explicitly utilizing 1.0, 7.0e7, +., *., and /.'.
- Evaluate Equality, Comparison &amp; Boolean Logic explicitly utilizing ==, !=, &gt;, &amp;&amp;, and OR.
- Format Strings, Escapes &amp; Concatenation explicitly utilizing "text", \n, \u{1F600}, and &lt;&gt;.
- Construct Expression Blocks &amp; Returned Values explicitly utilizing {}, let, and final expression.
- Build List Construction &amp; Spread Syntax explicitly utilizing [], [1, 2], [head, ..tail], and [1, ..items].
- Declare Constants &amp; Basic Type Aliases explicitly utilizing const, pub const, and type Name = String. | [LEVEL] Beginner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#16 | Stage 3 | Gleam Fundamentals | 📊 Level: Beginner | 🌐 Coding5s.com
**Project:** Data Formatter Utility (Primitives, Strings, Lists)
---
 | [EXTERNAL_PACKAGE_PROTOCOL] Use gleam add only for documented external packages required by the project scope. | [CHALLENGE_CONSTRAINTS_POLICY] Obey the following executable base-code range; exclude blanks, comments, and TODO content: 25–40 Provide a valid scaffold using only scoped prior topics; place missing integration steps in clear // TODO blocks. Never force pipelines or function counts.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Gleam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24" s="56" t="str">
        <f t="shared" si="15"/>
        <v>[ROLE] Tech Lead | [TASK] Provide a messy but functional project for refactoring | [PROJECT] Create a data formatter utility consolidating primitives, arithmetic, boolean logic, strings, and basic lists. | [TOPICS USED] 
- Calculate with Integer Literals, Formats &amp; Arithmetic explicitly utilizing 42, 0xA, +, *, and %.
- Calculate with Float Literals &amp; Arithmetic explicitly utilizing 1.0, 7.0e7, +., *., and /.'.
- Evaluate Equality, Comparison &amp; Boolean Logic explicitly utilizing ==, !=, &gt;, &amp;&amp;, and OR.
- Format Strings, Escapes &amp; Concatenation explicitly utilizing "text", \n, \u{1F600}, and &lt;&gt;.
- Construct Expression Blocks &amp; Returned Values explicitly utilizing {}, let, and final expression.
- Build List Construction &amp; Spread Syntax explicitly utilizing [], [1, 2], [head, ..tail], and [1, ..items].
- Declare Constants &amp; Basic Type Aliases explicitly utilizing const, pub const, and type Name = String. | [LEVEL] Beginner | [PERSONA RULE] Act as a Tech Lead. A junior wrote this working but messy code. Tone: professional but exhausted | [HEADER RULE - STRICT] You MUST start your entire response EXACTLY with this markdown block (do not print anything before it):
### 🚀 Project #16 | Stage 4 | Gleam Fundamentals | 📊 Level: Beginner | 🌐 Coding5s.com
**Project:** Data Formatter Utility (Primitives, Strings, Lists)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Gleam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25–40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24" s="56" t="str">
        <f t="shared" si="16"/>
        <v>[ROLE] Tech Product Manager assigning a Gleam Fundamentals Jira Ticket | [TASK] Provide a guided project implementation with full solution | [PROJECT] Create a data formatter utility consolidating primitives, arithmetic, boolean logic, strings, and basic lists. | [TOPICS USED] 
- Calculate with Integer Literals, Formats &amp; Arithmetic explicitly utilizing 42, 0xA, +, *, and %.
- Calculate with Float Literals &amp; Arithmetic explicitly utilizing 1.0, 7.0e7, +., *., and /.'.
- Evaluate Equality, Comparison &amp; Boolean Logic explicitly utilizing ==, !=, &gt;, &amp;&amp;, and OR.
- Format Strings, Escapes &amp; Concatenation explicitly utilizing "text", \n, \u{1F600}, and &lt;&gt;.
- Construct Expression Blocks &amp; Returned Values explicitly utilizing {}, let, and final expression.
- Build List Construction &amp; Spread Syntax explicitly utilizing [], [1, 2], [head, ..tail], and [1, ..items].
- Declare Constants &amp; Basic Type Aliases explicitly utilizing const, pub const, and type Name = String. | [LEVEL] Beginner | [PERSONA RULE] Act as a professional Tech Product Manager defining a project ticket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[HEADER RULE - STRICT] You MUST start your entire response EXACTLY with this markdown block (do not print anything before it):
### 🚀 Project #16 | Stage 5 | Gleam Fundamentals | 📊 Level: Beginner | 🌐 Coding5s.com
**Project:** Data Formatter Utility (Primitives, Strings, Lists)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20–35 lines of EXECUTABLE code (STRICT) - V1.1 MUST be between 30–50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Avoid complex structure.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'Gleam Fundamentals Dev']
Subject: Assignment Details
Hello [Insert my user name if known, otherwise use 'Gleam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24" s="40" t="s">
        <v>128</v>
      </c>
      <c r="AF24" s="40" t="s">
        <v>129</v>
      </c>
      <c r="AG24" s="40" t="s">
        <v>130</v>
      </c>
      <c r="AH24" s="56" t="str">
        <f t="shared" si="0"/>
        <v/>
      </c>
      <c r="AI24" s="54"/>
      <c r="AJ24" s="54"/>
      <c r="AK24" s="54">
        <v>16</v>
      </c>
      <c r="AL24" s="54" t="s">
        <v>131</v>
      </c>
      <c r="AM24" s="54" t="s">
        <v>132</v>
      </c>
    </row>
    <row r="25" spans="1:39">
      <c r="A25" s="45" t="str" cm="1">
        <f t="array" ref="A25">IF(H25="PROJECT", CHAR(10) &amp; "- " &amp; _xlfn.TEXTJOIN(CHAR(10) &amp; "- ", TRUE, _xlfn._xlws.FILTER($I$9:$I$1000, ($B$9:$B$1000=B25) * ($H$9:$H$1000="Topic"))), "")</f>
        <v/>
      </c>
      <c r="B25" s="45">
        <f t="shared" si="1"/>
        <v>3</v>
      </c>
      <c r="C25" s="95">
        <v>15</v>
      </c>
      <c r="D25" s="46">
        <v>4</v>
      </c>
      <c r="E25" s="58" t="s">
        <v>46</v>
      </c>
      <c r="F25" s="48">
        <v>17</v>
      </c>
      <c r="G25" s="49" t="s">
        <v>158</v>
      </c>
      <c r="H25" s="49" t="s">
        <v>48</v>
      </c>
      <c r="I25" s="50" t="s">
        <v>760</v>
      </c>
      <c r="J25" s="51" t="s">
        <v>761</v>
      </c>
      <c r="K25" s="128" t="str">
        <f t="shared" si="2"/>
        <v xml:space="preserve">[ROLE] Friendly tutor specializing in Gleam Fundamentals | [TOPIC] Define Named Functions, Arity &amp; Visibility explicitly utilizing fn, pub fn, (), and -&gt;.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#17 | Stage 1 📖 Practice | Gleam Fundamentals | 📊 Level: Intermediate | 🌐 Coding5s.com
**Concept:** Named Functions, Arity &amp; Visibility (fn, pub fn, (), -&gt;)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5" s="102" t="str">
        <f t="shared" si="3"/>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Named Functions, Arity &amp; Visibility explicitly utilizing fn, pub fn, (), and -&gt;.. Topic details: Named Functions, Arity &amp; Visibility (fn, pub fn, (), -&gt;)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#17 | Practice | Gleam Fundamentals | 📊 Level: Intermediate
**Topic:** Define Named Functions, Arity &amp; Visibility explicitly utilizing fn, pub fn, (), and -&gt;.
---
 | [FOOTER RULE - STRICT] End your response with: '--- ⚡ *Coding5s Mentor System — Eliminating Epistemic Debt*' | </v>
      </c>
      <c r="M25" s="53">
        <v>0</v>
      </c>
      <c r="N25" s="101" t="str">
        <f t="shared" si="4"/>
        <v>[ROLE] Careless Gleam Fundamentals Developer | [TASK] Generate debugging challenges in Gleam Fundamentals | | [TOPIC] Define Named Functions, Arity &amp; Visibility explicitly utilizing fn, pub fn, (), and -&gt;.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#17 | Stage 2 🐛 Debug | Gleam Fundamentals | 📊 Level: Intermediate | 🌐 Coding5s.com
Concept: Named Functions, Arity &amp; Visibility (fn, pub fn, (), -&gt;)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5" s="102" t="str">
        <f t="shared" si="5"/>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Named Functions, Arity &amp; Visibility explicitly utilizing fn, pub fn, (), and -&gt;.. Topic details: Named Functions, Arity &amp; Visibility (fn, pub fn, (), -&gt;)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#17 | Debug | Gleam Fundamentals | 📊 Level: Intermediate
**Topic:** Define Named Functions, Arity &amp; Visibility explicitly utilizing fn, pub fn, (), and -&gt;.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5" s="53">
        <v>0</v>
      </c>
      <c r="Q25" s="101" t="str">
        <f t="shared" si="6"/>
        <v>[ROLE] Tech Lead | [TASK] Assign incomplete Gleam Fundamentals script challenges | [TOPIC] Define Named Functions, Arity &amp; Visibility explicitly utilizing fn, pub fn, (), and -&gt;.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#17 | Stage 3 🧩 Complete | Gleam Fundamentals | 📊 Level: Intermediate | 🌐 Coding5s.com
**Concept:** Named Functions, Arity &amp; Visibility (fn, pub fn, (), -&gt;)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Named Functions, Arity &amp; Visibility explicitly utilizing fn, pub fn, (), and -&gt;..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5" s="102" t="str">
        <f t="shared" si="7"/>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Named Functions, Arity &amp; Visibility explicitly utilizing fn, pub fn, (), and -&gt;.. Topic details: Named Functions, Arity &amp; Visibility (fn, pub fn, (), -&gt;)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#17 | Complete | Gleam Fundamentals | 📊 Level: Intermediate
**Topic:** Define Named Functions, Arity &amp; Visibility explicitly utilizing fn, pub fn, (), and -&gt;.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5" s="53">
        <v>0</v>
      </c>
      <c r="T25" s="101" t="str">
        <f t="shared" si="8"/>
        <v>[ROLE] Tech Lead | [TASK] Provide intentionally messy but functional code for learning debugging and improvement | [TOPIC] Define Named Functions, Arity &amp; Visibility explicitly utilizing fn, pub fn, (), and -&gt;.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#17 | Stage 4 🧹 Refactor | Gleam Fundamentals | 📊 Level: Intermediate | 🌐 Coding5s.com
**Concept:** Named Functions, Arity &amp; Visibility (fn, pub fn, (), -&gt;)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5" s="102"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Define Named Functions, Arity &amp; Visibility explicitly utilizing fn, pub fn, (), and -&gt;.. Topic details: Named Functions, Arity &amp; Visibility (fn, pub fn, (), -&gt;)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#17 | Refactor | Gleam Fundamentals | 📊 Level: Intermediate
**Topic:** Define Named Functions, Arity &amp; Visibility explicitly utilizing fn, pub fn, (), and -&gt;.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5" s="53">
        <v>0</v>
      </c>
      <c r="W25" s="87" t="str">
        <f t="shared" si="10"/>
        <v>[ROLE] Tech Product Manager assigning a Gleam Fundamentals Jira Ticket | [TASK] Provide a guided implementation exercise with full solution for learning purposes | [TOPIC] Define Named Functions, Arity &amp; Visibility explicitly utilizing fn, pub fn, (), and -&gt;.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#17 | Stage 5 | Gleam Fundamentals | 📊 Level: Intermediate | 🌐 Coding5s.com
**Concept:** Named Functions, Arity &amp; Visibility (fn, pub fn, (), -&gt;)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5" s="102"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Named Functions, Arity &amp; Visibility explicitly utilizing fn, pub fn, (), and -&gt;.. Goal: Named Functions, Arity &amp; Visibility (fn, pub fn, (), -&gt;)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#17 | Extend | Gleam Fundamentals | 📊 Level: Intermediate
**Topic:** Define Named Functions, Arity &amp; Visibility explicitly utilizing fn, pub fn, (), and -&gt;.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5" s="53">
        <v>0</v>
      </c>
      <c r="Z25" s="56" t="str">
        <f t="shared" si="12"/>
        <v/>
      </c>
      <c r="AA25" s="56" t="str">
        <f t="shared" si="13"/>
        <v/>
      </c>
      <c r="AB25" s="56" t="str">
        <f t="shared" si="14"/>
        <v/>
      </c>
      <c r="AC25" s="56" t="str">
        <f t="shared" si="15"/>
        <v/>
      </c>
      <c r="AD25" s="56" t="str">
        <f t="shared" si="16"/>
        <v/>
      </c>
      <c r="AE25" s="40" t="s">
        <v>133</v>
      </c>
      <c r="AF25" s="40" t="s">
        <v>134</v>
      </c>
      <c r="AG25" s="40" t="s">
        <v>135</v>
      </c>
      <c r="AH25" s="56" t="str">
        <f t="shared" si="0"/>
        <v/>
      </c>
      <c r="AI25" s="54"/>
      <c r="AJ25" s="54"/>
      <c r="AK25" s="54">
        <v>17</v>
      </c>
      <c r="AL25" s="54" t="s">
        <v>136</v>
      </c>
      <c r="AM25" s="54" t="s">
        <v>137</v>
      </c>
    </row>
    <row r="26" spans="1:39">
      <c r="A26" s="45" t="str" cm="1">
        <f t="array" ref="A26">IF(H26="PROJECT", CHAR(10) &amp; "- " &amp; _xlfn.TEXTJOIN(CHAR(10) &amp; "- ", TRUE, _xlfn._xlws.FILTER($I$9:$I$1000, ($B$9:$B$1000=B26) * ($H$9:$H$1000="Topic"))), "")</f>
        <v/>
      </c>
      <c r="B26" s="45">
        <f t="shared" si="1"/>
        <v>3</v>
      </c>
      <c r="C26" s="95">
        <v>16</v>
      </c>
      <c r="D26" s="57">
        <v>4</v>
      </c>
      <c r="E26" s="58" t="s">
        <v>46</v>
      </c>
      <c r="F26" s="59">
        <v>18</v>
      </c>
      <c r="G26" s="60" t="s">
        <v>158</v>
      </c>
      <c r="H26" s="60" t="s">
        <v>48</v>
      </c>
      <c r="I26" s="61" t="s">
        <v>762</v>
      </c>
      <c r="J26" s="62" t="s">
        <v>763</v>
      </c>
      <c r="K26" s="128" t="str">
        <f t="shared" si="2"/>
        <v xml:space="preserve">[ROLE] Friendly tutor specializing in Gleam Fundamentals | [TOPIC] Implement Higher-Order Functions explicitly utilizing fn(a) -&gt; b, callback arguments, and callback invocation.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#18 | Stage 1 📖 Practice | Gleam Fundamentals | 📊 Level: Intermediate | 🌐 Coding5s.com
**Concept:** Higher-Order Functions (fn(a) -&gt; b, callback arguments, callback invocation)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6" s="102" t="str">
        <f t="shared" si="3"/>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Higher-Order Functions explicitly utilizing fn(a) -&gt; b, callback arguments, and callback invocation.. Topic details: Higher-Order Functions (fn(a) -&gt; b, callback arguments, callback invocation)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#18 | Practice | Gleam Fundamentals | 📊 Level: Intermediate
**Topic:** Implement Higher-Order Functions explicitly utilizing fn(a) -&gt; b, callback arguments, and callback invocation.
---
 | [FOOTER RULE - STRICT] End your response with: '--- ⚡ *Coding5s Mentor System — Eliminating Epistemic Debt*' | </v>
      </c>
      <c r="M26" s="52">
        <v>0</v>
      </c>
      <c r="N26" s="101" t="str">
        <f t="shared" si="4"/>
        <v>[ROLE] Careless Gleam Fundamentals Developer | [TASK] Generate debugging challenges in Gleam Fundamentals | | [TOPIC] Implement Higher-Order Functions explicitly utilizing fn(a) -&gt; b, callback arguments, and callback invocation.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#18 | Stage 2 🐛 Debug | Gleam Fundamentals | 📊 Level: Intermediate | 🌐 Coding5s.com
Concept: Higher-Order Functions (fn(a) -&gt; b, callback arguments, callback invocation)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6" s="102" t="str">
        <f t="shared" si="5"/>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Higher-Order Functions explicitly utilizing fn(a) -&gt; b, callback arguments, and callback invocation.. Topic details: Higher-Order Functions (fn(a) -&gt; b, callback arguments, callback invocation)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#18 | Debug | Gleam Fundamentals | 📊 Level: Intermediate
**Topic:** Implement Higher-Order Functions explicitly utilizing fn(a) -&gt; b, callback arguments, and callback invocation.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6" s="52">
        <v>0</v>
      </c>
      <c r="Q26" s="101" t="str">
        <f t="shared" si="6"/>
        <v>[ROLE] Tech Lead | [TASK] Assign incomplete Gleam Fundamentals script challenges | [TOPIC] Implement Higher-Order Functions explicitly utilizing fn(a) -&gt; b, callback arguments, and callback invocation.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#18 | Stage 3 🧩 Complete | Gleam Fundamentals | 📊 Level: Intermediate | 🌐 Coding5s.com
**Concept:** Higher-Order Functions (fn(a) -&gt; b, callback arguments, callback invocation)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Higher-Order Functions explicitly utilizing fn(a) -&gt; b, callback arguments, and callback invocation..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6" s="102" t="str">
        <f t="shared" si="7"/>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Higher-Order Functions explicitly utilizing fn(a) -&gt; b, callback arguments, and callback invocation.. Topic details: Higher-Order Functions (fn(a) -&gt; b, callback arguments, callback invocation)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#18 | Complete | Gleam Fundamentals | 📊 Level: Intermediate
**Topic:** Implement Higher-Order Functions explicitly utilizing fn(a) -&gt; b, callback arguments, and callback invocation.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6" s="52">
        <v>0</v>
      </c>
      <c r="T26" s="101" t="str">
        <f t="shared" si="8"/>
        <v>[ROLE] Tech Lead | [TASK] Provide intentionally messy but functional code for learning debugging and improvement | [TOPIC] Implement Higher-Order Functions explicitly utilizing fn(a) -&gt; b, callback arguments, and callback invocation.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#18 | Stage 4 🧹 Refactor | Gleam Fundamentals | 📊 Level: Intermediate | 🌐 Coding5s.com
**Concept:** Higher-Order Functions (fn(a) -&gt; b, callback arguments, callback invocation)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6" s="102"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Implement Higher-Order Functions explicitly utilizing fn(a) -&gt; b, callback arguments, and callback invocation.. Topic details: Higher-Order Functions (fn(a) -&gt; b, callback arguments, callback invocation)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#18 | Refactor | Gleam Fundamentals | 📊 Level: Intermediate
**Topic:** Implement Higher-Order Functions explicitly utilizing fn(a) -&gt; b, callback arguments, and callback invocation.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6" s="52">
        <v>0</v>
      </c>
      <c r="W26" s="87" t="str">
        <f t="shared" si="10"/>
        <v>[ROLE] Tech Product Manager assigning a Gleam Fundamentals Jira Ticket | [TASK] Provide a guided implementation exercise with full solution for learning purposes | [TOPIC] Implement Higher-Order Functions explicitly utilizing fn(a) -&gt; b, callback arguments, and callback invocation.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#18 | Stage 5 | Gleam Fundamentals | 📊 Level: Intermediate | 🌐 Coding5s.com
**Concept:** Higher-Order Functions (fn(a) -&gt; b, callback arguments, callback invocation)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6" s="102"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Higher-Order Functions explicitly utilizing fn(a) -&gt; b, callback arguments, and callback invocation.. Goal: Higher-Order Functions (fn(a) -&gt; b, callback arguments, callback invocation)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#18 | Extend | Gleam Fundamentals | 📊 Level: Intermediate
**Topic:** Implement Higher-Order Functions explicitly utilizing fn(a) -&gt; b, callback arguments, and callback invocation.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6" s="52">
        <v>0</v>
      </c>
      <c r="Z26" s="56" t="str">
        <f t="shared" si="12"/>
        <v/>
      </c>
      <c r="AA26" s="56" t="str">
        <f t="shared" si="13"/>
        <v/>
      </c>
      <c r="AB26" s="56" t="str">
        <f t="shared" si="14"/>
        <v/>
      </c>
      <c r="AC26" s="56" t="str">
        <f t="shared" si="15"/>
        <v/>
      </c>
      <c r="AD26" s="56" t="str">
        <f t="shared" si="16"/>
        <v/>
      </c>
      <c r="AE26" s="40" t="s">
        <v>138</v>
      </c>
      <c r="AF26" s="40" t="s">
        <v>139</v>
      </c>
      <c r="AG26" s="40" t="s">
        <v>140</v>
      </c>
      <c r="AH26" s="56" t="str">
        <f t="shared" si="0"/>
        <v/>
      </c>
      <c r="AI26" s="54"/>
      <c r="AJ26" s="54"/>
      <c r="AK26" s="54">
        <v>18</v>
      </c>
      <c r="AL26" s="54" t="s">
        <v>141</v>
      </c>
      <c r="AM26" s="54" t="s">
        <v>142</v>
      </c>
    </row>
    <row r="27" spans="1:39">
      <c r="A27" s="45" t="str" cm="1">
        <f t="array" ref="A27">IF(H27="PROJECT", CHAR(10) &amp; "- " &amp; _xlfn.TEXTJOIN(CHAR(10) &amp; "- ", TRUE, _xlfn._xlws.FILTER($I$9:$I$1000, ($B$9:$B$1000=B27) * ($H$9:$H$1000="Topic"))), "")</f>
        <v/>
      </c>
      <c r="B27" s="45">
        <f t="shared" si="1"/>
        <v>3</v>
      </c>
      <c r="C27" s="95">
        <v>16</v>
      </c>
      <c r="D27" s="46">
        <v>4</v>
      </c>
      <c r="E27" s="58" t="s">
        <v>46</v>
      </c>
      <c r="F27" s="48">
        <v>19</v>
      </c>
      <c r="G27" s="49" t="s">
        <v>158</v>
      </c>
      <c r="H27" s="49" t="s">
        <v>48</v>
      </c>
      <c r="I27" s="50" t="s">
        <v>764</v>
      </c>
      <c r="J27" s="51" t="s">
        <v>765</v>
      </c>
      <c r="K27" s="128" t="str">
        <f t="shared" si="2"/>
        <v xml:space="preserve">[ROLE] Friendly tutor specializing in Gleam Fundamentals | [TOPIC] Construct Anonymous Functions &amp; Closures explicitly utilizing fn() {}, fn(x) {}, and captured bindings.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#19 | Stage 1 📖 Practice | Gleam Fundamentals | 📊 Level: Intermediate | 🌐 Coding5s.com
**Concept:** Anonymous Functions &amp; Closures (fn() {}, fn(x) {}, captured bindings)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7" s="102" t="str">
        <f t="shared" si="3"/>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Anonymous Functions &amp; Closures explicitly utilizing fn() {}, fn(x) {}, and captured bindings.. Topic details: Anonymous Functions &amp; Closures (fn() {}, fn(x) {}, captured bindings)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#19 | Practice | Gleam Fundamentals | 📊 Level: Intermediate
**Topic:** Construct Anonymous Functions &amp; Closures explicitly utilizing fn() {}, fn(x) {}, and captured bindings.
---
 | [FOOTER RULE - STRICT] End your response with: '--- ⚡ *Coding5s Mentor System — Eliminating Epistemic Debt*' | </v>
      </c>
      <c r="M27" s="53">
        <v>0</v>
      </c>
      <c r="N27" s="101" t="str">
        <f t="shared" si="4"/>
        <v>[ROLE] Careless Gleam Fundamentals Developer | [TASK] Generate debugging challenges in Gleam Fundamentals | | [TOPIC] Construct Anonymous Functions &amp; Closures explicitly utilizing fn() {}, fn(x) {}, and captured bindings.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#19 | Stage 2 🐛 Debug | Gleam Fundamentals | 📊 Level: Intermediate | 🌐 Coding5s.com
Concept: Anonymous Functions &amp; Closures (fn() {}, fn(x) {}, captured bindings)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7" s="102" t="str">
        <f t="shared" si="5"/>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Anonymous Functions &amp; Closures explicitly utilizing fn() {}, fn(x) {}, and captured bindings.. Topic details: Anonymous Functions &amp; Closures (fn() {}, fn(x) {}, captured bindings)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#19 | Debug | Gleam Fundamentals | 📊 Level: Intermediate
**Topic:** Construct Anonymous Functions &amp; Closures explicitly utilizing fn() {}, fn(x) {}, and captured bindings.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7" s="53">
        <v>0</v>
      </c>
      <c r="Q27" s="101" t="str">
        <f t="shared" si="6"/>
        <v>[ROLE] Tech Lead | [TASK] Assign incomplete Gleam Fundamentals script challenges | [TOPIC] Construct Anonymous Functions &amp; Closures explicitly utilizing fn() {}, fn(x) {}, and captured bindings.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#19 | Stage 3 🧩 Complete | Gleam Fundamentals | 📊 Level: Intermediate | 🌐 Coding5s.com
**Concept:** Anonymous Functions &amp; Closures (fn() {}, fn(x) {}, captured bindings)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Anonymous Functions &amp; Closures explicitly utilizing fn() {}, fn(x) {}, and captured bindings..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7" s="102" t="str">
        <f t="shared" si="7"/>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Anonymous Functions &amp; Closures explicitly utilizing fn() {}, fn(x) {}, and captured bindings.. Topic details: Anonymous Functions &amp; Closures (fn() {}, fn(x) {}, captured bindings)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#19 | Complete | Gleam Fundamentals | 📊 Level: Intermediate
**Topic:** Construct Anonymous Functions &amp; Closures explicitly utilizing fn() {}, fn(x) {}, and captured bindings.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7" s="53">
        <v>0</v>
      </c>
      <c r="T27" s="101" t="str">
        <f t="shared" si="8"/>
        <v>[ROLE] Tech Lead | [TASK] Provide intentionally messy but functional code for learning debugging and improvement | [TOPIC] Construct Anonymous Functions &amp; Closures explicitly utilizing fn() {}, fn(x) {}, and captured bindings.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#19 | Stage 4 🧹 Refactor | Gleam Fundamentals | 📊 Level: Intermediate | 🌐 Coding5s.com
**Concept:** Anonymous Functions &amp; Closures (fn() {}, fn(x) {}, captured bindings)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7" s="102"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Construct Anonymous Functions &amp; Closures explicitly utilizing fn() {}, fn(x) {}, and captured bindings.. Topic details: Anonymous Functions &amp; Closures (fn() {}, fn(x) {}, captured bindings)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#19 | Refactor | Gleam Fundamentals | 📊 Level: Intermediate
**Topic:** Construct Anonymous Functions &amp; Closures explicitly utilizing fn() {}, fn(x) {}, and captured bindings.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7" s="53">
        <v>0</v>
      </c>
      <c r="W27" s="87" t="str">
        <f t="shared" si="10"/>
        <v>[ROLE] Tech Product Manager assigning a Gleam Fundamentals Jira Ticket | [TASK] Provide a guided implementation exercise with full solution for learning purposes | [TOPIC] Construct Anonymous Functions &amp; Closures explicitly utilizing fn() {}, fn(x) {}, and captured bindings.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#19 | Stage 5 | Gleam Fundamentals | 📊 Level: Intermediate | 🌐 Coding5s.com
**Concept:** Anonymous Functions &amp; Closures (fn() {}, fn(x) {}, captured bindings)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7" s="102"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Anonymous Functions &amp; Closures explicitly utilizing fn() {}, fn(x) {}, and captured bindings.. Goal: Anonymous Functions &amp; Closures (fn() {}, fn(x) {}, captured bindings)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#19 | Extend | Gleam Fundamentals | 📊 Level: Intermediate
**Topic:** Construct Anonymous Functions &amp; Closures explicitly utilizing fn() {}, fn(x) {}, and captured bindings.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7" s="53">
        <v>0</v>
      </c>
      <c r="Z27" s="56" t="str">
        <f t="shared" si="12"/>
        <v/>
      </c>
      <c r="AA27" s="56" t="str">
        <f t="shared" si="13"/>
        <v/>
      </c>
      <c r="AB27" s="56" t="str">
        <f t="shared" si="14"/>
        <v/>
      </c>
      <c r="AC27" s="56" t="str">
        <f t="shared" si="15"/>
        <v/>
      </c>
      <c r="AD27" s="56" t="str">
        <f t="shared" si="16"/>
        <v/>
      </c>
      <c r="AE27" s="40" t="s">
        <v>143</v>
      </c>
      <c r="AF27" s="40" t="s">
        <v>144</v>
      </c>
      <c r="AG27" s="40" t="s">
        <v>145</v>
      </c>
      <c r="AH27" s="56" t="str">
        <f t="shared" si="0"/>
        <v/>
      </c>
      <c r="AI27" s="54"/>
      <c r="AJ27" s="54"/>
      <c r="AK27" s="54">
        <v>19</v>
      </c>
      <c r="AL27" s="54" t="s">
        <v>103</v>
      </c>
      <c r="AM27" s="54" t="s">
        <v>104</v>
      </c>
    </row>
    <row r="28" spans="1:39">
      <c r="A28" s="45" t="str" cm="1">
        <f t="array" ref="A28">IF(H28="PROJECT", CHAR(10) &amp; "- " &amp; _xlfn.TEXTJOIN(CHAR(10) &amp; "- ", TRUE, _xlfn._xlws.FILTER($I$9:$I$1000, ($B$9:$B$1000=B28) * ($H$9:$H$1000="Topic"))), "")</f>
        <v/>
      </c>
      <c r="B28" s="45">
        <f t="shared" si="1"/>
        <v>3</v>
      </c>
      <c r="C28" s="95">
        <v>15</v>
      </c>
      <c r="D28" s="57">
        <v>4</v>
      </c>
      <c r="E28" s="58" t="s">
        <v>46</v>
      </c>
      <c r="F28" s="59">
        <v>20</v>
      </c>
      <c r="G28" s="60" t="s">
        <v>158</v>
      </c>
      <c r="H28" s="60" t="s">
        <v>48</v>
      </c>
      <c r="I28" s="61" t="s">
        <v>766</v>
      </c>
      <c r="J28" s="62" t="s">
        <v>767</v>
      </c>
      <c r="K28" s="128" t="str">
        <f t="shared" si="2"/>
        <v xml:space="preserve">[ROLE] Friendly tutor specializing in Gleam Fundamentals | [TOPIC] Apply Function Captures explicitly utilizing function(_), function(value, _), and _.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#20 | Stage 1 📖 Practice | Gleam Fundamentals | 📊 Level: Intermediate | 🌐 Coding5s.com
**Concept:** Function Captures (function(_), function(value, _), _)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8" s="102" t="str">
        <f t="shared" si="3"/>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Function Captures explicitly utilizing function(_), function(value, _), and _.. Topic details: Function Captures (function(_), function(value, _), _)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#20 | Practice | Gleam Fundamentals | 📊 Level: Intermediate
**Topic:** Apply Function Captures explicitly utilizing function(_), function(value, _), and _.
---
 | [FOOTER RULE - STRICT] End your response with: '--- ⚡ *Coding5s Mentor System — Eliminating Epistemic Debt*' | </v>
      </c>
      <c r="M28" s="52">
        <v>0</v>
      </c>
      <c r="N28" s="101" t="str">
        <f t="shared" si="4"/>
        <v>[ROLE] Careless Gleam Fundamentals Developer | [TASK] Generate debugging challenges in Gleam Fundamentals | | [TOPIC] Apply Function Captures explicitly utilizing function(_), function(value, _), and _.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#20 | Stage 2 🐛 Debug | Gleam Fundamentals | 📊 Level: Intermediate | 🌐 Coding5s.com
Concept: Function Captures (function(_), function(value, _), 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8" s="102" t="str">
        <f t="shared" si="5"/>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Function Captures explicitly utilizing function(_), function(value, _), and _.. Topic details: Function Captures (function(_), function(value, _), 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#20 | Debug | Gleam Fundamentals | 📊 Level: Intermediate
**Topic:** Apply Function Captures explicitly utilizing function(_), function(value, _), and _.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8" s="52">
        <v>0</v>
      </c>
      <c r="Q28" s="101" t="str">
        <f t="shared" si="6"/>
        <v>[ROLE] Tech Lead | [TASK] Assign incomplete Gleam Fundamentals script challenges | [TOPIC] Apply Function Captures explicitly utilizing function(_), function(value, _), and _.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#20 | Stage 3 🧩 Complete | Gleam Fundamentals | 📊 Level: Intermediate | 🌐 Coding5s.com
**Concept:** Function Captures (function(_), function(value, _), 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Function Captures explicitly utilizing function(_), function(value, _), and 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8" s="102" t="str">
        <f t="shared" si="7"/>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Function Captures explicitly utilizing function(_), function(value, _), and _.. Topic details: Function Captures (function(_), function(value, _), 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#20 | Complete | Gleam Fundamentals | 📊 Level: Intermediate
**Topic:** Apply Function Captures explicitly utilizing function(_), function(value, _), and _.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8" s="52">
        <v>0</v>
      </c>
      <c r="T28" s="101" t="str">
        <f t="shared" si="8"/>
        <v>[ROLE] Tech Lead | [TASK] Provide intentionally messy but functional code for learning debugging and improvement | [TOPIC] Apply Function Captures explicitly utilizing function(_), function(value, _), and _.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#20 | Stage 4 🧹 Refactor | Gleam Fundamentals | 📊 Level: Intermediate | 🌐 Coding5s.com
**Concept:** Function Captures (function(_), function(value, _), 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8" s="102"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Apply Function Captures explicitly utilizing function(_), function(value, _), and _.. Topic details: Function Captures (function(_), function(value, _), 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#20 | Refactor | Gleam Fundamentals | 📊 Level: Intermediate
**Topic:** Apply Function Captures explicitly utilizing function(_), function(value, _), and _.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8" s="52">
        <v>0</v>
      </c>
      <c r="W28" s="87" t="str">
        <f t="shared" si="10"/>
        <v>[ROLE] Tech Product Manager assigning a Gleam Fundamentals Jira Ticket | [TASK] Provide a guided implementation exercise with full solution for learning purposes | [TOPIC] Apply Function Captures explicitly utilizing function(_), function(value, _), and _.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#20 | Stage 5 | Gleam Fundamentals | 📊 Level: Intermediate | 🌐 Coding5s.com
**Concept:** Function Captures (function(_), function(value, _), _)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8" s="102"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Function Captures explicitly utilizing function(_), function(value, _), and _.. Goal: Function Captures (function(_), function(value, _), 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#20 | Extend | Gleam Fundamentals | 📊 Level: Intermediate
**Topic:** Apply Function Captures explicitly utilizing function(_), function(value, _), and _.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8" s="52">
        <v>0</v>
      </c>
      <c r="Z28" s="56" t="str">
        <f t="shared" si="12"/>
        <v/>
      </c>
      <c r="AA28" s="56" t="str">
        <f t="shared" si="13"/>
        <v/>
      </c>
      <c r="AB28" s="56" t="str">
        <f t="shared" si="14"/>
        <v/>
      </c>
      <c r="AC28" s="56" t="str">
        <f t="shared" si="15"/>
        <v/>
      </c>
      <c r="AD28" s="56" t="str">
        <f t="shared" si="16"/>
        <v/>
      </c>
      <c r="AE28" s="40" t="s">
        <v>146</v>
      </c>
      <c r="AF28" s="40" t="s">
        <v>147</v>
      </c>
      <c r="AG28" s="40" t="s">
        <v>148</v>
      </c>
      <c r="AH28" s="56" t="str">
        <f t="shared" si="0"/>
        <v/>
      </c>
      <c r="AI28" s="54"/>
      <c r="AJ28" s="54"/>
      <c r="AK28" s="54">
        <v>20</v>
      </c>
      <c r="AL28" s="54" t="s">
        <v>108</v>
      </c>
      <c r="AM28" s="54" t="s">
        <v>109</v>
      </c>
    </row>
    <row r="29" spans="1:39">
      <c r="A29" s="45" t="str" cm="1">
        <f t="array" ref="A29">IF(H29="PROJECT", CHAR(10) &amp; "- " &amp; _xlfn.TEXTJOIN(CHAR(10) &amp; "- ", TRUE, _xlfn._xlws.FILTER($I$9:$I$1000, ($B$9:$B$1000=B29) * ($H$9:$H$1000="Topic"))), "")</f>
        <v/>
      </c>
      <c r="B29" s="45">
        <f t="shared" si="1"/>
        <v>3</v>
      </c>
      <c r="C29" s="95">
        <v>18</v>
      </c>
      <c r="D29" s="46">
        <v>4</v>
      </c>
      <c r="E29" s="58" t="s">
        <v>46</v>
      </c>
      <c r="F29" s="48">
        <v>21</v>
      </c>
      <c r="G29" s="49" t="s">
        <v>158</v>
      </c>
      <c r="H29" s="49" t="s">
        <v>48</v>
      </c>
      <c r="I29" s="50" t="s">
        <v>768</v>
      </c>
      <c r="J29" s="51" t="s">
        <v>769</v>
      </c>
      <c r="K29" s="128" t="str">
        <f t="shared" si="2"/>
        <v xml:space="preserve">[ROLE] Friendly tutor specializing in Gleam Fundamentals | [TOPIC] Design Generic Functions &amp; Function Types explicitly utilizing fn identity(x: a) -&gt; a, fn(a) -&gt; b, and List(a).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#21 | Stage 1 📖 Practice | Gleam Fundamentals | 📊 Level: Intermediate | 🌐 Coding5s.com
**Concept:** Generic Functions &amp; Function Types (fn identity(x: a) -&gt; a, fn(a) -&gt; b, List(a))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29" s="102" t="str">
        <f t="shared" si="3"/>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Design Generic Functions &amp; Function Types explicitly utilizing fn identity(x: a) -&gt; a, fn(a) -&gt; b, and List(a).. Topic details: Generic Functions &amp; Function Types (fn identity(x: a) -&gt; a, fn(a) -&gt; b, List(a))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#21 | Practice | Gleam Fundamentals | 📊 Level: Intermediate
**Topic:** Design Generic Functions &amp; Function Types explicitly utilizing fn identity(x: a) -&gt; a, fn(a) -&gt; b, and List(a).
---
 | [FOOTER RULE - STRICT] End your response with: '--- ⚡ *Coding5s Mentor System — Eliminating Epistemic Debt*' | </v>
      </c>
      <c r="M29" s="53">
        <v>0</v>
      </c>
      <c r="N29" s="101" t="str">
        <f t="shared" si="4"/>
        <v>[ROLE] Careless Gleam Fundamentals Developer | [TASK] Generate debugging challenges in Gleam Fundamentals | | [TOPIC] Design Generic Functions &amp; Function Types explicitly utilizing fn identity(x: a) -&gt; a, fn(a) -&gt; b, and List(a).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#21 | Stage 2 🐛 Debug | Gleam Fundamentals | 📊 Level: Intermediate | 🌐 Coding5s.com
Concept: Generic Functions &amp; Function Types (fn identity(x: a) -&gt; a, fn(a) -&gt; b, List(a))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29" s="102" t="str">
        <f t="shared" si="5"/>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Design Generic Functions &amp; Function Types explicitly utilizing fn identity(x: a) -&gt; a, fn(a) -&gt; b, and List(a).. Topic details: Generic Functions &amp; Function Types (fn identity(x: a) -&gt; a, fn(a) -&gt; b, List(a))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#21 | Debug | Gleam Fundamentals | 📊 Level: Intermediate
**Topic:** Design Generic Functions &amp; Function Types explicitly utilizing fn identity(x: a) -&gt; a, fn(a) -&gt; b, and List(a).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29" s="53">
        <v>0</v>
      </c>
      <c r="Q29" s="101" t="str">
        <f t="shared" si="6"/>
        <v>[ROLE] Tech Lead | [TASK] Assign incomplete Gleam Fundamentals script challenges | [TOPIC] Design Generic Functions &amp; Function Types explicitly utilizing fn identity(x: a) -&gt; a, fn(a) -&gt; b, and List(a).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#21 | Stage 3 🧩 Complete | Gleam Fundamentals | 📊 Level: Intermediate | 🌐 Coding5s.com
**Concept:** Generic Functions &amp; Function Types (fn identity(x: a) -&gt; a, fn(a) -&gt; b, List(a))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Design Generic Functions &amp; Function Types explicitly utilizing fn identity(x: a) -&gt; a, fn(a) -&gt; b, and List(a)..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29" s="102" t="str">
        <f t="shared" si="7"/>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Design Generic Functions &amp; Function Types explicitly utilizing fn identity(x: a) -&gt; a, fn(a) -&gt; b, and List(a).. Topic details: Generic Functions &amp; Function Types (fn identity(x: a) -&gt; a, fn(a) -&gt; b, List(a))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#21 | Complete | Gleam Fundamentals | 📊 Level: Intermediate
**Topic:** Design Generic Functions &amp; Function Types explicitly utilizing fn identity(x: a) -&gt; a, fn(a) -&gt; b, and List(a).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29" s="53">
        <v>0</v>
      </c>
      <c r="T29" s="101" t="str">
        <f t="shared" si="8"/>
        <v>[ROLE] Tech Lead | [TASK] Provide intentionally messy but functional code for learning debugging and improvement | [TOPIC] Design Generic Functions &amp; Function Types explicitly utilizing fn identity(x: a) -&gt; a, fn(a) -&gt; b, and List(a).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#21 | Stage 4 🧹 Refactor | Gleam Fundamentals | 📊 Level: Intermediate | 🌐 Coding5s.com
**Concept:** Generic Functions &amp; Function Types (fn identity(x: a) -&gt; a, fn(a) -&gt; b, List(a))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29" s="102"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Design Generic Functions &amp; Function Types explicitly utilizing fn identity(x: a) -&gt; a, fn(a) -&gt; b, and List(a).. Topic details: Generic Functions &amp; Function Types (fn identity(x: a) -&gt; a, fn(a) -&gt; b, List(a))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#21 | Refactor | Gleam Fundamentals | 📊 Level: Intermediate
**Topic:** Design Generic Functions &amp; Function Types explicitly utilizing fn identity(x: a) -&gt; a, fn(a) -&gt; b, and List(a).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29" s="53">
        <v>0</v>
      </c>
      <c r="W29" s="87" t="str">
        <f t="shared" si="10"/>
        <v>[ROLE] Tech Product Manager assigning a Gleam Fundamentals Jira Ticket | [TASK] Provide a guided implementation exercise with full solution for learning purposes | [TOPIC] Design Generic Functions &amp; Function Types explicitly utilizing fn identity(x: a) -&gt; a, fn(a) -&gt; b, and List(a).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#21 | Stage 5 | Gleam Fundamentals | 📊 Level: Intermediate | 🌐 Coding5s.com
**Concept:** Generic Functions &amp; Function Types (fn identity(x: a) -&gt; a, fn(a) -&gt; b, List(a))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29" s="102"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Design Generic Functions &amp; Function Types explicitly utilizing fn identity(x: a) -&gt; a, fn(a) -&gt; b, and List(a).. Goal: Generic Functions &amp; Function Types (fn identity(x: a) -&gt; a, fn(a) -&gt; b, List(a))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#21 | Extend | Gleam Fundamentals | 📊 Level: Intermediate
**Topic:** Design Generic Functions &amp; Function Types explicitly utilizing fn identity(x: a) -&gt; a, fn(a) -&gt; b, and List(a).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29" s="53">
        <v>0</v>
      </c>
      <c r="Z29" s="56" t="str">
        <f t="shared" si="12"/>
        <v/>
      </c>
      <c r="AA29" s="56" t="str">
        <f t="shared" si="13"/>
        <v/>
      </c>
      <c r="AB29" s="56" t="str">
        <f t="shared" si="14"/>
        <v/>
      </c>
      <c r="AC29" s="56" t="str">
        <f t="shared" si="15"/>
        <v/>
      </c>
      <c r="AD29" s="56" t="str">
        <f t="shared" si="16"/>
        <v/>
      </c>
      <c r="AE29" s="40" t="s">
        <v>149</v>
      </c>
      <c r="AF29" s="40" t="s">
        <v>150</v>
      </c>
      <c r="AG29" s="40" t="s">
        <v>151</v>
      </c>
      <c r="AH29" s="56" t="str">
        <f t="shared" si="0"/>
        <v/>
      </c>
      <c r="AI29" s="54"/>
      <c r="AJ29" s="54"/>
      <c r="AK29" s="54">
        <v>21</v>
      </c>
      <c r="AL29" s="54" t="s">
        <v>113</v>
      </c>
      <c r="AM29" s="54" t="s">
        <v>114</v>
      </c>
    </row>
    <row r="30" spans="1:39">
      <c r="A30" s="45" t="str" cm="1">
        <f t="array" ref="A30">IF(H30="PROJECT", CHAR(10) &amp; "- " &amp; _xlfn.TEXTJOIN(CHAR(10) &amp; "- ", TRUE, _xlfn._xlws.FILTER($I$9:$I$1000, ($B$9:$B$1000=B30) * ($H$9:$H$1000="Topic"))), "")</f>
        <v/>
      </c>
      <c r="B30" s="45">
        <f t="shared" si="1"/>
        <v>3</v>
      </c>
      <c r="C30" s="95">
        <v>18</v>
      </c>
      <c r="D30" s="57">
        <v>4</v>
      </c>
      <c r="E30" s="58" t="s">
        <v>46</v>
      </c>
      <c r="F30" s="59">
        <v>22</v>
      </c>
      <c r="G30" s="60" t="s">
        <v>158</v>
      </c>
      <c r="H30" s="60" t="s">
        <v>48</v>
      </c>
      <c r="I30" s="61" t="s">
        <v>770</v>
      </c>
      <c r="J30" s="62" t="s">
        <v>771</v>
      </c>
      <c r="K30" s="128" t="str">
        <f t="shared" si="2"/>
        <v xml:space="preserve">[ROLE] Friendly tutor specializing in Gleam Fundamentals | [TOPIC] Build Pipeline Chaining explicitly utilizing pipe operator, value pipe operator function, and value pipe operator function(arg).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#22 | Stage 1 📖 Practice | Gleam Fundamentals | 📊 Level: Intermediate | 🌐 Coding5s.com
**Concept:** Pipeline Chaining (pipe operator, value pipe operator function, value pipe operator function(arg))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0" s="102" t="str">
        <f t="shared" si="3"/>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Build Pipeline Chaining explicitly utilizing pipe operator, value pipe operator function, and value pipe operator function(arg).. Topic details: Pipeline Chaining (pipe operator, value pipe operator function, value pipe operator function(arg))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#22 | Practice | Gleam Fundamentals | 📊 Level: Intermediate
**Topic:** Build Pipeline Chaining explicitly utilizing pipe operator, value pipe operator function, and value pipe operator function(arg).
---
 | [FOOTER RULE - STRICT] End your response with: '--- ⚡ *Coding5s Mentor System — Eliminating Epistemic Debt*' | </v>
      </c>
      <c r="M30" s="52">
        <v>0</v>
      </c>
      <c r="N30" s="101" t="str">
        <f t="shared" si="4"/>
        <v>[ROLE] Careless Gleam Fundamentals Developer | [TASK] Generate debugging challenges in Gleam Fundamentals | | [TOPIC] Build Pipeline Chaining explicitly utilizing pipe operator, value pipe operator function, and value pipe operator function(arg).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#22 | Stage 2 🐛 Debug | Gleam Fundamentals | 📊 Level: Intermediate | 🌐 Coding5s.com
Concept: Pipeline Chaining (pipe operator, value pipe operator function, value pipe operator function(arg))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0" s="102" t="str">
        <f t="shared" si="5"/>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Build Pipeline Chaining explicitly utilizing pipe operator, value pipe operator function, and value pipe operator function(arg).. Topic details: Pipeline Chaining (pipe operator, value pipe operator function, value pipe operator function(arg))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#22 | Debug | Gleam Fundamentals | 📊 Level: Intermediate
**Topic:** Build Pipeline Chaining explicitly utilizing pipe operator, value pipe operator function, and value pipe operator function(arg).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0" s="52">
        <v>0</v>
      </c>
      <c r="Q30" s="101" t="str">
        <f t="shared" si="6"/>
        <v>[ROLE] Tech Lead | [TASK] Assign incomplete Gleam Fundamentals script challenges | [TOPIC] Build Pipeline Chaining explicitly utilizing pipe operator, value pipe operator function, and value pipe operator function(arg).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#22 | Stage 3 🧩 Complete | Gleam Fundamentals | 📊 Level: Intermediate | 🌐 Coding5s.com
**Concept:** Pipeline Chaining (pipe operator, value pipe operator function, value pipe operator function(arg))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Build Pipeline Chaining explicitly utilizing pipe operator, value pipe operator function, and value pipe operator function(arg)..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0" s="102" t="str">
        <f t="shared" si="7"/>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Build Pipeline Chaining explicitly utilizing pipe operator, value pipe operator function, and value pipe operator function(arg).. Topic details: Pipeline Chaining (pipe operator, value pipe operator function, value pipe operator function(arg))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#22 | Complete | Gleam Fundamentals | 📊 Level: Intermediate
**Topic:** Build Pipeline Chaining explicitly utilizing pipe operator, value pipe operator function, and value pipe operator function(arg).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0" s="52">
        <v>0</v>
      </c>
      <c r="T30" s="101" t="str">
        <f t="shared" si="8"/>
        <v>[ROLE] Tech Lead | [TASK] Provide intentionally messy but functional code for learning debugging and improvement | [TOPIC] Build Pipeline Chaining explicitly utilizing pipe operator, value pipe operator function, and value pipe operator function(arg).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#22 | Stage 4 🧹 Refactor | Gleam Fundamentals | 📊 Level: Intermediate | 🌐 Coding5s.com
**Concept:** Pipeline Chaining (pipe operator, value pipe operator function, value pipe operator function(arg))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0" s="102"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Build Pipeline Chaining explicitly utilizing pipe operator, value pipe operator function, and value pipe operator function(arg).. Topic details: Pipeline Chaining (pipe operator, value pipe operator function, value pipe operator function(arg))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#22 | Refactor | Gleam Fundamentals | 📊 Level: Intermediate
**Topic:** Build Pipeline Chaining explicitly utilizing pipe operator, value pipe operator function, and value pipe operator function(arg).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0" s="52">
        <v>0</v>
      </c>
      <c r="W30" s="87" t="str">
        <f t="shared" si="10"/>
        <v>[ROLE] Tech Product Manager assigning a Gleam Fundamentals Jira Ticket | [TASK] Provide a guided implementation exercise with full solution for learning purposes | [TOPIC] Build Pipeline Chaining explicitly utilizing pipe operator, value pipe operator function, and value pipe operator function(arg).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#22 | Stage 5 | Gleam Fundamentals | 📊 Level: Intermediate | 🌐 Coding5s.com
**Concept:** Pipeline Chaining (pipe operator, value pipe operator function, value pipe operator function(arg))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0" s="102"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Build Pipeline Chaining explicitly utilizing pipe operator, value pipe operator function, and value pipe operator function(arg).. Goal: Pipeline Chaining (pipe operator, value pipe operator function, value pipe operator function(arg))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#22 | Extend | Gleam Fundamentals | 📊 Level: Intermediate
**Topic:** Build Pipeline Chaining explicitly utilizing pipe operator, value pipe operator function, and value pipe operator function(arg).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0" s="52">
        <v>0</v>
      </c>
      <c r="Z30" s="56" t="str">
        <f t="shared" si="12"/>
        <v/>
      </c>
      <c r="AA30" s="56" t="str">
        <f t="shared" si="13"/>
        <v/>
      </c>
      <c r="AB30" s="56" t="str">
        <f t="shared" si="14"/>
        <v/>
      </c>
      <c r="AC30" s="56" t="str">
        <f t="shared" si="15"/>
        <v/>
      </c>
      <c r="AD30" s="56" t="str">
        <f t="shared" si="16"/>
        <v/>
      </c>
      <c r="AE30" s="40" t="s">
        <v>152</v>
      </c>
      <c r="AF30" s="40" t="s">
        <v>153</v>
      </c>
      <c r="AG30" s="40" t="s">
        <v>154</v>
      </c>
      <c r="AH30" s="56" t="str">
        <f t="shared" si="0"/>
        <v/>
      </c>
      <c r="AI30" s="54"/>
      <c r="AJ30" s="54"/>
      <c r="AK30" s="54">
        <v>22</v>
      </c>
      <c r="AL30" s="54" t="s">
        <v>118</v>
      </c>
      <c r="AM30" s="54" t="s">
        <v>119</v>
      </c>
    </row>
    <row r="31" spans="1:39">
      <c r="A31" s="45" t="str" cm="1">
        <f t="array" ref="A31">IF(H31="PROJECT", CHAR(10) &amp; "- " &amp; _xlfn.TEXTJOIN(CHAR(10) &amp; "- ", TRUE, _xlfn._xlws.FILTER($I$9:$I$1000, ($B$9:$B$1000=B31) * ($H$9:$H$1000="Topic"))), "")</f>
        <v/>
      </c>
      <c r="B31" s="45">
        <f t="shared" si="1"/>
        <v>3</v>
      </c>
      <c r="C31" s="95">
        <v>18</v>
      </c>
      <c r="D31" s="46">
        <v>4</v>
      </c>
      <c r="E31" s="58" t="s">
        <v>46</v>
      </c>
      <c r="F31" s="48">
        <v>23</v>
      </c>
      <c r="G31" s="49" t="s">
        <v>158</v>
      </c>
      <c r="H31" s="49" t="s">
        <v>48</v>
      </c>
      <c r="I31" s="50" t="s">
        <v>772</v>
      </c>
      <c r="J31" s="51" t="s">
        <v>773</v>
      </c>
      <c r="K31" s="128" t="str">
        <f t="shared" si="2"/>
        <v xml:space="preserve">[ROLE] Friendly tutor specializing in Gleam Fundamentals | [TOPIC] Execute Pipeline Argument Placement explicitly utilizing function(_), function(arg, _), and captures with pipe operator.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#23 | Stage 1 📖 Practice | Gleam Fundamentals | 📊 Level: Intermediate | 🌐 Coding5s.com
**Concept:** Pipeline Argument Placement (function(_), function(arg, _), captures with pipe operator)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1" s="102" t="str">
        <f t="shared" si="3"/>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Pipeline Argument Placement explicitly utilizing function(_), function(arg, _), and captures with pipe operator.. Topic details: Pipeline Argument Placement (function(_), function(arg, _), captures with pipe operator)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#23 | Practice | Gleam Fundamentals | 📊 Level: Intermediate
**Topic:** Execute Pipeline Argument Placement explicitly utilizing function(_), function(arg, _), and captures with pipe operator.
---
 | [FOOTER RULE - STRICT] End your response with: '--- ⚡ *Coding5s Mentor System — Eliminating Epistemic Debt*' | </v>
      </c>
      <c r="M31" s="53">
        <v>0</v>
      </c>
      <c r="N31" s="101" t="str">
        <f t="shared" si="4"/>
        <v>[ROLE] Careless Gleam Fundamentals Developer | [TASK] Generate debugging challenges in Gleam Fundamentals | | [TOPIC] Execute Pipeline Argument Placement explicitly utilizing function(_), function(arg, _), and captures with pipe operator.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#23 | Stage 2 🐛 Debug | Gleam Fundamentals | 📊 Level: Intermediate | 🌐 Coding5s.com
Concept: Pipeline Argument Placement (function(_), function(arg, _), captures with pipe operator)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1" s="102" t="str">
        <f t="shared" si="5"/>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Pipeline Argument Placement explicitly utilizing function(_), function(arg, _), and captures with pipe operator.. Topic details: Pipeline Argument Placement (function(_), function(arg, _), captures with pipe operator)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#23 | Debug | Gleam Fundamentals | 📊 Level: Intermediate
**Topic:** Execute Pipeline Argument Placement explicitly utilizing function(_), function(arg, _), and captures with pipe operator.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1" s="53">
        <v>0</v>
      </c>
      <c r="Q31" s="101" t="str">
        <f t="shared" si="6"/>
        <v>[ROLE] Tech Lead | [TASK] Assign incomplete Gleam Fundamentals script challenges | [TOPIC] Execute Pipeline Argument Placement explicitly utilizing function(_), function(arg, _), and captures with pipe operator.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#23 | Stage 3 🧩 Complete | Gleam Fundamentals | 📊 Level: Intermediate | 🌐 Coding5s.com
**Concept:** Pipeline Argument Placement (function(_), function(arg, _), captures with pipe operator)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Pipeline Argument Placement explicitly utilizing function(_), function(arg, _), and captures with pipe operator..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1" s="102" t="str">
        <f t="shared" si="7"/>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Pipeline Argument Placement explicitly utilizing function(_), function(arg, _), and captures with pipe operator.. Topic details: Pipeline Argument Placement (function(_), function(arg, _), captures with pipe operator)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#23 | Complete | Gleam Fundamentals | 📊 Level: Intermediate
**Topic:** Execute Pipeline Argument Placement explicitly utilizing function(_), function(arg, _), and captures with pipe operator.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1" s="53">
        <v>0</v>
      </c>
      <c r="T31" s="101" t="str">
        <f t="shared" si="8"/>
        <v>[ROLE] Tech Lead | [TASK] Provide intentionally messy but functional code for learning debugging and improvement | [TOPIC] Execute Pipeline Argument Placement explicitly utilizing function(_), function(arg, _), and captures with pipe operator.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#23 | Stage 4 🧹 Refactor | Gleam Fundamentals | 📊 Level: Intermediate | 🌐 Coding5s.com
**Concept:** Pipeline Argument Placement (function(_), function(arg, _), captures with pipe operator)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1" s="102"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Execute Pipeline Argument Placement explicitly utilizing function(_), function(arg, _), and captures with pipe operator.. Topic details: Pipeline Argument Placement (function(_), function(arg, _), captures with pipe operator)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#23 | Refactor | Gleam Fundamentals | 📊 Level: Intermediate
**Topic:** Execute Pipeline Argument Placement explicitly utilizing function(_), function(arg, _), and captures with pipe operator.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1" s="53">
        <v>0</v>
      </c>
      <c r="W31" s="87" t="str">
        <f t="shared" si="10"/>
        <v>[ROLE] Tech Product Manager assigning a Gleam Fundamentals Jira Ticket | [TASK] Provide a guided implementation exercise with full solution for learning purposes | [TOPIC] Execute Pipeline Argument Placement explicitly utilizing function(_), function(arg, _), and captures with pipe operator.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#23 | Stage 5 | Gleam Fundamentals | 📊 Level: Intermediate | 🌐 Coding5s.com
**Concept:** Pipeline Argument Placement (function(_), function(arg, _), captures with pipe operator)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1" s="102"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Pipeline Argument Placement explicitly utilizing function(_), function(arg, _), and captures with pipe operator.. Goal: Pipeline Argument Placement (function(_), function(arg, _), captures with pipe operator)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#23 | Extend | Gleam Fundamentals | 📊 Level: Intermediate
**Topic:** Execute Pipeline Argument Placement explicitly utilizing function(_), function(arg, _), and captures with pipe operator.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1" s="53">
        <v>0</v>
      </c>
      <c r="Z31" s="56" t="str">
        <f t="shared" si="12"/>
        <v/>
      </c>
      <c r="AA31" s="56" t="str">
        <f t="shared" si="13"/>
        <v/>
      </c>
      <c r="AB31" s="56" t="str">
        <f t="shared" si="14"/>
        <v/>
      </c>
      <c r="AC31" s="56" t="str">
        <f t="shared" si="15"/>
        <v/>
      </c>
      <c r="AD31" s="56" t="str">
        <f t="shared" si="16"/>
        <v/>
      </c>
      <c r="AE31" s="40" t="s">
        <v>155</v>
      </c>
      <c r="AF31" s="40" t="s">
        <v>156</v>
      </c>
      <c r="AG31" s="40" t="s">
        <v>157</v>
      </c>
      <c r="AH31" s="56" t="str">
        <f t="shared" si="0"/>
        <v/>
      </c>
      <c r="AI31" s="54"/>
      <c r="AJ31" s="54"/>
      <c r="AK31" s="54">
        <v>23</v>
      </c>
      <c r="AL31" s="54" t="s">
        <v>123</v>
      </c>
      <c r="AM31" s="54" t="s">
        <v>124</v>
      </c>
    </row>
    <row r="32" spans="1:39">
      <c r="A32" s="45" t="str" cm="1">
        <f t="array" ref="A32">IF(H32="PROJECT", CHAR(10) &amp; "- " &amp; _xlfn.TEXTJOIN(CHAR(10) &amp; "- ", TRUE, _xlfn._xlws.FILTER($I$9:$I$1000, ($B$9:$B$1000=B32) * ($H$9:$H$1000="Topic"))), "")</f>
        <v xml:space="preserve">
- Define Named Functions, Arity &amp; Visibility explicitly utilizing fn, pub fn, (), and -&gt;.
- Implement Higher-Order Functions explicitly utilizing fn(a) -&gt; b, callback arguments, and callback invocation.
- Construct Anonymous Functions &amp; Closures explicitly utilizing fn() {}, fn(x) {}, and captured bindings.
- Apply Function Captures explicitly utilizing function(_), function(value, _), and _.
- Design Generic Functions &amp; Function Types explicitly utilizing fn identity(x: a) -&gt; a, fn(a) -&gt; b, and List(a).
- Build Pipeline Chaining explicitly utilizing pipe operator, value pipe operator function, and value pipe operator function(arg).
- Execute Pipeline Argument Placement explicitly utilizing function(_), function(arg, _), and captures with pipe operator.</v>
      </c>
      <c r="B32" s="45">
        <f t="shared" si="1"/>
        <v>3</v>
      </c>
      <c r="C32" s="95">
        <v>35</v>
      </c>
      <c r="D32" s="57">
        <v>0</v>
      </c>
      <c r="E32" s="58" t="s">
        <v>46</v>
      </c>
      <c r="F32" s="59">
        <v>24</v>
      </c>
      <c r="G32" s="60" t="s">
        <v>158</v>
      </c>
      <c r="H32" s="60" t="s">
        <v>77</v>
      </c>
      <c r="I32" s="61" t="s">
        <v>774</v>
      </c>
      <c r="J32" s="62" t="s">
        <v>775</v>
      </c>
      <c r="K32" s="128" t="str">
        <f t="shared" si="2"/>
        <v>[TASK] Teach through a practical Gleam Fundamentals -  project following the micro-learning methodology, acting as a supportive tutor, creating a project about  Develop a data processing pipeline consolidating higher-order functions, closures, generics, and pipeline chaining. | [TOPICS USED] 
- Define Named Functions, Arity &amp; Visibility explicitly utilizing fn, pub fn, (), and -&gt;.
- Implement Higher-Order Functions explicitly utilizing fn(a) -&gt; b, callback arguments, and callback invocation.
- Construct Anonymous Functions &amp; Closures explicitly utilizing fn() {}, fn(x) {}, and captured bindings.
- Apply Function Captures explicitly utilizing function(_), function(value, _), and _.
- Design Generic Functions &amp; Function Types explicitly utilizing fn identity(x: a) -&gt; a, fn(a) -&gt; b, and List(a).
- Build Pipeline Chaining explicitly utilizing pipe operator, value pipe operator function, and value pipe operator function(arg).
- Execute Pipeline Argument Placement explicitly utilizing function(_), function(arg, _), and captures with pipe operator.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only required imports: Gleam core or gleam_stdlib by default; documented external packages only when topic-named at the top of the code block. Assume no project configuration file exists. | [CODE_CONSTRAINTS_RULE] Obey the row's Max Lines; use only scoped prior topics; validate with taught syntax, never force gleeunit or let assert. | [VISUAL_ARCHITECTURE_COMMENTS] 1. Use short '// --- BLOCK: NAME ---' comments only between real functional sections to map code to the planning phase. 2. Use brief //// module docs at top and /// docs before public items; type all module-function arguments and returns. 3. CRITICAL: NO comment or docstring line may exceed 80 characters maximum per comment or documentation line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#24 | Stage 1 | Gleam Fundamentals | 📊 Level: Intermediate | 🌐 Coding5s.com
**Project:** Data Processing Pipeline (Functions &amp; Pipelines)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32" s="102" t="str">
        <f t="shared" si="3"/>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data processing pipeline consolidating higher-order functions, closures, generics, and pipeline chaining.. Topics applied in this project: 
- Define Named Functions, Arity &amp; Visibility explicitly utilizing fn, pub fn, (), and -&gt;.
- Implement Higher-Order Functions explicitly utilizing fn(a) -&gt; b, callback arguments, and callback invocation.
- Construct Anonymous Functions &amp; Closures explicitly utilizing fn() {}, fn(x) {}, and captured bindings.
- Apply Function Captures explicitly utilizing function(_), function(value, _), and _.
- Design Generic Functions &amp; Function Types explicitly utilizing fn identity(x: a) -&gt; a, fn(a) -&gt; b, and List(a).
- Build Pipeline Chaining explicitly utilizing pipe operator, value pipe operator function, and value pipe operator function(arg).
- Execute Pipeline Argument Placement explicitly utilizing function(_), function(arg, _), and captures with pipe operator.. Project objective: Data Processing Pipeline (Functions &amp; Pipelines)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#24 | Practice | Gleam Fundamentals | 📊 Level: Intermediate
**Project:** Develop a data processing pipeline consolidating higher-order functions, closures, generics, and pipeline chaining.
---
 | [FOOTER RULE - STRICT] End your response with: '--- ⚡ *Coding5s Mentor System — Eliminating Epistemic Debt*' | </v>
      </c>
      <c r="M32" s="52">
        <v>0</v>
      </c>
      <c r="N32" s="101" t="str">
        <f t="shared" si="4"/>
        <v>[ROLE] Careless Gleam Fundamentals Developer | [TASK] Generate debugging project in Gleam Fundamentals | [PROJECT] Develop a data processing pipeline consolidating higher-order functions, closures, generics, and pipeline chaining. | [TOPICS USED] 
- Define Named Functions, Arity &amp; Visibility explicitly utilizing fn, pub fn, (), and -&gt;.
- Implement Higher-Order Functions explicitly utilizing fn(a) -&gt; b, callback arguments, and callback invocation.
- Construct Anonymous Functions &amp; Closures explicitly utilizing fn() {}, fn(x) {}, and captured bindings.
- Apply Function Captures explicitly utilizing function(_), function(value, _), and _.
- Design Generic Functions &amp; Function Types explicitly utilizing fn identity(x: a) -&gt; a, fn(a) -&gt; b, and List(a).
- Build Pipeline Chaining explicitly utilizing pipe operator, value pipe operator function, and value pipe operator function(arg).
- Execute Pipeline Argument Placement explicitly utilizing function(_), function(arg, _), and captures with pipe operator. | [LEVEL] Intermediate | [OUTPUT] Only header, dataset summary or statement (if any), email intro, objective, expected output, broken code, and footer | [HEADER RULE - STRICT] You MUST start your entire response EXACTLY with this markdown block (do not print anything before it):
### 🚀 Project #24 | Stage 2 | Gleam Fundamentals | 📊 Level: Intermediate | 🌐 Coding5s.com
Project: Data Processing Pipeline (Functions &amp; Pipelines)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Oromo | [LANGUAGE SEED CONTEXT] Language Seed Not Necessary | [BUG RULE] Create messy but readable Gleam with EXACTLY 2-5 intentional bugs drawn only from scoped topics; mix only applicable categories below. Type/compile bugs may include type mismatches, wrong arity, undefined names, invalid use of topic APIs, or in-scope inexhaustive case. Logic bugs may include wrong operators, comparisons, boundaries, patterns, or return values within scoped concepts. Error-handling bugs apply only when Result, Option, or assertions are in scope; use omitted or mishandled branches or unsafe assertions.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Gleam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32" s="102" t="str">
        <f t="shared" si="5"/>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data processing pipeline consolidating higher-order functions, closures, generics, and pipeline chaining.. Topics involved: 
- Define Named Functions, Arity &amp; Visibility explicitly utilizing fn, pub fn, (), and -&gt;.
- Implement Higher-Order Functions explicitly utilizing fn(a) -&gt; b, callback arguments, and callback invocation.
- Construct Anonymous Functions &amp; Closures explicitly utilizing fn() {}, fn(x) {}, and captured bindings.
- Apply Function Captures explicitly utilizing function(_), function(value, _), and _.
- Design Generic Functions &amp; Function Types explicitly utilizing fn identity(x: a) -&gt; a, fn(a) -&gt; b, and List(a).
- Build Pipeline Chaining explicitly utilizing pipe operator, value pipe operator function, and value pipe operator function(arg).
- Execute Pipeline Argument Placement explicitly utilizing function(_), function(arg, _), and captures with pipe operator.. Project objective: Data Processing Pipeline (Functions &amp; Pipelines)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#24 | Debug | Gleam Fundamentals | 📊 Level: Intermediate
**Project:** Develop a data processing pipeline consolidating higher-order functions, closures, generics, and pipeline chaining.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2" s="52">
        <v>0</v>
      </c>
      <c r="Q32" s="101" t="str">
        <f t="shared" si="6"/>
        <v>[ROLE] Tech Lead | [TASK] Assign incomplete project script | [PROJECT] Develop a data processing pipeline consolidating higher-order functions, closures, generics, and pipeline chaining. | [TOPICS USED] 
- Define Named Functions, Arity &amp; Visibility explicitly utilizing fn, pub fn, (), and -&gt;.
- Implement Higher-Order Functions explicitly utilizing fn(a) -&gt; b, callback arguments, and callback invocation.
- Construct Anonymous Functions &amp; Closures explicitly utilizing fn() {}, fn(x) {}, and captured bindings.
- Apply Function Captures explicitly utilizing function(_), function(value, _), and _.
- Design Generic Functions &amp; Function Types explicitly utilizing fn identity(x: a) -&gt; a, fn(a) -&gt; b, and List(a).
- Build Pipeline Chaining explicitly utilizing pipe operator, value pipe operator function, and value pipe operator function(arg).
- Execute Pipeline Argument Placement explicitly utilizing function(_), function(arg, _), and captures with pipe operator. | [LEVEL] Intermediate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#24 | Stage 3 | Gleam Fundamentals | 📊 Level: Intermediate | 🌐 Coding5s.com
**Project:** Data Processing Pipeline (Functions &amp; Pipelines)
---
 | [EXTERNAL_PACKAGE_PROTOCOL] Use gleam add only for documented external packages required by the project scope. | [CHALLENGE_CONSTRAINTS_POLICY] Obey the following executable base-code range; exclude blanks, comments, and TODO content: 30–60 Provide a valid scaffold using only scoped prior topics; place missing integration steps in clear // TODO blocks. Never force pipelines or function counts.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Gleam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32" s="102" t="str">
        <f t="shared" si="7"/>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data processing pipeline consolidating higher-order functions, closures, generics, and pipeline chaining.. Topics involved: 
- Define Named Functions, Arity &amp; Visibility explicitly utilizing fn, pub fn, (), and -&gt;.
- Implement Higher-Order Functions explicitly utilizing fn(a) -&gt; b, callback arguments, and callback invocation.
- Construct Anonymous Functions &amp; Closures explicitly utilizing fn() {}, fn(x) {}, and captured bindings.
- Apply Function Captures explicitly utilizing function(_), function(value, _), and _.
- Design Generic Functions &amp; Function Types explicitly utilizing fn identity(x: a) -&gt; a, fn(a) -&gt; b, and List(a).
- Build Pipeline Chaining explicitly utilizing pipe operator, value pipe operator function, and value pipe operator function(arg).
- Execute Pipeline Argument Placement explicitly utilizing function(_), function(arg, _), and captures with pipe operator.. Project objective: Data Processing Pipeline (Functions &amp; Pipelines)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#24 | Complete | Gleam Fundamentals | 📊 Level: Intermediate
**Project:** Develop a data processing pipeline consolidating higher-order functions, closures, generics, and pipeline chaining.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2" s="52">
        <v>0</v>
      </c>
      <c r="T32" s="101" t="str">
        <f t="shared" si="8"/>
        <v>[ROLE] Tech Lead | [TASK] Provide a messy but functional project for refactoring | [PROJECT] Develop a data processing pipeline consolidating higher-order functions, closures, generics, and pipeline chaining. | [TOPICS USED] 
- Define Named Functions, Arity &amp; Visibility explicitly utilizing fn, pub fn, (), and -&gt;.
- Implement Higher-Order Functions explicitly utilizing fn(a) -&gt; b, callback arguments, and callback invocation.
- Construct Anonymous Functions &amp; Closures explicitly utilizing fn() {}, fn(x) {}, and captured bindings.
- Apply Function Captures explicitly utilizing function(_), function(value, _), and _.
- Design Generic Functions &amp; Function Types explicitly utilizing fn identity(x: a) -&gt; a, fn(a) -&gt; b, and List(a).
- Build Pipeline Chaining explicitly utilizing pipe operator, value pipe operator function, and value pipe operator function(arg).
- Execute Pipeline Argument Placement explicitly utilizing function(_), function(arg, _), and captures with pipe operator. | [LEVEL] Intermediate | [PERSONA RULE] Act as a Tech Lead. A junior wrote this working but messy code. Tone: professional but exhausted | [HEADER RULE - STRICT] You MUST start your entire response EXACTLY with this markdown block (do not print anything before it):
### 🚀 Project #24 | Stage 4 | Gleam Fundamentals | 📊 Level: Intermediate | 🌐 Coding5s.com
**Project:** Data Processing Pipeline (Functions &amp; Pipelines)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Gleam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32" s="102"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PROJECT: Develop a data processing pipeline consolidating higher-order functions, closures, generics, and pipeline chaining.. Topics involved: 
- Define Named Functions, Arity &amp; Visibility explicitly utilizing fn, pub fn, (), and -&gt;.
- Implement Higher-Order Functions explicitly utilizing fn(a) -&gt; b, callback arguments, and callback invocation.
- Construct Anonymous Functions &amp; Closures explicitly utilizing fn() {}, fn(x) {}, and captured bindings.
- Apply Function Captures explicitly utilizing function(_), function(value, _), and _.
- Design Generic Functions &amp; Function Types explicitly utilizing fn identity(x: a) -&gt; a, fn(a) -&gt; b, and List(a).
- Build Pipeline Chaining explicitly utilizing pipe operator, value pipe operator function, and value pipe operator function(arg).
- Execute Pipeline Argument Placement explicitly utilizing function(_), function(arg, _), and captures with pipe operator.. Project objective: Data Processing Pipeline (Functions &amp; Pipelines)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#24 | Refactor | Gleam Fundamentals | 📊 Level: Intermediate
**Project:** Develop a data processing pipeline consolidating higher-order functions, closures, generics, and pipeline chaining.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2" s="52">
        <v>0</v>
      </c>
      <c r="W32" s="87" t="str">
        <f t="shared" si="10"/>
        <v>[ROLE] Tech Product Manager assigning a Gleam Fundamentals Jira Ticket | [TASK] Provide a guided project implementation with full solution | [PROJECT] Develop a data processing pipeline consolidating higher-order functions, closures, generics, and pipeline chaining. | [TOPICS USED] 
- Define Named Functions, Arity &amp; Visibility explicitly utilizing fn, pub fn, (), and -&gt;.
- Implement Higher-Order Functions explicitly utilizing fn(a) -&gt; b, callback arguments, and callback invocation.
- Construct Anonymous Functions &amp; Closures explicitly utilizing fn() {}, fn(x) {}, and captured bindings.
- Apply Function Captures explicitly utilizing function(_), function(value, _), and _.
- Design Generic Functions &amp; Function Types explicitly utilizing fn identity(x: a) -&gt; a, fn(a) -&gt; b, and List(a).
- Build Pipeline Chaining explicitly utilizing pipe operator, value pipe operator function, and value pipe operator function(arg).
- Execute Pipeline Argument Placement explicitly utilizing function(_), function(arg, _), and captures with pipe operator. | [LEVEL] Intermediate | [PERSONA RULE] Act as a professional Tech Product Manager defining a project ticket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[HEADER RULE - STRICT] You MUST start your entire response EXACTLY with this markdown block (do not print anything before it):
### 🚀 Project #24 | Stage 5 | Gleam Fundamentals | 📊 Level: Intermediate | 🌐 Coding5s.com
**Project:** Data Processing Pipeline (Functions &amp; Pipelines)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'Gleam Fundamentals Dev']
Subject: Assignment Details
Hello [Insert my user name if known, otherwise use 'Gleam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32" s="102"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data processing pipeline consolidating higher-order functions, closures, generics, and pipeline chaining.. Topics integrated: 
- Define Named Functions, Arity &amp; Visibility explicitly utilizing fn, pub fn, (), and -&gt;.
- Implement Higher-Order Functions explicitly utilizing fn(a) -&gt; b, callback arguments, and callback invocation.
- Construct Anonymous Functions &amp; Closures explicitly utilizing fn() {}, fn(x) {}, and captured bindings.
- Apply Function Captures explicitly utilizing function(_), function(value, _), and _.
- Design Generic Functions &amp; Function Types explicitly utilizing fn identity(x: a) -&gt; a, fn(a) -&gt; b, and List(a).
- Build Pipeline Chaining explicitly utilizing pipe operator, value pipe operator function, and value pipe operator function(arg).
- Execute Pipeline Argument Placement explicitly utilizing function(_), function(arg, _), and captures with pipe operator.. Business Goal: Data Processing Pipeline (Functions &amp; Pipelines)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#24 | Extend | Gleam Fundamentals | 📊 Level: Intermediate
**Project:** Develop a data processing pipeline consolidating higher-order functions, closures, generics, and pipeline chaining.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2" s="52">
        <v>0</v>
      </c>
      <c r="Z32" s="56" t="str">
        <f t="shared" si="12"/>
        <v>[TASK] Teach through a practical Gleam Fundamentals -  project following the micro-learning methodology, acting as a supportive tutor, creating a project about  Develop a data processing pipeline consolidating higher-order functions, closures, generics, and pipeline chaining. | [TOPICS USED] 
- Define Named Functions, Arity &amp; Visibility explicitly utilizing fn, pub fn, (), and -&gt;.
- Implement Higher-Order Functions explicitly utilizing fn(a) -&gt; b, callback arguments, and callback invocation.
- Construct Anonymous Functions &amp; Closures explicitly utilizing fn() {}, fn(x) {}, and captured bindings.
- Apply Function Captures explicitly utilizing function(_), function(value, _), and _.
- Design Generic Functions &amp; Function Types explicitly utilizing fn identity(x: a) -&gt; a, fn(a) -&gt; b, and List(a).
- Build Pipeline Chaining explicitly utilizing pipe operator, value pipe operator function, and value pipe operator function(arg).
- Execute Pipeline Argument Placement explicitly utilizing function(_), function(arg, _), and captures with pipe operator.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only required imports: Gleam core or gleam_stdlib by default; documented external packages only when topic-named at the top of the code block. Assume no project configuration file exists. | [CODE_CONSTRAINTS_RULE] Obey the row's Max Lines; use only scoped prior topics; validate with taught syntax, never force gleeunit or let assert. | [VISUAL_ARCHITECTURE_COMMENTS] 1. Use short '// --- BLOCK: NAME ---' comments only between real functional sections to map code to the planning phase. 2. Use brief //// module docs at top and /// docs before public items; type all module-function arguments and returns. 3. CRITICAL: NO comment or docstring line may exceed 80 characters maximum per comment or documentation line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#24 | Stage 1 | Gleam Fundamentals | 📊 Level: Intermediate | 🌐 Coding5s.com
**Project:** Data Processing Pipeline (Functions &amp; Pipelines)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32" s="56" t="str">
        <f t="shared" si="13"/>
        <v>[ROLE] Careless Gleam Fundamentals Developer | [TASK] Generate debugging project in Gleam Fundamentals | [PROJECT] Develop a data processing pipeline consolidating higher-order functions, closures, generics, and pipeline chaining. | [TOPICS USED] 
- Define Named Functions, Arity &amp; Visibility explicitly utilizing fn, pub fn, (), and -&gt;.
- Implement Higher-Order Functions explicitly utilizing fn(a) -&gt; b, callback arguments, and callback invocation.
- Construct Anonymous Functions &amp; Closures explicitly utilizing fn() {}, fn(x) {}, and captured bindings.
- Apply Function Captures explicitly utilizing function(_), function(value, _), and _.
- Design Generic Functions &amp; Function Types explicitly utilizing fn identity(x: a) -&gt; a, fn(a) -&gt; b, and List(a).
- Build Pipeline Chaining explicitly utilizing pipe operator, value pipe operator function, and value pipe operator function(arg).
- Execute Pipeline Argument Placement explicitly utilizing function(_), function(arg, _), and captures with pipe operator. | [LEVEL] Intermediate | [OUTPUT] Only header, dataset summary or statement (if any), email intro, objective, expected output, broken code, and footer | [HEADER RULE - STRICT] You MUST start your entire response EXACTLY with this markdown block (do not print anything before it):
### 🚀 Project #24 | Stage 2 | Gleam Fundamentals | 📊 Level: Intermediate | 🌐 Coding5s.com
Project: Data Processing Pipeline (Functions &amp; Pipelines)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Oromo | [LANGUAGE SEED CONTEXT] Language Seed Not Necessary | [BUG RULE] Create messy but readable Gleam with EXACTLY 2-5 intentional bugs drawn only from scoped topics; mix only applicable categories below. Type/compile bugs may include type mismatches, wrong arity, undefined names, invalid use of topic APIs, or in-scope inexhaustive case. Logic bugs may include wrong operators, comparisons, boundaries, patterns, or return values within scoped concepts. Error-handling bugs apply only when Result, Option, or assertions are in scope; use omitted or mishandled branches or unsafe assertions.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Gleam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32" s="56" t="str">
        <f t="shared" si="14"/>
        <v>[ROLE] Tech Lead | [TASK] Assign incomplete project script | [PROJECT] Develop a data processing pipeline consolidating higher-order functions, closures, generics, and pipeline chaining. | [TOPICS USED] 
- Define Named Functions, Arity &amp; Visibility explicitly utilizing fn, pub fn, (), and -&gt;.
- Implement Higher-Order Functions explicitly utilizing fn(a) -&gt; b, callback arguments, and callback invocation.
- Construct Anonymous Functions &amp; Closures explicitly utilizing fn() {}, fn(x) {}, and captured bindings.
- Apply Function Captures explicitly utilizing function(_), function(value, _), and _.
- Design Generic Functions &amp; Function Types explicitly utilizing fn identity(x: a) -&gt; a, fn(a) -&gt; b, and List(a).
- Build Pipeline Chaining explicitly utilizing pipe operator, value pipe operator function, and value pipe operator function(arg).
- Execute Pipeline Argument Placement explicitly utilizing function(_), function(arg, _), and captures with pipe operator. | [LEVEL] Intermediate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#24 | Stage 3 | Gleam Fundamentals | 📊 Level: Intermediate | 🌐 Coding5s.com
**Project:** Data Processing Pipeline (Functions &amp; Pipelines)
---
 | [EXTERNAL_PACKAGE_PROTOCOL] Use gleam add only for documented external packages required by the project scope. | [CHALLENGE_CONSTRAINTS_POLICY] Obey the following executable base-code range; exclude blanks, comments, and TODO content: 30–60 Provide a valid scaffold using only scoped prior topics; place missing integration steps in clear // TODO blocks. Never force pipelines or function counts.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Gleam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32" s="56" t="str">
        <f t="shared" si="15"/>
        <v>[ROLE] Tech Lead | [TASK] Provide a messy but functional project for refactoring | [PROJECT] Develop a data processing pipeline consolidating higher-order functions, closures, generics, and pipeline chaining. | [TOPICS USED] 
- Define Named Functions, Arity &amp; Visibility explicitly utilizing fn, pub fn, (), and -&gt;.
- Implement Higher-Order Functions explicitly utilizing fn(a) -&gt; b, callback arguments, and callback invocation.
- Construct Anonymous Functions &amp; Closures explicitly utilizing fn() {}, fn(x) {}, and captured bindings.
- Apply Function Captures explicitly utilizing function(_), function(value, _), and _.
- Design Generic Functions &amp; Function Types explicitly utilizing fn identity(x: a) -&gt; a, fn(a) -&gt; b, and List(a).
- Build Pipeline Chaining explicitly utilizing pipe operator, value pipe operator function, and value pipe operator function(arg).
- Execute Pipeline Argument Placement explicitly utilizing function(_), function(arg, _), and captures with pipe operator. | [LEVEL] Intermediate | [PERSONA RULE] Act as a Tech Lead. A junior wrote this working but messy code. Tone: professional but exhausted | [HEADER RULE - STRICT] You MUST start your entire response EXACTLY with this markdown block (do not print anything before it):
### 🚀 Project #24 | Stage 4 | Gleam Fundamentals | 📊 Level: Intermediate | 🌐 Coding5s.com
**Project:** Data Processing Pipeline (Functions &amp; Pipelines)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Gleam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32" s="56" t="str">
        <f t="shared" si="16"/>
        <v>[ROLE] Tech Product Manager assigning a Gleam Fundamentals Jira Ticket | [TASK] Provide a guided project implementation with full solution | [PROJECT] Develop a data processing pipeline consolidating higher-order functions, closures, generics, and pipeline chaining. | [TOPICS USED] 
- Define Named Functions, Arity &amp; Visibility explicitly utilizing fn, pub fn, (), and -&gt;.
- Implement Higher-Order Functions explicitly utilizing fn(a) -&gt; b, callback arguments, and callback invocation.
- Construct Anonymous Functions &amp; Closures explicitly utilizing fn() {}, fn(x) {}, and captured bindings.
- Apply Function Captures explicitly utilizing function(_), function(value, _), and _.
- Design Generic Functions &amp; Function Types explicitly utilizing fn identity(x: a) -&gt; a, fn(a) -&gt; b, and List(a).
- Build Pipeline Chaining explicitly utilizing pipe operator, value pipe operator function, and value pipe operator function(arg).
- Execute Pipeline Argument Placement explicitly utilizing function(_), function(arg, _), and captures with pipe operator. | [LEVEL] Intermediate | [PERSONA RULE] Act as a professional Tech Product Manager defining a project ticket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[HEADER RULE - STRICT] You MUST start your entire response EXACTLY with this markdown block (do not print anything before it):
### 🚀 Project #24 | Stage 5 | Gleam Fundamentals | 📊 Level: Intermediate | 🌐 Coding5s.com
**Project:** Data Processing Pipeline (Functions &amp; Pipelines)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'Gleam Fundamentals Dev']
Subject: Assignment Details
Hello [Insert my user name if known, otherwise use 'Gleam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32" s="40"/>
      <c r="AF32" s="40"/>
      <c r="AG32" s="40"/>
      <c r="AH32" s="56" t="str">
        <f t="shared" si="0"/>
        <v/>
      </c>
      <c r="AI32" s="54"/>
      <c r="AJ32" s="54"/>
      <c r="AK32" s="54">
        <v>24</v>
      </c>
      <c r="AL32" s="54" t="s">
        <v>128</v>
      </c>
      <c r="AM32" s="54" t="s">
        <v>129</v>
      </c>
    </row>
    <row r="33" spans="1:39">
      <c r="A33" s="45" t="str" cm="1">
        <f t="array" ref="A33">IF(H33="PROJECT", CHAR(10) &amp; "- " &amp; _xlfn.TEXTJOIN(CHAR(10) &amp; "- ", TRUE, _xlfn._xlws.FILTER($I$9:$I$1000, ($B$9:$B$1000=B33) * ($H$9:$H$1000="Topic"))), "")</f>
        <v/>
      </c>
      <c r="B33" s="45">
        <f t="shared" si="1"/>
        <v>4</v>
      </c>
      <c r="C33" s="95">
        <v>15</v>
      </c>
      <c r="D33" s="46">
        <v>4</v>
      </c>
      <c r="E33" s="58" t="s">
        <v>46</v>
      </c>
      <c r="F33" s="48">
        <v>25</v>
      </c>
      <c r="G33" s="49" t="s">
        <v>158</v>
      </c>
      <c r="H33" s="49" t="s">
        <v>48</v>
      </c>
      <c r="I33" s="50" t="s">
        <v>776</v>
      </c>
      <c r="J33" s="51" t="s">
        <v>722</v>
      </c>
      <c r="K33" s="128" t="str">
        <f t="shared" si="2"/>
        <v xml:space="preserve">[ROLE] Friendly tutor specializing in Gleam Fundamentals | [TOPIC] Apply Labelled Arguments &amp; Label Shorthand explicitly utilizing label argument: Type, label: value, and label:.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#25 | Stage 1 📖 Practice | Gleam Fundamentals | 📊 Level: Intermediate | 🌐 Coding5s.com
**Concept:** Labelled Arguments &amp; Label Shorthand (label argument: Type, label: value, label:)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3" s="102" t="str">
        <f t="shared" si="3"/>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Labelled Arguments &amp; Label Shorthand explicitly utilizing label argument: Type, label: value, and label:.. Topic details: Labelled Arguments &amp; Label Shorthand (label argument: Type, label: value, label:)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#25 | Practice | Gleam Fundamentals | 📊 Level: Intermediate
**Topic:** Apply Labelled Arguments &amp; Label Shorthand explicitly utilizing label argument: Type, label: value, and label:.
---
 | [FOOTER RULE - STRICT] End your response with: '--- ⚡ *Coding5s Mentor System — Eliminating Epistemic Debt*' | </v>
      </c>
      <c r="M33" s="53">
        <v>0</v>
      </c>
      <c r="N33" s="101" t="str">
        <f t="shared" si="4"/>
        <v>[ROLE] Careless Gleam Fundamentals Developer | [TASK] Generate debugging challenges in Gleam Fundamentals | | [TOPIC] Apply Labelled Arguments &amp; Label Shorthand explicitly utilizing label argument: Type, label: value, and label:.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#25 | Stage 2 🐛 Debug | Gleam Fundamentals | 📊 Level: Intermediate | 🌐 Coding5s.com
Concept: Labelled Arguments &amp; Label Shorthand (label argument: Type, label: value, label:)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3" s="102" t="str">
        <f t="shared" si="5"/>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Labelled Arguments &amp; Label Shorthand explicitly utilizing label argument: Type, label: value, and label:.. Topic details: Labelled Arguments &amp; Label Shorthand (label argument: Type, label: value, label:)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#25 | Debug | Gleam Fundamentals | 📊 Level: Intermediate
**Topic:** Apply Labelled Arguments &amp; Label Shorthand explicitly utilizing label argument: Type, label: value, and label:.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3" s="53">
        <v>0</v>
      </c>
      <c r="Q33" s="101" t="str">
        <f t="shared" si="6"/>
        <v>[ROLE] Tech Lead | [TASK] Assign incomplete Gleam Fundamentals script challenges | [TOPIC] Apply Labelled Arguments &amp; Label Shorthand explicitly utilizing label argument: Type, label: value, and label:.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#25 | Stage 3 🧩 Complete | Gleam Fundamentals | 📊 Level: Intermediate | 🌐 Coding5s.com
**Concept:** Labelled Arguments &amp; Label Shorthand (label argument: Type, label: value, label:)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Labelled Arguments &amp; Label Shorthand explicitly utilizing label argument: Type, label: value, and label:..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3" s="102" t="str">
        <f t="shared" si="7"/>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Labelled Arguments &amp; Label Shorthand explicitly utilizing label argument: Type, label: value, and label:.. Topic details: Labelled Arguments &amp; Label Shorthand (label argument: Type, label: value, label:)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#25 | Complete | Gleam Fundamentals | 📊 Level: Intermediate
**Topic:** Apply Labelled Arguments &amp; Label Shorthand explicitly utilizing label argument: Type, label: value, and label:.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3" s="53">
        <v>0</v>
      </c>
      <c r="T33" s="101" t="str">
        <f t="shared" si="8"/>
        <v>[ROLE] Tech Lead | [TASK] Provide intentionally messy but functional code for learning debugging and improvement | [TOPIC] Apply Labelled Arguments &amp; Label Shorthand explicitly utilizing label argument: Type, label: value, and label:.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#25 | Stage 4 🧹 Refactor | Gleam Fundamentals | 📊 Level: Intermediate | 🌐 Coding5s.com
**Concept:** Labelled Arguments &amp; Label Shorthand (label argument: Type, label: value, label:)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3" s="102"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Apply Labelled Arguments &amp; Label Shorthand explicitly utilizing label argument: Type, label: value, and label:.. Topic details: Labelled Arguments &amp; Label Shorthand (label argument: Type, label: value, label:)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#25 | Refactor | Gleam Fundamentals | 📊 Level: Intermediate
**Topic:** Apply Labelled Arguments &amp; Label Shorthand explicitly utilizing label argument: Type, label: value, and label:.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3" s="53">
        <v>0</v>
      </c>
      <c r="W33" s="87" t="str">
        <f t="shared" si="10"/>
        <v>[ROLE] Tech Product Manager assigning a Gleam Fundamentals Jira Ticket | [TASK] Provide a guided implementation exercise with full solution for learning purposes | [TOPIC] Apply Labelled Arguments &amp; Label Shorthand explicitly utilizing label argument: Type, label: value, and label:.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#25 | Stage 5 | Gleam Fundamentals | 📊 Level: Intermediate | 🌐 Coding5s.com
**Concept:** Labelled Arguments &amp; Label Shorthand (label argument: Type, label: value, label:)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3" s="102"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Labelled Arguments &amp; Label Shorthand explicitly utilizing label argument: Type, label: value, and label:.. Goal: Labelled Arguments &amp; Label Shorthand (label argument: Type, label: value, label:)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#25 | Extend | Gleam Fundamentals | 📊 Level: Intermediate
**Topic:** Apply Labelled Arguments &amp; Label Shorthand explicitly utilizing label argument: Type, label: value, and label:.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3" s="53">
        <v>0</v>
      </c>
      <c r="Z33" s="56" t="str">
        <f t="shared" si="12"/>
        <v/>
      </c>
      <c r="AA33" s="56" t="str">
        <f t="shared" si="13"/>
        <v/>
      </c>
      <c r="AB33" s="56" t="str">
        <f t="shared" si="14"/>
        <v/>
      </c>
      <c r="AC33" s="56" t="str">
        <f t="shared" si="15"/>
        <v/>
      </c>
      <c r="AD33" s="56" t="str">
        <f t="shared" si="16"/>
        <v/>
      </c>
      <c r="AE33" s="40"/>
      <c r="AF33" s="40"/>
      <c r="AG33" s="40"/>
      <c r="AH33" s="56" t="str">
        <f t="shared" si="0"/>
        <v/>
      </c>
      <c r="AI33" s="54"/>
      <c r="AJ33" s="54"/>
      <c r="AK33" s="54">
        <v>25</v>
      </c>
      <c r="AL33" s="54" t="s">
        <v>133</v>
      </c>
      <c r="AM33" s="54" t="s">
        <v>134</v>
      </c>
    </row>
    <row r="34" spans="1:39">
      <c r="A34" s="45" t="str" cm="1">
        <f t="array" ref="A34">IF(H34="PROJECT", CHAR(10) &amp; "- " &amp; _xlfn.TEXTJOIN(CHAR(10) &amp; "- ", TRUE, _xlfn._xlws.FILTER($I$9:$I$1000, ($B$9:$B$1000=B34) * ($H$9:$H$1000="Topic"))), "")</f>
        <v/>
      </c>
      <c r="B34" s="45">
        <f t="shared" si="1"/>
        <v>4</v>
      </c>
      <c r="C34" s="95">
        <v>16</v>
      </c>
      <c r="D34" s="57">
        <v>4</v>
      </c>
      <c r="E34" s="58" t="s">
        <v>46</v>
      </c>
      <c r="F34" s="59">
        <v>26</v>
      </c>
      <c r="G34" s="60" t="s">
        <v>158</v>
      </c>
      <c r="H34" s="60" t="s">
        <v>48</v>
      </c>
      <c r="I34" s="61" t="s">
        <v>777</v>
      </c>
      <c r="J34" s="62" t="s">
        <v>778</v>
      </c>
      <c r="K34" s="128" t="str">
        <f t="shared" si="2"/>
        <v xml:space="preserve">[ROLE] Friendly tutor specializing in Gleam Fundamentals | [TOPIC] Evaluate Exhaustive case Expressions explicitly utilizing case, -&gt;, exhaustive branches, and _.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#26 | Stage 1 📖 Practice | Gleam Fundamentals | 📊 Level: Intermediate | 🌐 Coding5s.com
**Concept:** Exhaustive case Expressions (case, -&gt;, exhaustive branches, _)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4" s="102" t="str">
        <f t="shared" si="3"/>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Exhaustive case Expressions explicitly utilizing case, -&gt;, exhaustive branches, and _.. Topic details: Exhaustive case Expressions (case, -&gt;, exhaustive branches, _)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#26 | Practice | Gleam Fundamentals | 📊 Level: Intermediate
**Topic:** Evaluate Exhaustive case Expressions explicitly utilizing case, -&gt;, exhaustive branches, and _.
---
 | [FOOTER RULE - STRICT] End your response with: '--- ⚡ *Coding5s Mentor System — Eliminating Epistemic Debt*' | </v>
      </c>
      <c r="M34" s="52">
        <v>0</v>
      </c>
      <c r="N34" s="101" t="str">
        <f t="shared" si="4"/>
        <v>[ROLE] Careless Gleam Fundamentals Developer | [TASK] Generate debugging challenges in Gleam Fundamentals | | [TOPIC] Evaluate Exhaustive case Expressions explicitly utilizing case, -&gt;, exhaustive branches, and _.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#26 | Stage 2 🐛 Debug | Gleam Fundamentals | 📊 Level: Intermediate | 🌐 Coding5s.com
Concept: Exhaustive case Expressions (case, -&gt;, exhaustive branches, 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4" s="102" t="str">
        <f t="shared" si="5"/>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Exhaustive case Expressions explicitly utilizing case, -&gt;, exhaustive branches, and _.. Topic details: Exhaustive case Expressions (case, -&gt;, exhaustive branches, 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#26 | Debug | Gleam Fundamentals | 📊 Level: Intermediate
**Topic:** Evaluate Exhaustive case Expressions explicitly utilizing case, -&gt;, exhaustive branches, and _.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4" s="52">
        <v>0</v>
      </c>
      <c r="Q34" s="101" t="str">
        <f t="shared" si="6"/>
        <v>[ROLE] Tech Lead | [TASK] Assign incomplete Gleam Fundamentals script challenges | [TOPIC] Evaluate Exhaustive case Expressions explicitly utilizing case, -&gt;, exhaustive branches, and _.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#26 | Stage 3 🧩 Complete | Gleam Fundamentals | 📊 Level: Intermediate | 🌐 Coding5s.com
**Concept:** Exhaustive case Expressions (case, -&gt;, exhaustive branches, 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Exhaustive case Expressions explicitly utilizing case, -&gt;, exhaustive branches, and 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4" s="102" t="str">
        <f t="shared" si="7"/>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Exhaustive case Expressions explicitly utilizing case, -&gt;, exhaustive branches, and _.. Topic details: Exhaustive case Expressions (case, -&gt;, exhaustive branches, 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#26 | Complete | Gleam Fundamentals | 📊 Level: Intermediate
**Topic:** Evaluate Exhaustive case Expressions explicitly utilizing case, -&gt;, exhaustive branches, and _.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4" s="52">
        <v>0</v>
      </c>
      <c r="T34" s="101" t="str">
        <f t="shared" si="8"/>
        <v>[ROLE] Tech Lead | [TASK] Provide intentionally messy but functional code for learning debugging and improvement | [TOPIC] Evaluate Exhaustive case Expressions explicitly utilizing case, -&gt;, exhaustive branches, and _.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#26 | Stage 4 🧹 Refactor | Gleam Fundamentals | 📊 Level: Intermediate | 🌐 Coding5s.com
**Concept:** Exhaustive case Expressions (case, -&gt;, exhaustive branches, 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4" s="102"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Evaluate Exhaustive case Expressions explicitly utilizing case, -&gt;, exhaustive branches, and _.. Topic details: Exhaustive case Expressions (case, -&gt;, exhaustive branches, 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#26 | Refactor | Gleam Fundamentals | 📊 Level: Intermediate
**Topic:** Evaluate Exhaustive case Expressions explicitly utilizing case, -&gt;, exhaustive branches, and _.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4" s="52">
        <v>0</v>
      </c>
      <c r="W34" s="87" t="str">
        <f t="shared" si="10"/>
        <v>[ROLE] Tech Product Manager assigning a Gleam Fundamentals Jira Ticket | [TASK] Provide a guided implementation exercise with full solution for learning purposes | [TOPIC] Evaluate Exhaustive case Expressions explicitly utilizing case, -&gt;, exhaustive branches, and _.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#26 | Stage 5 | Gleam Fundamentals | 📊 Level: Intermediate | 🌐 Coding5s.com
**Concept:** Exhaustive case Expressions (case, -&gt;, exhaustive branches, _)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4" s="102"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Exhaustive case Expressions explicitly utilizing case, -&gt;, exhaustive branches, and _.. Goal: Exhaustive case Expressions (case, -&gt;, exhaustive branches, 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#26 | Extend | Gleam Fundamentals | 📊 Level: Intermediate
**Topic:** Evaluate Exhaustive case Expressions explicitly utilizing case, -&gt;, exhaustive branches, and _.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4" s="52">
        <v>0</v>
      </c>
      <c r="Z34" s="56" t="str">
        <f t="shared" si="12"/>
        <v/>
      </c>
      <c r="AA34" s="56" t="str">
        <f t="shared" si="13"/>
        <v/>
      </c>
      <c r="AB34" s="56" t="str">
        <f t="shared" si="14"/>
        <v/>
      </c>
      <c r="AC34" s="56" t="str">
        <f t="shared" si="15"/>
        <v/>
      </c>
      <c r="AD34" s="56" t="str">
        <f t="shared" si="16"/>
        <v/>
      </c>
      <c r="AE34" s="40"/>
      <c r="AF34" s="40"/>
      <c r="AG34" s="40"/>
      <c r="AH34" s="56" t="str">
        <f t="shared" si="0"/>
        <v/>
      </c>
      <c r="AI34" s="54"/>
      <c r="AJ34" s="54"/>
      <c r="AK34" s="54">
        <v>26</v>
      </c>
      <c r="AL34" s="54" t="s">
        <v>138</v>
      </c>
      <c r="AM34" s="54" t="s">
        <v>139</v>
      </c>
    </row>
    <row r="35" spans="1:39">
      <c r="A35" s="45" t="str" cm="1">
        <f t="array" ref="A35">IF(H35="PROJECT", CHAR(10) &amp; "- " &amp; _xlfn.TEXTJOIN(CHAR(10) &amp; "- ", TRUE, _xlfn._xlws.FILTER($I$9:$I$1000, ($B$9:$B$1000=B35) * ($H$9:$H$1000="Topic"))), "")</f>
        <v/>
      </c>
      <c r="B35" s="45">
        <f t="shared" si="1"/>
        <v>4</v>
      </c>
      <c r="C35" s="95">
        <v>15</v>
      </c>
      <c r="D35" s="46">
        <v>4</v>
      </c>
      <c r="E35" s="58" t="s">
        <v>46</v>
      </c>
      <c r="F35" s="48">
        <v>27</v>
      </c>
      <c r="G35" s="49" t="s">
        <v>158</v>
      </c>
      <c r="H35" s="49" t="s">
        <v>48</v>
      </c>
      <c r="I35" s="50" t="s">
        <v>779</v>
      </c>
      <c r="J35" s="51" t="s">
        <v>780</v>
      </c>
      <c r="K35" s="128" t="str">
        <f t="shared" si="2"/>
        <v xml:space="preserve">[ROLE] Friendly tutor specializing in Gleam Fundamentals | [TOPIC] Implement Literal, Variable &amp; Discard Patterns explicitly utilizing 0, "ok", name, _, and _name.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#27 | Stage 1 📖 Practice | Gleam Fundamentals | 📊 Level: Intermediate | 🌐 Coding5s.com
**Concept:** Literal, Variable &amp; Discard Patterns (0, "ok", name, _, _name)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5" s="102" t="str">
        <f t="shared" si="3"/>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Literal, Variable &amp; Discard Patterns explicitly utilizing 0, "ok", name, _, and _name.. Topic details: Literal, Variable &amp; Discard Patterns (0, "ok", name, _, _name)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#27 | Practice | Gleam Fundamentals | 📊 Level: Intermediate
**Topic:** Implement Literal, Variable &amp; Discard Patterns explicitly utilizing 0, "ok", name, _, and _name.
---
 | [FOOTER RULE - STRICT] End your response with: '--- ⚡ *Coding5s Mentor System — Eliminating Epistemic Debt*' | </v>
      </c>
      <c r="M35" s="53">
        <v>0</v>
      </c>
      <c r="N35" s="101" t="str">
        <f t="shared" si="4"/>
        <v>[ROLE] Careless Gleam Fundamentals Developer | [TASK] Generate debugging challenges in Gleam Fundamentals | | [TOPIC] Implement Literal, Variable &amp; Discard Patterns explicitly utilizing 0, "ok", name, _, and _name.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#27 | Stage 2 🐛 Debug | Gleam Fundamentals | 📊 Level: Intermediate | 🌐 Coding5s.com
Concept: Literal, Variable &amp; Discard Patterns (0, "ok", name, _, _name)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5" s="102" t="str">
        <f t="shared" si="5"/>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Literal, Variable &amp; Discard Patterns explicitly utilizing 0, "ok", name, _, and _name.. Topic details: Literal, Variable &amp; Discard Patterns (0, "ok", name, _, _name)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#27 | Debug | Gleam Fundamentals | 📊 Level: Intermediate
**Topic:** Implement Literal, Variable &amp; Discard Patterns explicitly utilizing 0, "ok", name, _, and _name.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5" s="53">
        <v>0</v>
      </c>
      <c r="Q35" s="101" t="str">
        <f t="shared" si="6"/>
        <v>[ROLE] Tech Lead | [TASK] Assign incomplete Gleam Fundamentals script challenges | [TOPIC] Implement Literal, Variable &amp; Discard Patterns explicitly utilizing 0, "ok", name, _, and _name.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#27 | Stage 3 🧩 Complete | Gleam Fundamentals | 📊 Level: Intermediate | 🌐 Coding5s.com
**Concept:** Literal, Variable &amp; Discard Patterns (0, "ok", name, _, _name)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Literal, Variable &amp; Discard Patterns explicitly utilizing 0, "ok", name, _, and _name..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5" s="102" t="str">
        <f t="shared" si="7"/>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Literal, Variable &amp; Discard Patterns explicitly utilizing 0, "ok", name, _, and _name.. Topic details: Literal, Variable &amp; Discard Patterns (0, "ok", name, _, _name)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#27 | Complete | Gleam Fundamentals | 📊 Level: Intermediate
**Topic:** Implement Literal, Variable &amp; Discard Patterns explicitly utilizing 0, "ok", name, _, and _name.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5" s="53">
        <v>0</v>
      </c>
      <c r="T35" s="101" t="str">
        <f t="shared" si="8"/>
        <v>[ROLE] Tech Lead | [TASK] Provide intentionally messy but functional code for learning debugging and improvement | [TOPIC] Implement Literal, Variable &amp; Discard Patterns explicitly utilizing 0, "ok", name, _, and _name.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#27 | Stage 4 🧹 Refactor | Gleam Fundamentals | 📊 Level: Intermediate | 🌐 Coding5s.com
**Concept:** Literal, Variable &amp; Discard Patterns (0, "ok", name, _, _name)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5" s="102"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Implement Literal, Variable &amp; Discard Patterns explicitly utilizing 0, "ok", name, _, and _name.. Topic details: Literal, Variable &amp; Discard Patterns (0, "ok", name, _, _name)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#27 | Refactor | Gleam Fundamentals | 📊 Level: Intermediate
**Topic:** Implement Literal, Variable &amp; Discard Patterns explicitly utilizing 0, "ok", name, _, and _name.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5" s="53">
        <v>0</v>
      </c>
      <c r="W35" s="87" t="str">
        <f t="shared" si="10"/>
        <v>[ROLE] Tech Product Manager assigning a Gleam Fundamentals Jira Ticket | [TASK] Provide a guided implementation exercise with full solution for learning purposes | [TOPIC] Implement Literal, Variable &amp; Discard Patterns explicitly utilizing 0, "ok", name, _, and _name.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#27 | Stage 5 | Gleam Fundamentals | 📊 Level: Intermediate | 🌐 Coding5s.com
**Concept:** Literal, Variable &amp; Discard Patterns (0, "ok", name, _, _name)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5" s="102"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Literal, Variable &amp; Discard Patterns explicitly utilizing 0, "ok", name, _, and _name.. Goal: Literal, Variable &amp; Discard Patterns (0, "ok", name, _, _name)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#27 | Extend | Gleam Fundamentals | 📊 Level: Intermediate
**Topic:** Implement Literal, Variable &amp; Discard Patterns explicitly utilizing 0, "ok", name, _, and _name.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5" s="53">
        <v>0</v>
      </c>
      <c r="Z35" s="56" t="str">
        <f t="shared" si="12"/>
        <v/>
      </c>
      <c r="AA35" s="56" t="str">
        <f t="shared" si="13"/>
        <v/>
      </c>
      <c r="AB35" s="56" t="str">
        <f t="shared" si="14"/>
        <v/>
      </c>
      <c r="AC35" s="56" t="str">
        <f t="shared" si="15"/>
        <v/>
      </c>
      <c r="AD35" s="56" t="str">
        <f t="shared" si="16"/>
        <v/>
      </c>
      <c r="AE35" s="40"/>
      <c r="AF35" s="40"/>
      <c r="AG35" s="40"/>
      <c r="AH35" s="56" t="str">
        <f t="shared" si="0"/>
        <v/>
      </c>
      <c r="AI35" s="54"/>
      <c r="AJ35" s="54"/>
      <c r="AK35" s="54">
        <v>27</v>
      </c>
      <c r="AL35" s="54" t="s">
        <v>143</v>
      </c>
      <c r="AM35" s="54" t="s">
        <v>144</v>
      </c>
    </row>
    <row r="36" spans="1:39">
      <c r="A36" s="45" t="str" cm="1">
        <f t="array" ref="A36">IF(H36="PROJECT", CHAR(10) &amp; "- " &amp; _xlfn.TEXTJOIN(CHAR(10) &amp; "- ", TRUE, _xlfn._xlws.FILTER($I$9:$I$1000, ($B$9:$B$1000=B36) * ($H$9:$H$1000="Topic"))), "")</f>
        <v/>
      </c>
      <c r="B36" s="45">
        <f t="shared" si="1"/>
        <v>4</v>
      </c>
      <c r="C36" s="95">
        <v>15</v>
      </c>
      <c r="D36" s="57">
        <v>4</v>
      </c>
      <c r="E36" s="58" t="s">
        <v>46</v>
      </c>
      <c r="F36" s="59">
        <v>28</v>
      </c>
      <c r="G36" s="60" t="s">
        <v>158</v>
      </c>
      <c r="H36" s="60" t="s">
        <v>48</v>
      </c>
      <c r="I36" s="61" t="s">
        <v>781</v>
      </c>
      <c r="J36" s="62" t="s">
        <v>724</v>
      </c>
      <c r="K36" s="128" t="str">
        <f t="shared" si="2"/>
        <v xml:space="preserve">[ROLE] Friendly tutor specializing in Gleam Fundamentals | [TOPIC] Match String Prefix Patterns explicitly utilizing "Hello " &lt;&gt; name, "", and _.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#28 | Stage 1 📖 Practice | Gleam Fundamentals | 📊 Level: Intermediate | 🌐 Coding5s.com
**Concept:** String Prefix Patterns ("Hello " &lt;&gt; name, "", _)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6" s="102" t="str">
        <f t="shared" si="3"/>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Match String Prefix Patterns explicitly utilizing "Hello " &lt;&gt; name, "", and _.. Topic details: String Prefix Patterns ("Hello " &lt;&gt; name, "", _)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#28 | Practice | Gleam Fundamentals | 📊 Level: Intermediate
**Topic:** Match String Prefix Patterns explicitly utilizing "Hello " &lt;&gt; name, "", and _.
---
 | [FOOTER RULE - STRICT] End your response with: '--- ⚡ *Coding5s Mentor System — Eliminating Epistemic Debt*' | </v>
      </c>
      <c r="M36" s="52">
        <v>0</v>
      </c>
      <c r="N36" s="101" t="str">
        <f t="shared" si="4"/>
        <v>[ROLE] Careless Gleam Fundamentals Developer | [TASK] Generate debugging challenges in Gleam Fundamentals | | [TOPIC] Match String Prefix Patterns explicitly utilizing "Hello " &lt;&gt; name, "", and _.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#28 | Stage 2 🐛 Debug | Gleam Fundamentals | 📊 Level: Intermediate | 🌐 Coding5s.com
Concept: String Prefix Patterns ("Hello " &lt;&gt; name, "", 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6" s="102" t="str">
        <f t="shared" si="5"/>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Match String Prefix Patterns explicitly utilizing "Hello " &lt;&gt; name, "", and _.. Topic details: String Prefix Patterns ("Hello " &lt;&gt; name, "", 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#28 | Debug | Gleam Fundamentals | 📊 Level: Intermediate
**Topic:** Match String Prefix Patterns explicitly utilizing "Hello " &lt;&gt; name, "", and _.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6" s="52">
        <v>0</v>
      </c>
      <c r="Q36" s="101" t="str">
        <f t="shared" si="6"/>
        <v>[ROLE] Tech Lead | [TASK] Assign incomplete Gleam Fundamentals script challenges | [TOPIC] Match String Prefix Patterns explicitly utilizing "Hello " &lt;&gt; name, "", and _.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#28 | Stage 3 🧩 Complete | Gleam Fundamentals | 📊 Level: Intermediate | 🌐 Coding5s.com
**Concept:** String Prefix Patterns ("Hello " &lt;&gt; name, "", 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Match String Prefix Patterns explicitly utilizing "Hello " &lt;&gt; name, "", and 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6" s="102" t="str">
        <f t="shared" si="7"/>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Match String Prefix Patterns explicitly utilizing "Hello " &lt;&gt; name, "", and _.. Topic details: String Prefix Patterns ("Hello " &lt;&gt; name, "", 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#28 | Complete | Gleam Fundamentals | 📊 Level: Intermediate
**Topic:** Match String Prefix Patterns explicitly utilizing "Hello " &lt;&gt; name, "", and _.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6" s="52">
        <v>0</v>
      </c>
      <c r="T36" s="101" t="str">
        <f t="shared" si="8"/>
        <v>[ROLE] Tech Lead | [TASK] Provide intentionally messy but functional code for learning debugging and improvement | [TOPIC] Match String Prefix Patterns explicitly utilizing "Hello " &lt;&gt; name, "", and _.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#28 | Stage 4 🧹 Refactor | Gleam Fundamentals | 📊 Level: Intermediate | 🌐 Coding5s.com
**Concept:** String Prefix Patterns ("Hello " &lt;&gt; name, "", 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6" s="102"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Match String Prefix Patterns explicitly utilizing "Hello " &lt;&gt; name, "", and _.. Topic details: String Prefix Patterns ("Hello " &lt;&gt; name, "", 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#28 | Refactor | Gleam Fundamentals | 📊 Level: Intermediate
**Topic:** Match String Prefix Patterns explicitly utilizing "Hello " &lt;&gt; name, "", and _.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6" s="52">
        <v>0</v>
      </c>
      <c r="W36" s="87" t="str">
        <f t="shared" si="10"/>
        <v>[ROLE] Tech Product Manager assigning a Gleam Fundamentals Jira Ticket | [TASK] Provide a guided implementation exercise with full solution for learning purposes | [TOPIC] Match String Prefix Patterns explicitly utilizing "Hello " &lt;&gt; name, "", and _.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#28 | Stage 5 | Gleam Fundamentals | 📊 Level: Intermediate | 🌐 Coding5s.com
**Concept:** String Prefix Patterns ("Hello " &lt;&gt; name, "", _)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6" s="102"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Match String Prefix Patterns explicitly utilizing "Hello " &lt;&gt; name, "", and _.. Goal: String Prefix Patterns ("Hello " &lt;&gt; name, "", 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#28 | Extend | Gleam Fundamentals | 📊 Level: Intermediate
**Topic:** Match String Prefix Patterns explicitly utilizing "Hello " &lt;&gt; name, "", and _.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6" s="52">
        <v>0</v>
      </c>
      <c r="Z36" s="56" t="str">
        <f t="shared" si="12"/>
        <v/>
      </c>
      <c r="AA36" s="56" t="str">
        <f t="shared" si="13"/>
        <v/>
      </c>
      <c r="AB36" s="56" t="str">
        <f t="shared" si="14"/>
        <v/>
      </c>
      <c r="AC36" s="56" t="str">
        <f t="shared" si="15"/>
        <v/>
      </c>
      <c r="AD36" s="56" t="str">
        <f t="shared" si="16"/>
        <v/>
      </c>
      <c r="AE36" s="40"/>
      <c r="AF36" s="40"/>
      <c r="AG36" s="40"/>
      <c r="AH36" s="56" t="str">
        <f t="shared" si="0"/>
        <v/>
      </c>
      <c r="AI36" s="54"/>
      <c r="AJ36" s="54"/>
      <c r="AK36" s="54">
        <v>28</v>
      </c>
      <c r="AL36" s="54" t="s">
        <v>146</v>
      </c>
      <c r="AM36" s="54" t="s">
        <v>147</v>
      </c>
    </row>
    <row r="37" spans="1:39">
      <c r="A37" s="45" t="str" cm="1">
        <f t="array" ref="A37">IF(H37="PROJECT", CHAR(10) &amp; "- " &amp; _xlfn.TEXTJOIN(CHAR(10) &amp; "- ", TRUE, _xlfn._xlws.FILTER($I$9:$I$1000, ($B$9:$B$1000=B37) * ($H$9:$H$1000="Topic"))), "")</f>
        <v/>
      </c>
      <c r="B37" s="45">
        <f t="shared" si="1"/>
        <v>4</v>
      </c>
      <c r="C37" s="95">
        <v>16</v>
      </c>
      <c r="D37" s="46">
        <v>4</v>
      </c>
      <c r="E37" s="58" t="s">
        <v>46</v>
      </c>
      <c r="F37" s="48">
        <v>29</v>
      </c>
      <c r="G37" s="49" t="s">
        <v>158</v>
      </c>
      <c r="H37" s="49" t="s">
        <v>48</v>
      </c>
      <c r="I37" s="50" t="s">
        <v>782</v>
      </c>
      <c r="J37" s="51" t="s">
        <v>723</v>
      </c>
      <c r="K37" s="128" t="str">
        <f t="shared" si="2"/>
        <v xml:space="preserve">[ROLE] Friendly tutor specializing in Gleam Fundamentals | [TOPIC] Destructure List Patterns explicitly utilizing [], [value], [head, ..tail], and [a, b, ..rest].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#29 | Stage 1 📖 Practice | Gleam Fundamentals | 📊 Level: Intermediate | 🌐 Coding5s.com
**Concept:** List Patterns ([], [value], [head, ..tail], [a, b, ..rest])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7" s="102" t="str">
        <f t="shared" si="3"/>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Destructure List Patterns explicitly utilizing [], [value], [head, ..tail], and [a, b, ..rest].. Topic details: List Patterns ([], [value], [head, ..tail], [a, b, ..rest])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#29 | Practice | Gleam Fundamentals | 📊 Level: Intermediate
**Topic:** Destructure List Patterns explicitly utilizing [], [value], [head, ..tail], and [a, b, ..rest].
---
 | [FOOTER RULE - STRICT] End your response with: '--- ⚡ *Coding5s Mentor System — Eliminating Epistemic Debt*' | </v>
      </c>
      <c r="M37" s="53">
        <v>0</v>
      </c>
      <c r="N37" s="101" t="str">
        <f t="shared" si="4"/>
        <v>[ROLE] Careless Gleam Fundamentals Developer | [TASK] Generate debugging challenges in Gleam Fundamentals | | [TOPIC] Destructure List Patterns explicitly utilizing [], [value], [head, ..tail], and [a, b, ..rest].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#29 | Stage 2 🐛 Debug | Gleam Fundamentals | 📊 Level: Intermediate | 🌐 Coding5s.com
Concept: List Patterns ([], [value], [head, ..tail], [a, b, ..rest])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7" s="102" t="str">
        <f t="shared" si="5"/>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Destructure List Patterns explicitly utilizing [], [value], [head, ..tail], and [a, b, ..rest].. Topic details: List Patterns ([], [value], [head, ..tail], [a, b, ..rest])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#29 | Debug | Gleam Fundamentals | 📊 Level: Intermediate
**Topic:** Destructure List Patterns explicitly utilizing [], [value], [head, ..tail], and [a, b, ..rest].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7" s="53">
        <v>0</v>
      </c>
      <c r="Q37" s="101" t="str">
        <f t="shared" si="6"/>
        <v>[ROLE] Tech Lead | [TASK] Assign incomplete Gleam Fundamentals script challenges | [TOPIC] Destructure List Patterns explicitly utilizing [], [value], [head, ..tail], and [a, b, ..rest].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#29 | Stage 3 🧩 Complete | Gleam Fundamentals | 📊 Level: Intermediate | 🌐 Coding5s.com
**Concept:** List Patterns ([], [value], [head, ..tail], [a, b, ..rest])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Destructure List Patterns explicitly utilizing [], [value], [head, ..tail], and [a, b, ..rest]..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7" s="102" t="str">
        <f t="shared" si="7"/>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Destructure List Patterns explicitly utilizing [], [value], [head, ..tail], and [a, b, ..rest].. Topic details: List Patterns ([], [value], [head, ..tail], [a, b, ..rest])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#29 | Complete | Gleam Fundamentals | 📊 Level: Intermediate
**Topic:** Destructure List Patterns explicitly utilizing [], [value], [head, ..tail], and [a, b, ..rest].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7" s="53">
        <v>0</v>
      </c>
      <c r="T37" s="101" t="str">
        <f t="shared" si="8"/>
        <v>[ROLE] Tech Lead | [TASK] Provide intentionally messy but functional code for learning debugging and improvement | [TOPIC] Destructure List Patterns explicitly utilizing [], [value], [head, ..tail], and [a, b, ..rest].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#29 | Stage 4 🧹 Refactor | Gleam Fundamentals | 📊 Level: Intermediate | 🌐 Coding5s.com
**Concept:** List Patterns ([], [value], [head, ..tail], [a, b, ..rest])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7" s="102"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Destructure List Patterns explicitly utilizing [], [value], [head, ..tail], and [a, b, ..rest].. Topic details: List Patterns ([], [value], [head, ..tail], [a, b, ..rest])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#29 | Refactor | Gleam Fundamentals | 📊 Level: Intermediate
**Topic:** Destructure List Patterns explicitly utilizing [], [value], [head, ..tail], and [a, b, ..rest].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7" s="53">
        <v>0</v>
      </c>
      <c r="W37" s="87" t="str">
        <f t="shared" si="10"/>
        <v>[ROLE] Tech Product Manager assigning a Gleam Fundamentals Jira Ticket | [TASK] Provide a guided implementation exercise with full solution for learning purposes | [TOPIC] Destructure List Patterns explicitly utilizing [], [value], [head, ..tail], and [a, b, ..rest].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#29 | Stage 5 | Gleam Fundamentals | 📊 Level: Intermediate | 🌐 Coding5s.com
**Concept:** List Patterns ([], [value], [head, ..tail], [a, b, ..rest])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7" s="102"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Destructure List Patterns explicitly utilizing [], [value], [head, ..tail], and [a, b, ..rest].. Goal: List Patterns ([], [value], [head, ..tail], [a, b, ..rest])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#29 | Extend | Gleam Fundamentals | 📊 Level: Intermediate
**Topic:** Destructure List Patterns explicitly utilizing [], [value], [head, ..tail], and [a, b, ..rest].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7" s="53">
        <v>0</v>
      </c>
      <c r="Z37" s="56" t="str">
        <f t="shared" si="12"/>
        <v/>
      </c>
      <c r="AA37" s="56" t="str">
        <f t="shared" si="13"/>
        <v/>
      </c>
      <c r="AB37" s="56" t="str">
        <f t="shared" si="14"/>
        <v/>
      </c>
      <c r="AC37" s="56" t="str">
        <f t="shared" si="15"/>
        <v/>
      </c>
      <c r="AD37" s="56" t="str">
        <f t="shared" si="16"/>
        <v/>
      </c>
      <c r="AE37" s="40"/>
      <c r="AF37" s="40"/>
      <c r="AG37" s="40"/>
      <c r="AH37" s="56" t="str">
        <f t="shared" si="0"/>
        <v/>
      </c>
      <c r="AI37" s="54"/>
      <c r="AJ37" s="54"/>
      <c r="AK37" s="54">
        <v>29</v>
      </c>
      <c r="AL37" s="54" t="s">
        <v>149</v>
      </c>
      <c r="AM37" s="54" t="s">
        <v>150</v>
      </c>
    </row>
    <row r="38" spans="1:39">
      <c r="A38" s="45" t="str" cm="1">
        <f t="array" ref="A38">IF(H38="PROJECT", CHAR(10) &amp; "- " &amp; _xlfn.TEXTJOIN(CHAR(10) &amp; "- ", TRUE, _xlfn._xlws.FILTER($I$9:$I$1000, ($B$9:$B$1000=B38) * ($H$9:$H$1000="Topic"))), "")</f>
        <v/>
      </c>
      <c r="B38" s="45">
        <f t="shared" si="1"/>
        <v>4</v>
      </c>
      <c r="C38" s="95">
        <v>18</v>
      </c>
      <c r="D38" s="57">
        <v>4</v>
      </c>
      <c r="E38" s="58" t="s">
        <v>46</v>
      </c>
      <c r="F38" s="59">
        <v>30</v>
      </c>
      <c r="G38" s="60" t="s">
        <v>158</v>
      </c>
      <c r="H38" s="60" t="s">
        <v>48</v>
      </c>
      <c r="I38" s="61" t="s">
        <v>783</v>
      </c>
      <c r="J38" s="62" t="s">
        <v>784</v>
      </c>
      <c r="K38" s="128" t="str">
        <f t="shared" si="2"/>
        <v xml:space="preserve">[ROLE] Friendly tutor specializing in Gleam Fundamentals | [TOPIC] Execute Multiple-Subject Matching explicitly utilizing case x, y, case x, y, z, and parallel patterns.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#30 | Stage 1 📖 Practice | Gleam Fundamentals | 📊 Level: Intermediate | 🌐 Coding5s.com
**Concept:** Multiple-Subject Matching (case x, y, case x, y, z, parallel patterns)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8" s="102" t="str">
        <f t="shared" si="3"/>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Multiple-Subject Matching explicitly utilizing case x, y, case x, y, z, and parallel patterns.. Topic details: Multiple-Subject Matching (case x, y, case x, y, z, parallel patterns)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#30 | Practice | Gleam Fundamentals | 📊 Level: Intermediate
**Topic:** Execute Multiple-Subject Matching explicitly utilizing case x, y, case x, y, z, and parallel patterns.
---
 | [FOOTER RULE - STRICT] End your response with: '--- ⚡ *Coding5s Mentor System — Eliminating Epistemic Debt*' | </v>
      </c>
      <c r="M38" s="52">
        <v>0</v>
      </c>
      <c r="N38" s="101" t="str">
        <f t="shared" si="4"/>
        <v>[ROLE] Careless Gleam Fundamentals Developer | [TASK] Generate debugging challenges in Gleam Fundamentals | | [TOPIC] Execute Multiple-Subject Matching explicitly utilizing case x, y, case x, y, z, and parallel patterns.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#30 | Stage 2 🐛 Debug | Gleam Fundamentals | 📊 Level: Intermediate | 🌐 Coding5s.com
Concept: Multiple-Subject Matching (case x, y, case x, y, z, parallel patterns)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8" s="102" t="str">
        <f t="shared" si="5"/>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Multiple-Subject Matching explicitly utilizing case x, y, case x, y, z, and parallel patterns.. Topic details: Multiple-Subject Matching (case x, y, case x, y, z, parallel patterns)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#30 | Debug | Gleam Fundamentals | 📊 Level: Intermediate
**Topic:** Execute Multiple-Subject Matching explicitly utilizing case x, y, case x, y, z, and parallel patterns.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8" s="52">
        <v>0</v>
      </c>
      <c r="Q38" s="101" t="str">
        <f t="shared" si="6"/>
        <v>[ROLE] Tech Lead | [TASK] Assign incomplete Gleam Fundamentals script challenges | [TOPIC] Execute Multiple-Subject Matching explicitly utilizing case x, y, case x, y, z, and parallel patterns.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#30 | Stage 3 🧩 Complete | Gleam Fundamentals | 📊 Level: Intermediate | 🌐 Coding5s.com
**Concept:** Multiple-Subject Matching (case x, y, case x, y, z, parallel patterns)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Multiple-Subject Matching explicitly utilizing case x, y, case x, y, z, and parallel patterns..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8" s="102" t="str">
        <f t="shared" si="7"/>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Multiple-Subject Matching explicitly utilizing case x, y, case x, y, z, and parallel patterns.. Topic details: Multiple-Subject Matching (case x, y, case x, y, z, parallel patterns)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#30 | Complete | Gleam Fundamentals | 📊 Level: Intermediate
**Topic:** Execute Multiple-Subject Matching explicitly utilizing case x, y, case x, y, z, and parallel patterns.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8" s="52">
        <v>0</v>
      </c>
      <c r="T38" s="101" t="str">
        <f t="shared" si="8"/>
        <v>[ROLE] Tech Lead | [TASK] Provide intentionally messy but functional code for learning debugging and improvement | [TOPIC] Execute Multiple-Subject Matching explicitly utilizing case x, y, case x, y, z, and parallel patterns.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#30 | Stage 4 🧹 Refactor | Gleam Fundamentals | 📊 Level: Intermediate | 🌐 Coding5s.com
**Concept:** Multiple-Subject Matching (case x, y, case x, y, z, parallel patterns)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8" s="102"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Execute Multiple-Subject Matching explicitly utilizing case x, y, case x, y, z, and parallel patterns.. Topic details: Multiple-Subject Matching (case x, y, case x, y, z, parallel patterns)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#30 | Refactor | Gleam Fundamentals | 📊 Level: Intermediate
**Topic:** Execute Multiple-Subject Matching explicitly utilizing case x, y, case x, y, z, and parallel patterns.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8" s="52">
        <v>0</v>
      </c>
      <c r="W38" s="87" t="str">
        <f t="shared" si="10"/>
        <v>[ROLE] Tech Product Manager assigning a Gleam Fundamentals Jira Ticket | [TASK] Provide a guided implementation exercise with full solution for learning purposes | [TOPIC] Execute Multiple-Subject Matching explicitly utilizing case x, y, case x, y, z, and parallel patterns.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#30 | Stage 5 | Gleam Fundamentals | 📊 Level: Intermediate | 🌐 Coding5s.com
**Concept:** Multiple-Subject Matching (case x, y, case x, y, z, parallel patterns)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8" s="102"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Multiple-Subject Matching explicitly utilizing case x, y, case x, y, z, and parallel patterns.. Goal: Multiple-Subject Matching (case x, y, case x, y, z, parallel patterns)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#30 | Extend | Gleam Fundamentals | 📊 Level: Intermediate
**Topic:** Execute Multiple-Subject Matching explicitly utilizing case x, y, case x, y, z, and parallel patterns.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8" s="52">
        <v>0</v>
      </c>
      <c r="Z38" s="56" t="str">
        <f t="shared" si="12"/>
        <v/>
      </c>
      <c r="AA38" s="56" t="str">
        <f t="shared" si="13"/>
        <v/>
      </c>
      <c r="AB38" s="56" t="str">
        <f t="shared" si="14"/>
        <v/>
      </c>
      <c r="AC38" s="56" t="str">
        <f t="shared" si="15"/>
        <v/>
      </c>
      <c r="AD38" s="56" t="str">
        <f t="shared" si="16"/>
        <v/>
      </c>
      <c r="AE38" s="40"/>
      <c r="AF38" s="40"/>
      <c r="AG38" s="40"/>
      <c r="AH38" s="56" t="str">
        <f t="shared" si="0"/>
        <v/>
      </c>
      <c r="AI38" s="54"/>
      <c r="AJ38" s="54"/>
      <c r="AK38" s="54">
        <v>30</v>
      </c>
      <c r="AL38" s="54" t="s">
        <v>152</v>
      </c>
      <c r="AM38" s="54" t="s">
        <v>153</v>
      </c>
    </row>
    <row r="39" spans="1:39">
      <c r="A39" s="45" t="str" cm="1">
        <f t="array" ref="A39">IF(H39="PROJECT", CHAR(10) &amp; "- " &amp; _xlfn.TEXTJOIN(CHAR(10) &amp; "- ", TRUE, _xlfn._xlws.FILTER($I$9:$I$1000, ($B$9:$B$1000=B39) * ($H$9:$H$1000="Topic"))), "")</f>
        <v/>
      </c>
      <c r="B39" s="45">
        <f t="shared" si="1"/>
        <v>4</v>
      </c>
      <c r="C39" s="95">
        <v>16</v>
      </c>
      <c r="D39" s="46">
        <v>4</v>
      </c>
      <c r="E39" s="58" t="s">
        <v>46</v>
      </c>
      <c r="F39" s="48">
        <v>31</v>
      </c>
      <c r="G39" s="49" t="s">
        <v>158</v>
      </c>
      <c r="H39" s="49" t="s">
        <v>48</v>
      </c>
      <c r="I39" s="50" t="s">
        <v>785</v>
      </c>
      <c r="J39" s="51" t="s">
        <v>786</v>
      </c>
      <c r="K39" s="128" t="str">
        <f t="shared" si="2"/>
        <v xml:space="preserve">[ROLE] Friendly tutor specializing in Gleam Fundamentals | [TOPIC] Evaluate Alternative &amp; Alias Patterns explicitly utilizing 1 OR 2, pattern as whole, and _.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#31 | Stage 1 📖 Practice | Gleam Fundamentals | 📊 Level: Intermediate | 🌐 Coding5s.com
**Concept:** Alternative &amp; Alias Patterns (1 OR 2, pattern as whole, _)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39" s="102" t="str">
        <f t="shared" si="3"/>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Alternative &amp; Alias Patterns explicitly utilizing 1 OR 2, pattern as whole, and _.. Topic details: Alternative &amp; Alias Patterns (1 OR 2, pattern as whole, _)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#31 | Practice | Gleam Fundamentals | 📊 Level: Intermediate
**Topic:** Evaluate Alternative &amp; Alias Patterns explicitly utilizing 1 OR 2, pattern as whole, and _.
---
 | [FOOTER RULE - STRICT] End your response with: '--- ⚡ *Coding5s Mentor System — Eliminating Epistemic Debt*' | </v>
      </c>
      <c r="M39" s="53">
        <v>0</v>
      </c>
      <c r="N39" s="101" t="str">
        <f t="shared" si="4"/>
        <v>[ROLE] Careless Gleam Fundamentals Developer | [TASK] Generate debugging challenges in Gleam Fundamentals | | [TOPIC] Evaluate Alternative &amp; Alias Patterns explicitly utilizing 1 OR 2, pattern as whole, and _.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#31 | Stage 2 🐛 Debug | Gleam Fundamentals | 📊 Level: Intermediate | 🌐 Coding5s.com
Concept: Alternative &amp; Alias Patterns (1 OR 2, pattern as whole, _)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39" s="102" t="str">
        <f t="shared" si="5"/>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Alternative &amp; Alias Patterns explicitly utilizing 1 OR 2, pattern as whole, and _.. Topic details: Alternative &amp; Alias Patterns (1 OR 2, pattern as whole, _)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#31 | Debug | Gleam Fundamentals | 📊 Level: Intermediate
**Topic:** Evaluate Alternative &amp; Alias Patterns explicitly utilizing 1 OR 2, pattern as whole, and _.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39" s="53">
        <v>0</v>
      </c>
      <c r="Q39" s="101" t="str">
        <f t="shared" si="6"/>
        <v>[ROLE] Tech Lead | [TASK] Assign incomplete Gleam Fundamentals script challenges | [TOPIC] Evaluate Alternative &amp; Alias Patterns explicitly utilizing 1 OR 2, pattern as whole, and _.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#31 | Stage 3 🧩 Complete | Gleam Fundamentals | 📊 Level: Intermediate | 🌐 Coding5s.com
**Concept:** Alternative &amp; Alias Patterns (1 OR 2, pattern as whole, _)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Alternative &amp; Alias Patterns explicitly utilizing 1 OR 2, pattern as whole, and _..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39" s="102" t="str">
        <f t="shared" si="7"/>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Alternative &amp; Alias Patterns explicitly utilizing 1 OR 2, pattern as whole, and _.. Topic details: Alternative &amp; Alias Patterns (1 OR 2, pattern as whole, _)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#31 | Complete | Gleam Fundamentals | 📊 Level: Intermediate
**Topic:** Evaluate Alternative &amp; Alias Patterns explicitly utilizing 1 OR 2, pattern as whole, and _.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39" s="53">
        <v>0</v>
      </c>
      <c r="T39" s="101" t="str">
        <f t="shared" si="8"/>
        <v>[ROLE] Tech Lead | [TASK] Provide intentionally messy but functional code for learning debugging and improvement | [TOPIC] Evaluate Alternative &amp; Alias Patterns explicitly utilizing 1 OR 2, pattern as whole, and _.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#31 | Stage 4 🧹 Refactor | Gleam Fundamentals | 📊 Level: Intermediate | 🌐 Coding5s.com
**Concept:** Alternative &amp; Alias Patterns (1 OR 2, pattern as whole, _)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39" s="102"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Evaluate Alternative &amp; Alias Patterns explicitly utilizing 1 OR 2, pattern as whole, and _.. Topic details: Alternative &amp; Alias Patterns (1 OR 2, pattern as whole, _)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#31 | Refactor | Gleam Fundamentals | 📊 Level: Intermediate
**Topic:** Evaluate Alternative &amp; Alias Patterns explicitly utilizing 1 OR 2, pattern as whole, and _.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39" s="53">
        <v>0</v>
      </c>
      <c r="W39" s="87" t="str">
        <f t="shared" si="10"/>
        <v>[ROLE] Tech Product Manager assigning a Gleam Fundamentals Jira Ticket | [TASK] Provide a guided implementation exercise with full solution for learning purposes | [TOPIC] Evaluate Alternative &amp; Alias Patterns explicitly utilizing 1 OR 2, pattern as whole, and _.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#31 | Stage 5 | Gleam Fundamentals | 📊 Level: Intermediate | 🌐 Coding5s.com
**Concept:** Alternative &amp; Alias Patterns (1 OR 2, pattern as whole, _)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39" s="102"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Alternative &amp; Alias Patterns explicitly utilizing 1 OR 2, pattern as whole, and _.. Goal: Alternative &amp; Alias Patterns (1 OR 2, pattern as whole, _)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#31 | Extend | Gleam Fundamentals | 📊 Level: Intermediate
**Topic:** Evaluate Alternative &amp; Alias Patterns explicitly utilizing 1 OR 2, pattern as whole, and _.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39" s="53">
        <v>0</v>
      </c>
      <c r="Z39" s="56" t="str">
        <f t="shared" si="12"/>
        <v/>
      </c>
      <c r="AA39" s="56" t="str">
        <f t="shared" si="13"/>
        <v/>
      </c>
      <c r="AB39" s="56" t="str">
        <f t="shared" si="14"/>
        <v/>
      </c>
      <c r="AC39" s="56" t="str">
        <f t="shared" si="15"/>
        <v/>
      </c>
      <c r="AD39" s="56" t="str">
        <f t="shared" si="16"/>
        <v/>
      </c>
      <c r="AE39" s="40"/>
      <c r="AF39" s="40"/>
      <c r="AG39" s="40"/>
      <c r="AH39" s="56" t="str">
        <f t="shared" si="0"/>
        <v/>
      </c>
      <c r="AI39" s="54"/>
      <c r="AJ39" s="54"/>
      <c r="AK39" s="54">
        <v>31</v>
      </c>
      <c r="AL39" s="54" t="s">
        <v>49</v>
      </c>
      <c r="AM39" s="54" t="s">
        <v>50</v>
      </c>
    </row>
    <row r="40" spans="1:39">
      <c r="A40" s="45" t="str" cm="1">
        <f t="array" ref="A40">IF(H40="PROJECT", CHAR(10) &amp; "- " &amp; _xlfn.TEXTJOIN(CHAR(10) &amp; "- ", TRUE, _xlfn._xlws.FILTER($I$9:$I$1000, ($B$9:$B$1000=B40) * ($H$9:$H$1000="Topic"))), "")</f>
        <v/>
      </c>
      <c r="B40" s="45">
        <f t="shared" si="1"/>
        <v>4</v>
      </c>
      <c r="C40" s="95">
        <v>16</v>
      </c>
      <c r="D40" s="57">
        <v>4</v>
      </c>
      <c r="E40" s="58" t="s">
        <v>46</v>
      </c>
      <c r="F40" s="59">
        <v>32</v>
      </c>
      <c r="G40" s="60" t="s">
        <v>158</v>
      </c>
      <c r="H40" s="60" t="s">
        <v>48</v>
      </c>
      <c r="I40" s="61" t="s">
        <v>787</v>
      </c>
      <c r="J40" s="62" t="s">
        <v>788</v>
      </c>
      <c r="K40" s="128" t="str">
        <f t="shared" si="2"/>
        <v xml:space="preserve">[ROLE] Friendly tutor specializing in Gleam Fundamentals | [TOPIC] Apply Case Guards explicitly utilizing if, &amp;&amp;, OR, and comparisons.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#32 | Stage 1 📖 Practice | Gleam Fundamentals | 📊 Level: Intermediate | 🌐 Coding5s.com
**Concept:** Case Guards (if, &amp;&amp;, OR, comparisons)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0" s="102" t="str">
        <f t="shared" si="3"/>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Case Guards explicitly utilizing if, &amp;&amp;, OR, and comparisons.. Topic details: Case Guards (if, &amp;&amp;, OR, comparisons)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#32 | Practice | Gleam Fundamentals | 📊 Level: Intermediate
**Topic:** Apply Case Guards explicitly utilizing if, &amp;&amp;, OR, and comparisons.
---
 | [FOOTER RULE - STRICT] End your response with: '--- ⚡ *Coding5s Mentor System — Eliminating Epistemic Debt*' | </v>
      </c>
      <c r="M40" s="52">
        <v>0</v>
      </c>
      <c r="N40" s="101" t="str">
        <f t="shared" si="4"/>
        <v>[ROLE] Careless Gleam Fundamentals Developer | [TASK] Generate debugging challenges in Gleam Fundamentals | | [TOPIC] Apply Case Guards explicitly utilizing if, &amp;&amp;, OR, and comparisons.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#32 | Stage 2 🐛 Debug | Gleam Fundamentals | 📊 Level: Intermediate | 🌐 Coding5s.com
Concept: Case Guards (if, &amp;&amp;, OR, comparisons)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0" s="102" t="str">
        <f t="shared" si="5"/>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Case Guards explicitly utilizing if, &amp;&amp;, OR, and comparisons.. Topic details: Case Guards (if, &amp;&amp;, OR, comparisons)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#32 | Debug | Gleam Fundamentals | 📊 Level: Intermediate
**Topic:** Apply Case Guards explicitly utilizing if, &amp;&amp;, OR, and comparisons.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0" s="52">
        <v>0</v>
      </c>
      <c r="Q40" s="101" t="str">
        <f t="shared" si="6"/>
        <v>[ROLE] Tech Lead | [TASK] Assign incomplete Gleam Fundamentals script challenges | [TOPIC] Apply Case Guards explicitly utilizing if, &amp;&amp;, OR, and comparisons.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#32 | Stage 3 🧩 Complete | Gleam Fundamentals | 📊 Level: Intermediate | 🌐 Coding5s.com
**Concept:** Case Guards (if, &amp;&amp;, OR, comparisons)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Case Guards explicitly utilizing if, &amp;&amp;, OR, and comparisons..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0" s="102" t="str">
        <f t="shared" si="7"/>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Case Guards explicitly utilizing if, &amp;&amp;, OR, and comparisons.. Topic details: Case Guards (if, &amp;&amp;, OR, comparisons)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#32 | Complete | Gleam Fundamentals | 📊 Level: Intermediate
**Topic:** Apply Case Guards explicitly utilizing if, &amp;&amp;, OR, and comparisons.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0" s="52">
        <v>0</v>
      </c>
      <c r="T40" s="101" t="str">
        <f t="shared" si="8"/>
        <v>[ROLE] Tech Lead | [TASK] Provide intentionally messy but functional code for learning debugging and improvement | [TOPIC] Apply Case Guards explicitly utilizing if, &amp;&amp;, OR, and comparisons.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#32 | Stage 4 🧹 Refactor | Gleam Fundamentals | 📊 Level: Intermediate | 🌐 Coding5s.com
**Concept:** Case Guards (if, &amp;&amp;, OR, comparisons)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0" s="102"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Apply Case Guards explicitly utilizing if, &amp;&amp;, OR, and comparisons.. Topic details: Case Guards (if, &amp;&amp;, OR, comparisons)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#32 | Refactor | Gleam Fundamentals | 📊 Level: Intermediate
**Topic:** Apply Case Guards explicitly utilizing if, &amp;&amp;, OR, and comparisons.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0" s="52">
        <v>0</v>
      </c>
      <c r="W40" s="87" t="str">
        <f t="shared" si="10"/>
        <v>[ROLE] Tech Product Manager assigning a Gleam Fundamentals Jira Ticket | [TASK] Provide a guided implementation exercise with full solution for learning purposes | [TOPIC] Apply Case Guards explicitly utilizing if, &amp;&amp;, OR, and comparisons.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#32 | Stage 5 | Gleam Fundamentals | 📊 Level: Intermediate | 🌐 Coding5s.com
**Concept:** Case Guards (if, &amp;&amp;, OR, comparisons)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0" s="102"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Case Guards explicitly utilizing if, &amp;&amp;, OR, and comparisons.. Goal: Case Guards (if, &amp;&amp;, OR, comparisons)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#32 | Extend | Gleam Fundamentals | 📊 Level: Intermediate
**Topic:** Apply Case Guards explicitly utilizing if, &amp;&amp;, OR, and comparisons.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0" s="52">
        <v>0</v>
      </c>
      <c r="Z40" s="56" t="str">
        <f t="shared" si="12"/>
        <v/>
      </c>
      <c r="AA40" s="56" t="str">
        <f t="shared" si="13"/>
        <v/>
      </c>
      <c r="AB40" s="56" t="str">
        <f t="shared" si="14"/>
        <v/>
      </c>
      <c r="AC40" s="56" t="str">
        <f t="shared" si="15"/>
        <v/>
      </c>
      <c r="AD40" s="56" t="str">
        <f t="shared" si="16"/>
        <v/>
      </c>
      <c r="AE40" s="40"/>
      <c r="AF40" s="40"/>
      <c r="AG40" s="40"/>
      <c r="AH40" s="56" t="str">
        <f t="shared" si="0"/>
        <v/>
      </c>
      <c r="AI40" s="54"/>
      <c r="AJ40" s="54"/>
      <c r="AK40" s="54">
        <v>32</v>
      </c>
      <c r="AL40" s="54" t="s">
        <v>55</v>
      </c>
      <c r="AM40" s="54" t="s">
        <v>56</v>
      </c>
    </row>
    <row r="41" spans="1:39">
      <c r="A41" s="45" t="str" cm="1">
        <f t="array" ref="A41">IF(H41="PROJECT", CHAR(10) &amp; "- " &amp; _xlfn.TEXTJOIN(CHAR(10) &amp; "- ", TRUE, _xlfn._xlws.FILTER($I$9:$I$1000, ($B$9:$B$1000=B41) * ($H$9:$H$1000="Topic"))), "")</f>
        <v xml:space="preserve">
- Apply Labelled Arguments &amp; Label Shorthand explicitly utilizing label argument: Type, label: value, and label:.
- Evaluate Exhaustive case Expressions explicitly utilizing case, -&gt;, exhaustive branches, and _.
- Implement Literal, Variable &amp; Discard Patterns explicitly utilizing 0, "ok", name, _, and _name.
- Match String Prefix Patterns explicitly utilizing "Hello " &lt;&gt; name, "", and _.
- Destructure List Patterns explicitly utilizing [], [value], [head, ..tail], and [a, b, ..rest].
- Execute Multiple-Subject Matching explicitly utilizing case x, y, case x, y, z, and parallel patterns.
- Evaluate Alternative &amp; Alias Patterns explicitly utilizing 1 OR 2, pattern as whole, and _.
- Apply Case Guards explicitly utilizing if, &amp;&amp;, OR, and comparisons.</v>
      </c>
      <c r="B41" s="45">
        <f t="shared" si="1"/>
        <v>4</v>
      </c>
      <c r="C41" s="95">
        <v>35</v>
      </c>
      <c r="D41" s="46">
        <v>0</v>
      </c>
      <c r="E41" s="58" t="s">
        <v>46</v>
      </c>
      <c r="F41" s="48">
        <v>33</v>
      </c>
      <c r="G41" s="49" t="s">
        <v>158</v>
      </c>
      <c r="H41" s="49" t="s">
        <v>77</v>
      </c>
      <c r="I41" s="50" t="s">
        <v>789</v>
      </c>
      <c r="J41" s="51" t="s">
        <v>790</v>
      </c>
      <c r="K41" s="128" t="str">
        <f t="shared" si="2"/>
        <v>[TASK] Teach through a practical Gleam Fundamentals -  project following the micro-learning methodology, acting as a supportive tutor, creating a project about  Build a complex matching module consolidating labeled arguments, exhaustive cases, list patterns, and case guards. | [TOPICS USED] 
- Apply Labelled Arguments &amp; Label Shorthand explicitly utilizing label argument: Type, label: value, and label:.
- Evaluate Exhaustive case Expressions explicitly utilizing case, -&gt;, exhaustive branches, and _.
- Implement Literal, Variable &amp; Discard Patterns explicitly utilizing 0, "ok", name, _, and _name.
- Match String Prefix Patterns explicitly utilizing "Hello " &lt;&gt; name, "", and _.
- Destructure List Patterns explicitly utilizing [], [value], [head, ..tail], and [a, b, ..rest].
- Execute Multiple-Subject Matching explicitly utilizing case x, y, case x, y, z, and parallel patterns.
- Evaluate Alternative &amp; Alias Patterns explicitly utilizing 1 OR 2, pattern as whole, and _.
- Apply Case Guards explicitly utilizing if, &amp;&amp;, OR, and comparisons.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only required imports: Gleam core or gleam_stdlib by default; documented external packages only when topic-named at the top of the code block. Assume no project configuration file exists. | [CODE_CONSTRAINTS_RULE] Obey the row's Max Lines; use only scoped prior topics; validate with taught syntax, never force gleeunit or let assert. | [VISUAL_ARCHITECTURE_COMMENTS] 1. Use short '// --- BLOCK: NAME ---' comments only between real functional sections to map code to the planning phase. 2. Use brief //// module docs at top and /// docs before public items; type all module-function arguments and returns. 3. CRITICAL: NO comment or docstring line may exceed 80 characters maximum per comment or documentation line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#33 | Stage 1 | Gleam Fundamentals | 📊 Level: Intermediate | 🌐 Coding5s.com
**Project:** Pattern Matching Router (Advanced Cases &amp; Guards)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41" s="102" t="str">
        <f t="shared" si="3"/>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complex matching module consolidating labeled arguments, exhaustive cases, list patterns, and case guards.. Topics applied in this project: 
- Apply Labelled Arguments &amp; Label Shorthand explicitly utilizing label argument: Type, label: value, and label:.
- Evaluate Exhaustive case Expressions explicitly utilizing case, -&gt;, exhaustive branches, and _.
- Implement Literal, Variable &amp; Discard Patterns explicitly utilizing 0, "ok", name, _, and _name.
- Match String Prefix Patterns explicitly utilizing "Hello " &lt;&gt; name, "", and _.
- Destructure List Patterns explicitly utilizing [], [value], [head, ..tail], and [a, b, ..rest].
- Execute Multiple-Subject Matching explicitly utilizing case x, y, case x, y, z, and parallel patterns.
- Evaluate Alternative &amp; Alias Patterns explicitly utilizing 1 OR 2, pattern as whole, and _.
- Apply Case Guards explicitly utilizing if, &amp;&amp;, OR, and comparisons.. Project objective: Pattern Matching Router (Advanced Cases &amp; Guards)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#33 | Practice | Gleam Fundamentals | 📊 Level: Intermediate
**Project:** Build a complex matching module consolidating labeled arguments, exhaustive cases, list patterns, and case guards.
---
 | [FOOTER RULE - STRICT] End your response with: '--- ⚡ *Coding5s Mentor System — Eliminating Epistemic Debt*' | </v>
      </c>
      <c r="M41" s="53">
        <v>0</v>
      </c>
      <c r="N41" s="101" t="str">
        <f t="shared" si="4"/>
        <v>[ROLE] Careless Gleam Fundamentals Developer | [TASK] Generate debugging project in Gleam Fundamentals | [PROJECT] Build a complex matching module consolidating labeled arguments, exhaustive cases, list patterns, and case guards. | [TOPICS USED] 
- Apply Labelled Arguments &amp; Label Shorthand explicitly utilizing label argument: Type, label: value, and label:.
- Evaluate Exhaustive case Expressions explicitly utilizing case, -&gt;, exhaustive branches, and _.
- Implement Literal, Variable &amp; Discard Patterns explicitly utilizing 0, "ok", name, _, and _name.
- Match String Prefix Patterns explicitly utilizing "Hello " &lt;&gt; name, "", and _.
- Destructure List Patterns explicitly utilizing [], [value], [head, ..tail], and [a, b, ..rest].
- Execute Multiple-Subject Matching explicitly utilizing case x, y, case x, y, z, and parallel patterns.
- Evaluate Alternative &amp; Alias Patterns explicitly utilizing 1 OR 2, pattern as whole, and _.
- Apply Case Guards explicitly utilizing if, &amp;&amp;, OR, and comparisons. | [LEVEL] Intermediate | [OUTPUT] Only header, dataset summary or statement (if any), email intro, objective, expected output, broken code, and footer | [HEADER RULE - STRICT] You MUST start your entire response EXACTLY with this markdown block (do not print anything before it):
### 🚀 Project #33 | Stage 2 | Gleam Fundamentals | 📊 Level: Intermediate | 🌐 Coding5s.com
Project: Pattern Matching Router (Advanced Cases &amp; Guards)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Create messy but readable Gleam with EXACTLY 2-5 intentional bugs drawn only from scoped topics; mix only applicable categories below. Type/compile bugs may include type mismatches, wrong arity, undefined names, invalid use of topic APIs, or in-scope inexhaustive case. Logic bugs may include wrong operators, comparisons, boundaries, patterns, or return values within scoped concepts. Error-handling bugs apply only when Result, Option, or assertions are in scope; use omitted or mishandled branches or unsafe assertions.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Gleam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41" s="102" t="str">
        <f t="shared" si="5"/>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complex matching module consolidating labeled arguments, exhaustive cases, list patterns, and case guards.. Topics involved: 
- Apply Labelled Arguments &amp; Label Shorthand explicitly utilizing label argument: Type, label: value, and label:.
- Evaluate Exhaustive case Expressions explicitly utilizing case, -&gt;, exhaustive branches, and _.
- Implement Literal, Variable &amp; Discard Patterns explicitly utilizing 0, "ok", name, _, and _name.
- Match String Prefix Patterns explicitly utilizing "Hello " &lt;&gt; name, "", and _.
- Destructure List Patterns explicitly utilizing [], [value], [head, ..tail], and [a, b, ..rest].
- Execute Multiple-Subject Matching explicitly utilizing case x, y, case x, y, z, and parallel patterns.
- Evaluate Alternative &amp; Alias Patterns explicitly utilizing 1 OR 2, pattern as whole, and _.
- Apply Case Guards explicitly utilizing if, &amp;&amp;, OR, and comparisons.. Project objective: Pattern Matching Router (Advanced Cases &amp; Guards)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#33 | Debug | Gleam Fundamentals | 📊 Level: Intermediate
**Project:** Build a complex matching module consolidating labeled arguments, exhaustive cases, list patterns, and case guards.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1" s="53">
        <v>0</v>
      </c>
      <c r="Q41" s="101" t="str">
        <f t="shared" si="6"/>
        <v>[ROLE] Tech Lead | [TASK] Assign incomplete project script | [PROJECT] Build a complex matching module consolidating labeled arguments, exhaustive cases, list patterns, and case guards. | [TOPICS USED] 
- Apply Labelled Arguments &amp; Label Shorthand explicitly utilizing label argument: Type, label: value, and label:.
- Evaluate Exhaustive case Expressions explicitly utilizing case, -&gt;, exhaustive branches, and _.
- Implement Literal, Variable &amp; Discard Patterns explicitly utilizing 0, "ok", name, _, and _name.
- Match String Prefix Patterns explicitly utilizing "Hello " &lt;&gt; name, "", and _.
- Destructure List Patterns explicitly utilizing [], [value], [head, ..tail], and [a, b, ..rest].
- Execute Multiple-Subject Matching explicitly utilizing case x, y, case x, y, z, and parallel patterns.
- Evaluate Alternative &amp; Alias Patterns explicitly utilizing 1 OR 2, pattern as whole, and _.
- Apply Case Guards explicitly utilizing if, &amp;&amp;, OR, and comparisons. | [LEVEL] Intermediate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#33 | Stage 3 | Gleam Fundamentals | 📊 Level: Intermediate | 🌐 Coding5s.com
**Project:** Pattern Matching Router (Advanced Cases &amp; Guards)
---
 | [EXTERNAL_PACKAGE_PROTOCOL] Use gleam add only for documented external packages required by the project scope. | [CHALLENGE_CONSTRAINTS_POLICY] Obey the following executable base-code range; exclude blanks, comments, and TODO content: 30–60 Provide a valid scaffold using only scoped prior topics; place missing integration steps in clear // TODO blocks. Never force pipelines or function counts.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Gleam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41" s="102" t="str">
        <f t="shared" si="7"/>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complex matching module consolidating labeled arguments, exhaustive cases, list patterns, and case guards.. Topics involved: 
- Apply Labelled Arguments &amp; Label Shorthand explicitly utilizing label argument: Type, label: value, and label:.
- Evaluate Exhaustive case Expressions explicitly utilizing case, -&gt;, exhaustive branches, and _.
- Implement Literal, Variable &amp; Discard Patterns explicitly utilizing 0, "ok", name, _, and _name.
- Match String Prefix Patterns explicitly utilizing "Hello " &lt;&gt; name, "", and _.
- Destructure List Patterns explicitly utilizing [], [value], [head, ..tail], and [a, b, ..rest].
- Execute Multiple-Subject Matching explicitly utilizing case x, y, case x, y, z, and parallel patterns.
- Evaluate Alternative &amp; Alias Patterns explicitly utilizing 1 OR 2, pattern as whole, and _.
- Apply Case Guards explicitly utilizing if, &amp;&amp;, OR, and comparisons.. Project objective: Pattern Matching Router (Advanced Cases &amp; Guards)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#33 | Complete | Gleam Fundamentals | 📊 Level: Intermediate
**Project:** Build a complex matching module consolidating labeled arguments, exhaustive cases, list patterns, and case guards.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1" s="53">
        <v>0</v>
      </c>
      <c r="T41" s="101" t="str">
        <f t="shared" si="8"/>
        <v>[ROLE] Tech Lead | [TASK] Provide a messy but functional project for refactoring | [PROJECT] Build a complex matching module consolidating labeled arguments, exhaustive cases, list patterns, and case guards. | [TOPICS USED] 
- Apply Labelled Arguments &amp; Label Shorthand explicitly utilizing label argument: Type, label: value, and label:.
- Evaluate Exhaustive case Expressions explicitly utilizing case, -&gt;, exhaustive branches, and _.
- Implement Literal, Variable &amp; Discard Patterns explicitly utilizing 0, "ok", name, _, and _name.
- Match String Prefix Patterns explicitly utilizing "Hello " &lt;&gt; name, "", and _.
- Destructure List Patterns explicitly utilizing [], [value], [head, ..tail], and [a, b, ..rest].
- Execute Multiple-Subject Matching explicitly utilizing case x, y, case x, y, z, and parallel patterns.
- Evaluate Alternative &amp; Alias Patterns explicitly utilizing 1 OR 2, pattern as whole, and _.
- Apply Case Guards explicitly utilizing if, &amp;&amp;, OR, and comparisons. | [LEVEL] Intermediate | [PERSONA RULE] Act as a Tech Lead. A junior wrote this working but messy code. Tone: professional but exhausted | [HEADER RULE - STRICT] You MUST start your entire response EXACTLY with this markdown block (do not print anything before it):
### 🚀 Project #33 | Stage 4 | Gleam Fundamentals | 📊 Level: Intermediate | 🌐 Coding5s.com
**Project:** Pattern Matching Router (Advanced Cases &amp; Guards)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Gleam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41" s="102"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PROJECT: Build a complex matching module consolidating labeled arguments, exhaustive cases, list patterns, and case guards.. Topics involved: 
- Apply Labelled Arguments &amp; Label Shorthand explicitly utilizing label argument: Type, label: value, and label:.
- Evaluate Exhaustive case Expressions explicitly utilizing case, -&gt;, exhaustive branches, and _.
- Implement Literal, Variable &amp; Discard Patterns explicitly utilizing 0, "ok", name, _, and _name.
- Match String Prefix Patterns explicitly utilizing "Hello " &lt;&gt; name, "", and _.
- Destructure List Patterns explicitly utilizing [], [value], [head, ..tail], and [a, b, ..rest].
- Execute Multiple-Subject Matching explicitly utilizing case x, y, case x, y, z, and parallel patterns.
- Evaluate Alternative &amp; Alias Patterns explicitly utilizing 1 OR 2, pattern as whole, and _.
- Apply Case Guards explicitly utilizing if, &amp;&amp;, OR, and comparisons.. Project objective: Pattern Matching Router (Advanced Cases &amp; Guards)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#33 | Refactor | Gleam Fundamentals | 📊 Level: Intermediate
**Project:** Build a complex matching module consolidating labeled arguments, exhaustive cases, list patterns, and case guards.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1" s="53">
        <v>0</v>
      </c>
      <c r="W41" s="87" t="str">
        <f t="shared" si="10"/>
        <v>[ROLE] Tech Product Manager assigning a Gleam Fundamentals Jira Ticket | [TASK] Provide a guided project implementation with full solution | [PROJECT] Build a complex matching module consolidating labeled arguments, exhaustive cases, list patterns, and case guards. | [TOPICS USED] 
- Apply Labelled Arguments &amp; Label Shorthand explicitly utilizing label argument: Type, label: value, and label:.
- Evaluate Exhaustive case Expressions explicitly utilizing case, -&gt;, exhaustive branches, and _.
- Implement Literal, Variable &amp; Discard Patterns explicitly utilizing 0, "ok", name, _, and _name.
- Match String Prefix Patterns explicitly utilizing "Hello " &lt;&gt; name, "", and _.
- Destructure List Patterns explicitly utilizing [], [value], [head, ..tail], and [a, b, ..rest].
- Execute Multiple-Subject Matching explicitly utilizing case x, y, case x, y, z, and parallel patterns.
- Evaluate Alternative &amp; Alias Patterns explicitly utilizing 1 OR 2, pattern as whole, and _.
- Apply Case Guards explicitly utilizing if, &amp;&amp;, OR, and comparisons. | [LEVEL] Intermediate | [PERSONA RULE] Act as a professional Tech Product Manager defining a project ticket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[HEADER RULE - STRICT] You MUST start your entire response EXACTLY with this markdown block (do not print anything before it):
### 🚀 Project #33 | Stage 5 | Gleam Fundamentals | 📊 Level: Intermediate | 🌐 Coding5s.com
**Project:** Pattern Matching Router (Advanced Cases &amp; Guards)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'Gleam Fundamentals Dev']
Subject: Assignment Details
Hello [Insert my user name if known, otherwise use 'Gleam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41" s="102"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complex matching module consolidating labeled arguments, exhaustive cases, list patterns, and case guards.. Topics integrated: 
- Apply Labelled Arguments &amp; Label Shorthand explicitly utilizing label argument: Type, label: value, and label:.
- Evaluate Exhaustive case Expressions explicitly utilizing case, -&gt;, exhaustive branches, and _.
- Implement Literal, Variable &amp; Discard Patterns explicitly utilizing 0, "ok", name, _, and _name.
- Match String Prefix Patterns explicitly utilizing "Hello " &lt;&gt; name, "", and _.
- Destructure List Patterns explicitly utilizing [], [value], [head, ..tail], and [a, b, ..rest].
- Execute Multiple-Subject Matching explicitly utilizing case x, y, case x, y, z, and parallel patterns.
- Evaluate Alternative &amp; Alias Patterns explicitly utilizing 1 OR 2, pattern as whole, and _.
- Apply Case Guards explicitly utilizing if, &amp;&amp;, OR, and comparisons.. Business Goal: Pattern Matching Router (Advanced Cases &amp; Guards)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#33 | Extend | Gleam Fundamentals | 📊 Level: Intermediate
**Project:** Build a complex matching module consolidating labeled arguments, exhaustive cases, list patterns, and case guards.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1" s="53">
        <v>0</v>
      </c>
      <c r="Z41" s="56" t="str">
        <f t="shared" si="12"/>
        <v>[TASK] Teach through a practical Gleam Fundamentals -  project following the micro-learning methodology, acting as a supportive tutor, creating a project about  Build a complex matching module consolidating labeled arguments, exhaustive cases, list patterns, and case guards. | [TOPICS USED] 
- Apply Labelled Arguments &amp; Label Shorthand explicitly utilizing label argument: Type, label: value, and label:.
- Evaluate Exhaustive case Expressions explicitly utilizing case, -&gt;, exhaustive branches, and _.
- Implement Literal, Variable &amp; Discard Patterns explicitly utilizing 0, "ok", name, _, and _name.
- Match String Prefix Patterns explicitly utilizing "Hello " &lt;&gt; name, "", and _.
- Destructure List Patterns explicitly utilizing [], [value], [head, ..tail], and [a, b, ..rest].
- Execute Multiple-Subject Matching explicitly utilizing case x, y, case x, y, z, and parallel patterns.
- Evaluate Alternative &amp; Alias Patterns explicitly utilizing 1 OR 2, pattern as whole, and _.
- Apply Case Guards explicitly utilizing if, &amp;&amp;, OR, and comparisons.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only required imports: Gleam core or gleam_stdlib by default; documented external packages only when topic-named at the top of the code block. Assume no project configuration file exists. | [CODE_CONSTRAINTS_RULE] Obey the row's Max Lines; use only scoped prior topics; validate with taught syntax, never force gleeunit or let assert. | [VISUAL_ARCHITECTURE_COMMENTS] 1. Use short '// --- BLOCK: NAME ---' comments only between real functional sections to map code to the planning phase. 2. Use brief //// module docs at top and /// docs before public items; type all module-function arguments and returns. 3. CRITICAL: NO comment or docstring line may exceed 80 characters maximum per comment or documentation line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#33 | Stage 1 | Gleam Fundamentals | 📊 Level: Intermediate | 🌐 Coding5s.com
**Project:** Pattern Matching Router (Advanced Cases &amp; Guards)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41" s="56" t="str">
        <f t="shared" si="13"/>
        <v>[ROLE] Careless Gleam Fundamentals Developer | [TASK] Generate debugging project in Gleam Fundamentals | [PROJECT] Build a complex matching module consolidating labeled arguments, exhaustive cases, list patterns, and case guards. | [TOPICS USED] 
- Apply Labelled Arguments &amp; Label Shorthand explicitly utilizing label argument: Type, label: value, and label:.
- Evaluate Exhaustive case Expressions explicitly utilizing case, -&gt;, exhaustive branches, and _.
- Implement Literal, Variable &amp; Discard Patterns explicitly utilizing 0, "ok", name, _, and _name.
- Match String Prefix Patterns explicitly utilizing "Hello " &lt;&gt; name, "", and _.
- Destructure List Patterns explicitly utilizing [], [value], [head, ..tail], and [a, b, ..rest].
- Execute Multiple-Subject Matching explicitly utilizing case x, y, case x, y, z, and parallel patterns.
- Evaluate Alternative &amp; Alias Patterns explicitly utilizing 1 OR 2, pattern as whole, and _.
- Apply Case Guards explicitly utilizing if, &amp;&amp;, OR, and comparisons. | [LEVEL] Intermediate | [OUTPUT] Only header, dataset summary or statement (if any), email intro, objective, expected output, broken code, and footer | [HEADER RULE - STRICT] You MUST start your entire response EXACTLY with this markdown block (do not print anything before it):
### 🚀 Project #33 | Stage 2 | Gleam Fundamentals | 📊 Level: Intermediate | 🌐 Coding5s.com
Project: Pattern Matching Router (Advanced Cases &amp; Guards)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Create messy but readable Gleam with EXACTLY 2-5 intentional bugs drawn only from scoped topics; mix only applicable categories below. Type/compile bugs may include type mismatches, wrong arity, undefined names, invalid use of topic APIs, or in-scope inexhaustive case. Logic bugs may include wrong operators, comparisons, boundaries, patterns, or return values within scoped concepts. Error-handling bugs apply only when Result, Option, or assertions are in scope; use omitted or mishandled branches or unsafe assertions.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Gleam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41" s="56" t="str">
        <f t="shared" si="14"/>
        <v>[ROLE] Tech Lead | [TASK] Assign incomplete project script | [PROJECT] Build a complex matching module consolidating labeled arguments, exhaustive cases, list patterns, and case guards. | [TOPICS USED] 
- Apply Labelled Arguments &amp; Label Shorthand explicitly utilizing label argument: Type, label: value, and label:.
- Evaluate Exhaustive case Expressions explicitly utilizing case, -&gt;, exhaustive branches, and _.
- Implement Literal, Variable &amp; Discard Patterns explicitly utilizing 0, "ok", name, _, and _name.
- Match String Prefix Patterns explicitly utilizing "Hello " &lt;&gt; name, "", and _.
- Destructure List Patterns explicitly utilizing [], [value], [head, ..tail], and [a, b, ..rest].
- Execute Multiple-Subject Matching explicitly utilizing case x, y, case x, y, z, and parallel patterns.
- Evaluate Alternative &amp; Alias Patterns explicitly utilizing 1 OR 2, pattern as whole, and _.
- Apply Case Guards explicitly utilizing if, &amp;&amp;, OR, and comparisons. | [LEVEL] Intermediate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#33 | Stage 3 | Gleam Fundamentals | 📊 Level: Intermediate | 🌐 Coding5s.com
**Project:** Pattern Matching Router (Advanced Cases &amp; Guards)
---
 | [EXTERNAL_PACKAGE_PROTOCOL] Use gleam add only for documented external packages required by the project scope. | [CHALLENGE_CONSTRAINTS_POLICY] Obey the following executable base-code range; exclude blanks, comments, and TODO content: 30–60 Provide a valid scaffold using only scoped prior topics; place missing integration steps in clear // TODO blocks. Never force pipelines or function counts.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Gleam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41" s="56" t="str">
        <f t="shared" si="15"/>
        <v>[ROLE] Tech Lead | [TASK] Provide a messy but functional project for refactoring | [PROJECT] Build a complex matching module consolidating labeled arguments, exhaustive cases, list patterns, and case guards. | [TOPICS USED] 
- Apply Labelled Arguments &amp; Label Shorthand explicitly utilizing label argument: Type, label: value, and label:.
- Evaluate Exhaustive case Expressions explicitly utilizing case, -&gt;, exhaustive branches, and _.
- Implement Literal, Variable &amp; Discard Patterns explicitly utilizing 0, "ok", name, _, and _name.
- Match String Prefix Patterns explicitly utilizing "Hello " &lt;&gt; name, "", and _.
- Destructure List Patterns explicitly utilizing [], [value], [head, ..tail], and [a, b, ..rest].
- Execute Multiple-Subject Matching explicitly utilizing case x, y, case x, y, z, and parallel patterns.
- Evaluate Alternative &amp; Alias Patterns explicitly utilizing 1 OR 2, pattern as whole, and _.
- Apply Case Guards explicitly utilizing if, &amp;&amp;, OR, and comparisons. | [LEVEL] Intermediate | [PERSONA RULE] Act as a Tech Lead. A junior wrote this working but messy code. Tone: professional but exhausted | [HEADER RULE - STRICT] You MUST start your entire response EXACTLY with this markdown block (do not print anything before it):
### 🚀 Project #33 | Stage 4 | Gleam Fundamentals | 📊 Level: Intermediate | 🌐 Coding5s.com
**Project:** Pattern Matching Router (Advanced Cases &amp; Guards)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Gleam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41" s="56" t="str">
        <f t="shared" si="16"/>
        <v>[ROLE] Tech Product Manager assigning a Gleam Fundamentals Jira Ticket | [TASK] Provide a guided project implementation with full solution | [PROJECT] Build a complex matching module consolidating labeled arguments, exhaustive cases, list patterns, and case guards. | [TOPICS USED] 
- Apply Labelled Arguments &amp; Label Shorthand explicitly utilizing label argument: Type, label: value, and label:.
- Evaluate Exhaustive case Expressions explicitly utilizing case, -&gt;, exhaustive branches, and _.
- Implement Literal, Variable &amp; Discard Patterns explicitly utilizing 0, "ok", name, _, and _name.
- Match String Prefix Patterns explicitly utilizing "Hello " &lt;&gt; name, "", and _.
- Destructure List Patterns explicitly utilizing [], [value], [head, ..tail], and [a, b, ..rest].
- Execute Multiple-Subject Matching explicitly utilizing case x, y, case x, y, z, and parallel patterns.
- Evaluate Alternative &amp; Alias Patterns explicitly utilizing 1 OR 2, pattern as whole, and _.
- Apply Case Guards explicitly utilizing if, &amp;&amp;, OR, and comparisons. | [LEVEL] Intermediate | [PERSONA RULE] Act as a professional Tech Product Manager defining a project ticket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[HEADER RULE - STRICT] You MUST start your entire response EXACTLY with this markdown block (do not print anything before it):
### 🚀 Project #33 | Stage 5 | Gleam Fundamentals | 📊 Level: Intermediate | 🌐 Coding5s.com
**Project:** Pattern Matching Router (Advanced Cases &amp; Guards)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'Gleam Fundamentals Dev']
Subject: Assignment Details
Hello [Insert my user name if known, otherwise use 'Gleam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41" s="40"/>
      <c r="AF41" s="40"/>
      <c r="AG41" s="40"/>
      <c r="AH41" s="56" t="str">
        <f t="shared" ref="AH41:AH72" si="17">IF(AE41=$B$6,AG41,"")</f>
        <v/>
      </c>
      <c r="AI41" s="54"/>
      <c r="AJ41" s="54"/>
      <c r="AK41" s="54">
        <v>33</v>
      </c>
      <c r="AL41" s="54" t="s">
        <v>60</v>
      </c>
      <c r="AM41" s="54" t="s">
        <v>61</v>
      </c>
    </row>
    <row r="42" spans="1:39">
      <c r="A42" s="45" t="str" cm="1">
        <f t="array" ref="A42">IF(H42="PROJECT", CHAR(10) &amp; "- " &amp; _xlfn.TEXTJOIN(CHAR(10) &amp; "- ", TRUE, _xlfn._xlws.FILTER($I$9:$I$1000, ($B$9:$B$1000=B42) * ($H$9:$H$1000="Topic"))), "")</f>
        <v/>
      </c>
      <c r="B42" s="45">
        <f t="shared" si="1"/>
        <v>5</v>
      </c>
      <c r="C42" s="95">
        <v>16</v>
      </c>
      <c r="D42" s="57">
        <v>4</v>
      </c>
      <c r="E42" s="58" t="s">
        <v>46</v>
      </c>
      <c r="F42" s="59">
        <v>34</v>
      </c>
      <c r="G42" s="60" t="s">
        <v>158</v>
      </c>
      <c r="H42" s="60" t="s">
        <v>48</v>
      </c>
      <c r="I42" s="61" t="s">
        <v>791</v>
      </c>
      <c r="J42" s="62" t="s">
        <v>792</v>
      </c>
      <c r="K42" s="128" t="str">
        <f t="shared" si="2"/>
        <v xml:space="preserve">[ROLE] Friendly tutor specializing in Gleam Fundamentals | [TOPIC] Construct Recursive Functions explicitly utilizing fn, case, base case, and recursive call.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#34 | Stage 1 📖 Practice | Gleam Fundamentals | 📊 Level: Intermediate | 🌐 Coding5s.com
**Concept:** Recursive Functions (fn, case, base case, recursive call)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2" s="102" t="str">
        <f t="shared" si="3"/>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Recursive Functions explicitly utilizing fn, case, base case, and recursive call.. Topic details: Recursive Functions (fn, case, base case, recursive call)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#34 | Practice | Gleam Fundamentals | 📊 Level: Intermediate
**Topic:** Construct Recursive Functions explicitly utilizing fn, case, base case, and recursive call.
---
 | [FOOTER RULE - STRICT] End your response with: '--- ⚡ *Coding5s Mentor System — Eliminating Epistemic Debt*' | </v>
      </c>
      <c r="M42" s="52">
        <v>0</v>
      </c>
      <c r="N42" s="101" t="str">
        <f t="shared" si="4"/>
        <v>[ROLE] Careless Gleam Fundamentals Developer | [TASK] Generate debugging challenges in Gleam Fundamentals | | [TOPIC] Construct Recursive Functions explicitly utilizing fn, case, base case, and recursive call.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#34 | Stage 2 🐛 Debug | Gleam Fundamentals | 📊 Level: Intermediate | 🌐 Coding5s.com
Concept: Recursive Functions (fn, case, base case, recursive call)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2" s="102" t="str">
        <f t="shared" si="5"/>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Recursive Functions explicitly utilizing fn, case, base case, and recursive call.. Topic details: Recursive Functions (fn, case, base case, recursive call)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#34 | Debug | Gleam Fundamentals | 📊 Level: Intermediate
**Topic:** Construct Recursive Functions explicitly utilizing fn, case, base case, and recursive call.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2" s="52">
        <v>0</v>
      </c>
      <c r="Q42" s="101" t="str">
        <f t="shared" si="6"/>
        <v>[ROLE] Tech Lead | [TASK] Assign incomplete Gleam Fundamentals script challenges | [TOPIC] Construct Recursive Functions explicitly utilizing fn, case, base case, and recursive call.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#34 | Stage 3 🧩 Complete | Gleam Fundamentals | 📊 Level: Intermediate | 🌐 Coding5s.com
**Concept:** Recursive Functions (fn, case, base case, recursive call)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Recursive Functions explicitly utilizing fn, case, base case, and recursive call..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2" s="102" t="str">
        <f t="shared" si="7"/>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Recursive Functions explicitly utilizing fn, case, base case, and recursive call.. Topic details: Recursive Functions (fn, case, base case, recursive call)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#34 | Complete | Gleam Fundamentals | 📊 Level: Intermediate
**Topic:** Construct Recursive Functions explicitly utilizing fn, case, base case, and recursive call.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2" s="52">
        <v>0</v>
      </c>
      <c r="T42" s="101" t="str">
        <f t="shared" si="8"/>
        <v>[ROLE] Tech Lead | [TASK] Provide intentionally messy but functional code for learning debugging and improvement | [TOPIC] Construct Recursive Functions explicitly utilizing fn, case, base case, and recursive call.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#34 | Stage 4 🧹 Refactor | Gleam Fundamentals | 📊 Level: Intermediate | 🌐 Coding5s.com
**Concept:** Recursive Functions (fn, case, base case, recursive call)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2" s="102"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Construct Recursive Functions explicitly utilizing fn, case, base case, and recursive call.. Topic details: Recursive Functions (fn, case, base case, recursive call)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#34 | Refactor | Gleam Fundamentals | 📊 Level: Intermediate
**Topic:** Construct Recursive Functions explicitly utilizing fn, case, base case, and recursive call.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2" s="52">
        <v>0</v>
      </c>
      <c r="W42" s="87" t="str">
        <f t="shared" si="10"/>
        <v>[ROLE] Tech Product Manager assigning a Gleam Fundamentals Jira Ticket | [TASK] Provide a guided implementation exercise with full solution for learning purposes | [TOPIC] Construct Recursive Functions explicitly utilizing fn, case, base case, and recursive call.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#34 | Stage 5 | Gleam Fundamentals | 📊 Level: Intermediate | 🌐 Coding5s.com
**Concept:** Recursive Functions (fn, case, base case, recursive call)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2" s="102"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Recursive Functions explicitly utilizing fn, case, base case, and recursive call.. Goal: Recursive Functions (fn, case, base case, recursive call)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#34 | Extend | Gleam Fundamentals | 📊 Level: Intermediate
**Topic:** Construct Recursive Functions explicitly utilizing fn, case, base case, and recursive call.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2" s="52">
        <v>0</v>
      </c>
      <c r="Z42" s="56" t="str">
        <f t="shared" si="12"/>
        <v/>
      </c>
      <c r="AA42" s="56" t="str">
        <f t="shared" si="13"/>
        <v/>
      </c>
      <c r="AB42" s="56" t="str">
        <f t="shared" si="14"/>
        <v/>
      </c>
      <c r="AC42" s="56" t="str">
        <f t="shared" si="15"/>
        <v/>
      </c>
      <c r="AD42" s="56" t="str">
        <f t="shared" si="16"/>
        <v/>
      </c>
      <c r="AE42" s="40"/>
      <c r="AF42" s="40"/>
      <c r="AG42" s="40"/>
      <c r="AH42" s="56" t="str">
        <f t="shared" si="17"/>
        <v/>
      </c>
      <c r="AI42" s="54"/>
      <c r="AJ42" s="54"/>
      <c r="AK42" s="54">
        <v>34</v>
      </c>
      <c r="AL42" s="54" t="s">
        <v>66</v>
      </c>
      <c r="AM42" s="54" t="s">
        <v>67</v>
      </c>
    </row>
    <row r="43" spans="1:39">
      <c r="A43" s="45" t="str" cm="1">
        <f t="array" ref="A43">IF(H43="PROJECT", CHAR(10) &amp; "- " &amp; _xlfn.TEXTJOIN(CHAR(10) &amp; "- ", TRUE, _xlfn._xlws.FILTER($I$9:$I$1000, ($B$9:$B$1000=B43) * ($H$9:$H$1000="Topic"))), "")</f>
        <v/>
      </c>
      <c r="B43" s="45">
        <f t="shared" si="1"/>
        <v>5</v>
      </c>
      <c r="C43" s="95">
        <v>20</v>
      </c>
      <c r="D43" s="46">
        <v>5</v>
      </c>
      <c r="E43" s="58" t="s">
        <v>46</v>
      </c>
      <c r="F43" s="48">
        <v>35</v>
      </c>
      <c r="G43" s="60" t="s">
        <v>159</v>
      </c>
      <c r="H43" s="49" t="s">
        <v>48</v>
      </c>
      <c r="I43" s="50" t="s">
        <v>793</v>
      </c>
      <c r="J43" s="51" t="s">
        <v>794</v>
      </c>
      <c r="K43" s="128" t="str">
        <f t="shared" si="2"/>
        <v xml:space="preserve">[ROLE] Friendly tutor specializing in Gleam Fundamentals | [TOPIC] Implement Tail Calls &amp; Accumulators explicitly utilizing loop(n, acc), accumulator updates, and terminal branch. | [LEVEL] Advanced | [COUNT] 5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Use advanced constructs only when named or required; never inject pipelines, closures, captures, HOFs, use, Result, Option, or patterns.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#35 | Stage 1 📖 Practice | Gleam Fundamentals | 📊 Level: Advanced | 🌐 Coding5s.com
**Concept:** Tail Calls &amp; Accumulators (loop(n, acc), accumulator updates, terminal branch)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3" s="102" t="str">
        <f t="shared" si="3"/>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Tail Calls &amp; Accumulators explicitly utilizing loop(n, acc), accumulator updates, and terminal branch.. Topic details: Tail Calls &amp; Accumulators (loop(n, acc), accumulator updates, terminal branch) | [LIBRARY BEING LEARNED]  | [LANGUAGE CONSISTENCY RULE] ALL output text MUST be written strictly in (English). | [LANGUAGE SEED CONTEXT] Language Seed Not Necessary | [LANGUAGE] English | [MENTOR_SCOPE_EXPECTATIONS] Audit named constructs in modular, typed Gleam; assess Result, Option, use, opaque types, and advanced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#35 | Practice | Gleam Fundamentals | 📊 Level: Advanced
**Topic:** Implement Tail Calls &amp; Accumulators explicitly utilizing loop(n, acc), accumulator updates, and terminal branch.
---
 | [FOOTER RULE - STRICT] End your response with: '--- ⚡ *Coding5s Mentor System — Eliminating Epistemic Debt*' | </v>
      </c>
      <c r="M43" s="53">
        <v>0</v>
      </c>
      <c r="N43" s="101" t="str">
        <f t="shared" si="4"/>
        <v>[ROLE] Careless Gleam Fundamentals Developer | [TASK] Generate debugging challenges in Gleam Fundamentals | | [TOPIC] Implement Tail Calls &amp; Accumulators explicitly utilizing loop(n, acc), accumulator updates, and terminal branch. | | [LEVEL] Advanced | | [COUNT] 5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#35 | Stage 2 🐛 Debug | Gleam Fundamentals | 📊 Level: Advanced | 🌐 Coding5s.com
Concept: Tail Calls &amp; Accumulators (loop(n, acc), accumulator updates, terminal branch)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- 15–35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3" s="102" t="str">
        <f t="shared" si="5"/>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Tail Calls &amp; Accumulators explicitly utilizing loop(n, acc), accumulator updates, and terminal branch.. Topic details: Tail Calls &amp; Accumulators (loop(n, acc), accumulator updates, terminal branch)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#35 | Debug | Gleam Fundamentals | 📊 Level: Advanced
**Topic:** Implement Tail Calls &amp; Accumulators explicitly utilizing loop(n, acc), accumulator updates, and terminal branch.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3" s="53">
        <v>0</v>
      </c>
      <c r="Q43" s="101" t="str">
        <f t="shared" si="6"/>
        <v>[ROLE] Tech Lead | [TASK] Assign incomplete Gleam Fundamentals script challenges | [TOPIC] Implement Tail Calls &amp; Accumulators explicitly utilizing loop(n, acc), accumulator updates, and terminal branch. | [LEVEL] Advanced | [COUNT] 5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#35 | Stage 3 🧩 Complete | Gleam Fundamentals | 📊 Level: Advanced | 🌐 Coding5s.com
**Concept:** Tail Calls &amp; Accumulators (loop(n, acc), accumulator updates, terminal branch)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- 15–35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Tail Calls &amp; Accumulators explicitly utilizing loop(n, acc), accumulator updates, and terminal branch..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3" s="102" t="str">
        <f t="shared" si="7"/>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Tail Calls &amp; Accumulators explicitly utilizing loop(n, acc), accumulator updates, and terminal branch.. Topic details: Tail Calls &amp; Accumulators (loop(n, acc), accumulator updates, terminal branch)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#35 | Complete | Gleam Fundamentals | 📊 Level: Advanced
**Topic:** Implement Tail Calls &amp; Accumulators explicitly utilizing loop(n, acc), accumulator updates, and terminal branch.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3" s="53">
        <v>0</v>
      </c>
      <c r="T43" s="101" t="str">
        <f t="shared" si="8"/>
        <v>[ROLE] Tech Lead | [TASK] Provide intentionally messy but functional code for learning debugging and improvement | [TOPIC] Implement Tail Calls &amp; Accumulators explicitly utilizing loop(n, acc), accumulator updates, and terminal branch. | [LEVEL] Advanced | [COUNT] 5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#35 | Stage 4 🧹 Refactor | Gleam Fundamentals | 📊 Level: Advanced | 🌐 Coding5s.com
**Concept:** Tail Calls &amp; Accumulators (loop(n, acc), accumulator updates, terminal branch)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3" s="102"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Implement Tail Calls &amp; Accumulators explicitly utilizing loop(n, acc), accumulator updates, and terminal branch.. Topic details: Tail Calls &amp; Accumulators (loop(n, acc), accumulator updates, terminal branch)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#35 | Refactor | Gleam Fundamentals | 📊 Level: Advanced
**Topic:** Implement Tail Calls &amp; Accumulators explicitly utilizing loop(n, acc), accumulator updates, and terminal branch.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3" s="53">
        <v>0</v>
      </c>
      <c r="W43" s="87" t="str">
        <f t="shared" si="10"/>
        <v>[ROLE] Tech Product Manager assigning a Gleam Fundamentals Jira Ticket | [TASK] Provide a guided implementation exercise with full solution for learning purposes | [TOPIC] Implement Tail Calls &amp; Accumulators explicitly utilizing loop(n, acc), accumulator updates, and terminal branch. | [LEVEL] Advanced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#35 | Stage 5 | Gleam Fundamentals | 📊 Level: Advanced | 🌐 Coding5s.com
**Concept:** Tail Calls &amp; Accumulators (loop(n, acc), accumulator updates, terminal branch)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3" s="102"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Tail Calls &amp; Accumulators explicitly utilizing loop(n, acc), accumulator updates, and terminal branch.. Goal: Tail Calls &amp; Accumulators (loop(n, acc), accumulator updates, terminal branch)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#35 | Extend | Gleam Fundamentals | 📊 Level: Advanced
**Topic:** Implement Tail Calls &amp; Accumulators explicitly utilizing loop(n, acc), accumulator updates, and terminal branch.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3" s="53">
        <v>0</v>
      </c>
      <c r="Z43" s="56" t="str">
        <f t="shared" si="12"/>
        <v/>
      </c>
      <c r="AA43" s="56" t="str">
        <f t="shared" si="13"/>
        <v/>
      </c>
      <c r="AB43" s="56" t="str">
        <f t="shared" si="14"/>
        <v/>
      </c>
      <c r="AC43" s="56" t="str">
        <f t="shared" si="15"/>
        <v/>
      </c>
      <c r="AD43" s="56" t="str">
        <f t="shared" si="16"/>
        <v/>
      </c>
      <c r="AE43" s="40"/>
      <c r="AF43" s="40"/>
      <c r="AG43" s="40"/>
      <c r="AH43" s="56" t="str">
        <f t="shared" si="17"/>
        <v/>
      </c>
      <c r="AI43" s="54"/>
      <c r="AJ43" s="54"/>
      <c r="AK43" s="54">
        <v>35</v>
      </c>
      <c r="AL43" s="54" t="s">
        <v>72</v>
      </c>
      <c r="AM43" s="54" t="s">
        <v>73</v>
      </c>
    </row>
    <row r="44" spans="1:39">
      <c r="A44" s="45" t="str" cm="1">
        <f t="array" ref="A44">IF(H44="PROJECT", CHAR(10) &amp; "- " &amp; _xlfn.TEXTJOIN(CHAR(10) &amp; "- ", TRUE, _xlfn._xlws.FILTER($I$9:$I$1000, ($B$9:$B$1000=B44) * ($H$9:$H$1000="Topic"))), "")</f>
        <v/>
      </c>
      <c r="B44" s="45">
        <f t="shared" si="1"/>
        <v>5</v>
      </c>
      <c r="C44" s="95">
        <v>20</v>
      </c>
      <c r="D44" s="57">
        <v>5</v>
      </c>
      <c r="E44" s="58" t="s">
        <v>46</v>
      </c>
      <c r="F44" s="59">
        <v>36</v>
      </c>
      <c r="G44" s="60" t="s">
        <v>159</v>
      </c>
      <c r="H44" s="60" t="s">
        <v>48</v>
      </c>
      <c r="I44" s="61" t="s">
        <v>795</v>
      </c>
      <c r="J44" s="62" t="s">
        <v>796</v>
      </c>
      <c r="K44" s="128" t="str">
        <f t="shared" si="2"/>
        <v xml:space="preserve">[ROLE] Friendly tutor specializing in Gleam Fundamentals | [TOPIC] Execute Structural List Recursion explicitly utilizing [], [head, ..tail], recursion, and list.reverse. | [LEVEL] Advanced | [COUNT] 5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Use advanced constructs only when named or required; never inject pipelines, closures, captures, HOFs, use, Result, Option, or patterns.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#36 | Stage 1 📖 Practice | Gleam Fundamentals | 📊 Level: Advanced | 🌐 Coding5s.com
**Concept:** Structural List Recursion ([], [head, ..tail], recursion, list.reverse)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4" s="102" t="str">
        <f t="shared" si="3"/>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Structural List Recursion explicitly utilizing [], [head, ..tail], recursion, and list.reverse.. Topic details: Structural List Recursion ([], [head, ..tail], recursion, list.reverse) | [LIBRARY BEING LEARNED]  | [LANGUAGE CONSISTENCY RULE] ALL output text MUST be written strictly in (English). | [LANGUAGE SEED CONTEXT] Language Seed Not Necessary | [LANGUAGE] English | [MENTOR_SCOPE_EXPECTATIONS] Audit named constructs in modular, typed Gleam; assess Result, Option, use, opaque types, and advanced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#36 | Practice | Gleam Fundamentals | 📊 Level: Advanced
**Topic:** Execute Structural List Recursion explicitly utilizing [], [head, ..tail], recursion, and list.reverse.
---
 | [FOOTER RULE - STRICT] End your response with: '--- ⚡ *Coding5s Mentor System — Eliminating Epistemic Debt*' | </v>
      </c>
      <c r="M44" s="52">
        <v>0</v>
      </c>
      <c r="N44" s="101" t="str">
        <f t="shared" si="4"/>
        <v>[ROLE] Careless Gleam Fundamentals Developer | [TASK] Generate debugging challenges in Gleam Fundamentals | | [TOPIC] Execute Structural List Recursion explicitly utilizing [], [head, ..tail], recursion, and list.reverse. | | [LEVEL] Advanced | | [COUNT] 5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#36 | Stage 2 🐛 Debug | Gleam Fundamentals | 📊 Level: Advanced | 🌐 Coding5s.com
Concept: Structural List Recursion ([], [head, ..tail], recursion, list.reverse)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- 15–35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4" s="102" t="str">
        <f t="shared" si="5"/>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Structural List Recursion explicitly utilizing [], [head, ..tail], recursion, and list.reverse.. Topic details: Structural List Recursion ([], [head, ..tail], recursion, list.reverse)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#36 | Debug | Gleam Fundamentals | 📊 Level: Advanced
**Topic:** Execute Structural List Recursion explicitly utilizing [], [head, ..tail], recursion, and list.reverse.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4" s="52">
        <v>0</v>
      </c>
      <c r="Q44" s="101" t="str">
        <f t="shared" si="6"/>
        <v>[ROLE] Tech Lead | [TASK] Assign incomplete Gleam Fundamentals script challenges | [TOPIC] Execute Structural List Recursion explicitly utilizing [], [head, ..tail], recursion, and list.reverse. | [LEVEL] Advanced | [COUNT] 5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#36 | Stage 3 🧩 Complete | Gleam Fundamentals | 📊 Level: Advanced | 🌐 Coding5s.com
**Concept:** Structural List Recursion ([], [head, ..tail], recursion, list.reverse)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- 15–35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Structural List Recursion explicitly utilizing [], [head, ..tail], recursion, and list.reverse..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4" s="102" t="str">
        <f t="shared" si="7"/>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Structural List Recursion explicitly utilizing [], [head, ..tail], recursion, and list.reverse.. Topic details: Structural List Recursion ([], [head, ..tail], recursion, list.reverse)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#36 | Complete | Gleam Fundamentals | 📊 Level: Advanced
**Topic:** Execute Structural List Recursion explicitly utilizing [], [head, ..tail], recursion, and list.reverse.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4" s="52">
        <v>0</v>
      </c>
      <c r="T44" s="101" t="str">
        <f t="shared" si="8"/>
        <v>[ROLE] Tech Lead | [TASK] Provide intentionally messy but functional code for learning debugging and improvement | [TOPIC] Execute Structural List Recursion explicitly utilizing [], [head, ..tail], recursion, and list.reverse. | [LEVEL] Advanced | [COUNT] 5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#36 | Stage 4 🧹 Refactor | Gleam Fundamentals | 📊 Level: Advanced | 🌐 Coding5s.com
**Concept:** Structural List Recursion ([], [head, ..tail], recursion, list.reverse)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4" s="102"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Execute Structural List Recursion explicitly utilizing [], [head, ..tail], recursion, and list.reverse.. Topic details: Structural List Recursion ([], [head, ..tail], recursion, list.reverse)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#36 | Refactor | Gleam Fundamentals | 📊 Level: Advanced
**Topic:** Execute Structural List Recursion explicitly utilizing [], [head, ..tail], recursion, and list.reverse.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4" s="52">
        <v>0</v>
      </c>
      <c r="W44" s="87" t="str">
        <f t="shared" si="10"/>
        <v>[ROLE] Tech Product Manager assigning a Gleam Fundamentals Jira Ticket | [TASK] Provide a guided implementation exercise with full solution for learning purposes | [TOPIC] Execute Structural List Recursion explicitly utilizing [], [head, ..tail], recursion, and list.reverse. | [LEVEL] Advanced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#36 | Stage 5 | Gleam Fundamentals | 📊 Level: Advanced | 🌐 Coding5s.com
**Concept:** Structural List Recursion ([], [head, ..tail], recursion, list.reverse)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4" s="102"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Structural List Recursion explicitly utilizing [], [head, ..tail], recursion, and list.reverse.. Goal: Structural List Recursion ([], [head, ..tail], recursion, list.reverse)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#36 | Extend | Gleam Fundamentals | 📊 Level: Advanced
**Topic:** Execute Structural List Recursion explicitly utilizing [], [head, ..tail], recursion, and list.reverse.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4" s="52">
        <v>0</v>
      </c>
      <c r="Z44" s="56" t="str">
        <f t="shared" si="12"/>
        <v/>
      </c>
      <c r="AA44" s="56" t="str">
        <f t="shared" si="13"/>
        <v/>
      </c>
      <c r="AB44" s="56" t="str">
        <f t="shared" si="14"/>
        <v/>
      </c>
      <c r="AC44" s="56" t="str">
        <f t="shared" si="15"/>
        <v/>
      </c>
      <c r="AD44" s="56" t="str">
        <f t="shared" si="16"/>
        <v/>
      </c>
      <c r="AE44" s="40"/>
      <c r="AF44" s="40"/>
      <c r="AG44" s="40"/>
      <c r="AH44" s="56" t="str">
        <f t="shared" si="17"/>
        <v/>
      </c>
      <c r="AI44" s="54"/>
      <c r="AJ44" s="54"/>
      <c r="AK44" s="54">
        <v>36</v>
      </c>
      <c r="AL44" s="54" t="s">
        <v>78</v>
      </c>
      <c r="AM44" s="54" t="s">
        <v>79</v>
      </c>
    </row>
    <row r="45" spans="1:39">
      <c r="A45" s="45" t="str" cm="1">
        <f t="array" ref="A45">IF(H45="PROJECT", CHAR(10) &amp; "- " &amp; _xlfn.TEXTJOIN(CHAR(10) &amp; "- ", TRUE, _xlfn._xlws.FILTER($I$9:$I$1000, ($B$9:$B$1000=B45) * ($H$9:$H$1000="Topic"))), "")</f>
        <v/>
      </c>
      <c r="B45" s="45">
        <f t="shared" si="1"/>
        <v>5</v>
      </c>
      <c r="C45" s="95">
        <v>15</v>
      </c>
      <c r="D45" s="46">
        <v>4</v>
      </c>
      <c r="E45" s="58" t="s">
        <v>46</v>
      </c>
      <c r="F45" s="48">
        <v>37</v>
      </c>
      <c r="G45" s="49" t="s">
        <v>158</v>
      </c>
      <c r="H45" s="49" t="s">
        <v>48</v>
      </c>
      <c r="I45" s="50" t="s">
        <v>797</v>
      </c>
      <c r="J45" s="51" t="s">
        <v>798</v>
      </c>
      <c r="K45" s="128" t="str">
        <f t="shared" si="2"/>
        <v xml:space="preserve">[ROLE] Friendly tutor specializing in Gleam Fundamentals | [TOPIC] Build Tuple Construction, Access &amp; Patterns explicitly utilizing #(), #(a, b), .0, and let #(a, b).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#37 | Stage 1 📖 Practice | Gleam Fundamentals | 📊 Level: Intermediate | 🌐 Coding5s.com
**Concept:** Tuple Construction, Access &amp; Patterns (#(), #(a, b), .0, let #(a, b))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5" s="102" t="str">
        <f t="shared" si="3"/>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Build Tuple Construction, Access &amp; Patterns explicitly utilizing #(), #(a, b), .0, and let #(a, b).. Topic details: Tuple Construction, Access &amp; Patterns (#(), #(a, b), .0, let #(a, b))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#37 | Practice | Gleam Fundamentals | 📊 Level: Intermediate
**Topic:** Build Tuple Construction, Access &amp; Patterns explicitly utilizing #(), #(a, b), .0, and let #(a, b).
---
 | [FOOTER RULE - STRICT] End your response with: '--- ⚡ *Coding5s Mentor System — Eliminating Epistemic Debt*' | </v>
      </c>
      <c r="M45" s="53">
        <v>0</v>
      </c>
      <c r="N45" s="101" t="str">
        <f t="shared" si="4"/>
        <v>[ROLE] Careless Gleam Fundamentals Developer | [TASK] Generate debugging challenges in Gleam Fundamentals | | [TOPIC] Build Tuple Construction, Access &amp; Patterns explicitly utilizing #(), #(a, b), .0, and let #(a, b).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#37 | Stage 2 🐛 Debug | Gleam Fundamentals | 📊 Level: Intermediate | 🌐 Coding5s.com
Concept: Tuple Construction, Access &amp; Patterns (#(), #(a, b), .0, let #(a, b))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5" s="102" t="str">
        <f t="shared" si="5"/>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Build Tuple Construction, Access &amp; Patterns explicitly utilizing #(), #(a, b), .0, and let #(a, b).. Topic details: Tuple Construction, Access &amp; Patterns (#(), #(a, b), .0, let #(a, b))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#37 | Debug | Gleam Fundamentals | 📊 Level: Intermediate
**Topic:** Build Tuple Construction, Access &amp; Patterns explicitly utilizing #(), #(a, b), .0, and let #(a, b).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5" s="53">
        <v>0</v>
      </c>
      <c r="Q45" s="101" t="str">
        <f t="shared" si="6"/>
        <v>[ROLE] Tech Lead | [TASK] Assign incomplete Gleam Fundamentals script challenges | [TOPIC] Build Tuple Construction, Access &amp; Patterns explicitly utilizing #(), #(a, b), .0, and let #(a, b).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#37 | Stage 3 🧩 Complete | Gleam Fundamentals | 📊 Level: Intermediate | 🌐 Coding5s.com
**Concept:** Tuple Construction, Access &amp; Patterns (#(), #(a, b), .0, let #(a, b))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Build Tuple Construction, Access &amp; Patterns explicitly utilizing #(), #(a, b), .0, and let #(a, b)..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5" s="102" t="str">
        <f t="shared" si="7"/>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Build Tuple Construction, Access &amp; Patterns explicitly utilizing #(), #(a, b), .0, and let #(a, b).. Topic details: Tuple Construction, Access &amp; Patterns (#(), #(a, b), .0, let #(a, b))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#37 | Complete | Gleam Fundamentals | 📊 Level: Intermediate
**Topic:** Build Tuple Construction, Access &amp; Patterns explicitly utilizing #(), #(a, b), .0, and let #(a, b).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5" s="53">
        <v>0</v>
      </c>
      <c r="T45" s="101" t="str">
        <f t="shared" si="8"/>
        <v>[ROLE] Tech Lead | [TASK] Provide intentionally messy but functional code for learning debugging and improvement | [TOPIC] Build Tuple Construction, Access &amp; Patterns explicitly utilizing #(), #(a, b), .0, and let #(a, b).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#37 | Stage 4 🧹 Refactor | Gleam Fundamentals | 📊 Level: Intermediate | 🌐 Coding5s.com
**Concept:** Tuple Construction, Access &amp; Patterns (#(), #(a, b), .0, let #(a, b))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5" s="102"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Build Tuple Construction, Access &amp; Patterns explicitly utilizing #(), #(a, b), .0, and let #(a, b).. Topic details: Tuple Construction, Access &amp; Patterns (#(), #(a, b), .0, let #(a, b))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#37 | Refactor | Gleam Fundamentals | 📊 Level: Intermediate
**Topic:** Build Tuple Construction, Access &amp; Patterns explicitly utilizing #(), #(a, b), .0, and let #(a, b).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5" s="53">
        <v>0</v>
      </c>
      <c r="W45" s="87" t="str">
        <f t="shared" si="10"/>
        <v>[ROLE] Tech Product Manager assigning a Gleam Fundamentals Jira Ticket | [TASK] Provide a guided implementation exercise with full solution for learning purposes | [TOPIC] Build Tuple Construction, Access &amp; Patterns explicitly utilizing #(), #(a, b), .0, and let #(a, b).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#37 | Stage 5 | Gleam Fundamentals | 📊 Level: Intermediate | 🌐 Coding5s.com
**Concept:** Tuple Construction, Access &amp; Patterns (#(), #(a, b), .0, let #(a, b))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5" s="102"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Build Tuple Construction, Access &amp; Patterns explicitly utilizing #(), #(a, b), .0, and let #(a, b).. Goal: Tuple Construction, Access &amp; Patterns (#(), #(a, b), .0, let #(a, b))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#37 | Extend | Gleam Fundamentals | 📊 Level: Intermediate
**Topic:** Build Tuple Construction, Access &amp; Patterns explicitly utilizing #(), #(a, b), .0, and let #(a, b).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5" s="53">
        <v>0</v>
      </c>
      <c r="Z45" s="56" t="str">
        <f t="shared" si="12"/>
        <v/>
      </c>
      <c r="AA45" s="56" t="str">
        <f t="shared" si="13"/>
        <v/>
      </c>
      <c r="AB45" s="56" t="str">
        <f t="shared" si="14"/>
        <v/>
      </c>
      <c r="AC45" s="56" t="str">
        <f t="shared" si="15"/>
        <v/>
      </c>
      <c r="AD45" s="56" t="str">
        <f t="shared" si="16"/>
        <v/>
      </c>
      <c r="AE45" s="40"/>
      <c r="AF45" s="40"/>
      <c r="AG45" s="40"/>
      <c r="AH45" s="56" t="str">
        <f t="shared" si="17"/>
        <v/>
      </c>
      <c r="AI45" s="54"/>
      <c r="AJ45" s="54"/>
      <c r="AK45" s="54">
        <v>37</v>
      </c>
      <c r="AL45" s="54" t="s">
        <v>83</v>
      </c>
      <c r="AM45" s="54" t="s">
        <v>84</v>
      </c>
    </row>
    <row r="46" spans="1:39">
      <c r="A46" s="45" t="str" cm="1">
        <f t="array" ref="A46">IF(H46="PROJECT", CHAR(10) &amp; "- " &amp; _xlfn.TEXTJOIN(CHAR(10) &amp; "- ", TRUE, _xlfn._xlws.FILTER($I$9:$I$1000, ($B$9:$B$1000=B46) * ($H$9:$H$1000="Topic"))), "")</f>
        <v/>
      </c>
      <c r="B46" s="45">
        <f t="shared" si="1"/>
        <v>5</v>
      </c>
      <c r="C46" s="95">
        <v>15</v>
      </c>
      <c r="D46" s="57">
        <v>4</v>
      </c>
      <c r="E46" s="58" t="s">
        <v>46</v>
      </c>
      <c r="F46" s="59">
        <v>38</v>
      </c>
      <c r="G46" s="60" t="s">
        <v>158</v>
      </c>
      <c r="H46" s="60" t="s">
        <v>48</v>
      </c>
      <c r="I46" s="61" t="s">
        <v>799</v>
      </c>
      <c r="J46" s="62" t="s">
        <v>800</v>
      </c>
      <c r="K46" s="128" t="str">
        <f t="shared" si="2"/>
        <v xml:space="preserve">[ROLE] Friendly tutor specializing in Gleam Fundamentals | [TOPIC] Define Sum-Type Definitions explicitly utilizing type, variants, and constructor values.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#38 | Stage 1 📖 Practice | Gleam Fundamentals | 📊 Level: Intermediate | 🌐 Coding5s.com
**Concept:** Sum-Type Definitions (type, variants, constructor values)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6" s="102" t="str">
        <f t="shared" si="3"/>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Sum-Type Definitions explicitly utilizing type, variants, and constructor values.. Topic details: Sum-Type Definitions (type, variants, constructor values)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#38 | Practice | Gleam Fundamentals | 📊 Level: Intermediate
**Topic:** Define Sum-Type Definitions explicitly utilizing type, variants, and constructor values.
---
 | [FOOTER RULE - STRICT] End your response with: '--- ⚡ *Coding5s Mentor System — Eliminating Epistemic Debt*' | </v>
      </c>
      <c r="M46" s="52">
        <v>0</v>
      </c>
      <c r="N46" s="101" t="str">
        <f t="shared" si="4"/>
        <v>[ROLE] Careless Gleam Fundamentals Developer | [TASK] Generate debugging challenges in Gleam Fundamentals | | [TOPIC] Define Sum-Type Definitions explicitly utilizing type, variants, and constructor values.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#38 | Stage 2 🐛 Debug | Gleam Fundamentals | 📊 Level: Intermediate | 🌐 Coding5s.com
Concept: Sum-Type Definitions (type, variants, constructor values)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6" s="102" t="str">
        <f t="shared" si="5"/>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Sum-Type Definitions explicitly utilizing type, variants, and constructor values.. Topic details: Sum-Type Definitions (type, variants, constructor values)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#38 | Debug | Gleam Fundamentals | 📊 Level: Intermediate
**Topic:** Define Sum-Type Definitions explicitly utilizing type, variants, and constructor values.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6" s="52">
        <v>0</v>
      </c>
      <c r="Q46" s="101" t="str">
        <f t="shared" si="6"/>
        <v>[ROLE] Tech Lead | [TASK] Assign incomplete Gleam Fundamentals script challenges | [TOPIC] Define Sum-Type Definitions explicitly utilizing type, variants, and constructor values.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#38 | Stage 3 🧩 Complete | Gleam Fundamentals | 📊 Level: Intermediate | 🌐 Coding5s.com
**Concept:** Sum-Type Definitions (type, variants, constructor values)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Sum-Type Definitions explicitly utilizing type, variants, and constructor values..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6" s="102" t="str">
        <f t="shared" si="7"/>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Sum-Type Definitions explicitly utilizing type, variants, and constructor values.. Topic details: Sum-Type Definitions (type, variants, constructor values)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#38 | Complete | Gleam Fundamentals | 📊 Level: Intermediate
**Topic:** Define Sum-Type Definitions explicitly utilizing type, variants, and constructor values.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6" s="52">
        <v>0</v>
      </c>
      <c r="T46" s="101" t="str">
        <f t="shared" si="8"/>
        <v>[ROLE] Tech Lead | [TASK] Provide intentionally messy but functional code for learning debugging and improvement | [TOPIC] Define Sum-Type Definitions explicitly utilizing type, variants, and constructor values.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#38 | Stage 4 🧹 Refactor | Gleam Fundamentals | 📊 Level: Intermediate | 🌐 Coding5s.com
**Concept:** Sum-Type Definitions (type, variants, constructor values)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6" s="102"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Define Sum-Type Definitions explicitly utilizing type, variants, and constructor values.. Topic details: Sum-Type Definitions (type, variants, constructor values)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#38 | Refactor | Gleam Fundamentals | 📊 Level: Intermediate
**Topic:** Define Sum-Type Definitions explicitly utilizing type, variants, and constructor values.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6" s="52">
        <v>0</v>
      </c>
      <c r="W46" s="87" t="str">
        <f t="shared" si="10"/>
        <v>[ROLE] Tech Product Manager assigning a Gleam Fundamentals Jira Ticket | [TASK] Provide a guided implementation exercise with full solution for learning purposes | [TOPIC] Define Sum-Type Definitions explicitly utilizing type, variants, and constructor values.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#38 | Stage 5 | Gleam Fundamentals | 📊 Level: Intermediate | 🌐 Coding5s.com
**Concept:** Sum-Type Definitions (type, variants, constructor values)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6" s="102"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Sum-Type Definitions explicitly utilizing type, variants, and constructor values.. Goal: Sum-Type Definitions (type, variants, constructor values)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#38 | Extend | Gleam Fundamentals | 📊 Level: Intermediate
**Topic:** Define Sum-Type Definitions explicitly utilizing type, variants, and constructor values.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6" s="52">
        <v>0</v>
      </c>
      <c r="Z46" s="56" t="str">
        <f t="shared" si="12"/>
        <v/>
      </c>
      <c r="AA46" s="56" t="str">
        <f t="shared" si="13"/>
        <v/>
      </c>
      <c r="AB46" s="56" t="str">
        <f t="shared" si="14"/>
        <v/>
      </c>
      <c r="AC46" s="56" t="str">
        <f t="shared" si="15"/>
        <v/>
      </c>
      <c r="AD46" s="56" t="str">
        <f t="shared" si="16"/>
        <v/>
      </c>
      <c r="AE46" s="40"/>
      <c r="AF46" s="40"/>
      <c r="AG46" s="40"/>
      <c r="AH46" s="56" t="str">
        <f t="shared" si="17"/>
        <v/>
      </c>
      <c r="AI46" s="54"/>
      <c r="AJ46" s="54"/>
      <c r="AK46" s="54">
        <v>38</v>
      </c>
      <c r="AL46" s="54" t="s">
        <v>88</v>
      </c>
      <c r="AM46" s="54" t="s">
        <v>89</v>
      </c>
    </row>
    <row r="47" spans="1:39">
      <c r="A47" s="45" t="str" cm="1">
        <f t="array" ref="A47">IF(H47="PROJECT", CHAR(10) &amp; "- " &amp; _xlfn.TEXTJOIN(CHAR(10) &amp; "- ", TRUE, _xlfn._xlws.FILTER($I$9:$I$1000, ($B$9:$B$1000=B47) * ($H$9:$H$1000="Topic"))), "")</f>
        <v/>
      </c>
      <c r="B47" s="45">
        <f t="shared" si="1"/>
        <v>5</v>
      </c>
      <c r="C47" s="95">
        <v>15</v>
      </c>
      <c r="D47" s="46">
        <v>4</v>
      </c>
      <c r="E47" s="58" t="s">
        <v>46</v>
      </c>
      <c r="F47" s="48">
        <v>39</v>
      </c>
      <c r="G47" s="49" t="s">
        <v>158</v>
      </c>
      <c r="H47" s="49" t="s">
        <v>48</v>
      </c>
      <c r="I47" s="50" t="s">
        <v>801</v>
      </c>
      <c r="J47" s="51" t="s">
        <v>802</v>
      </c>
      <c r="K47" s="128" t="str">
        <f t="shared" si="2"/>
        <v xml:space="preserve">[ROLE] Friendly tutor specializing in Gleam Fundamentals | [TOPIC] Create Record Types, Construction &amp; Field Access explicitly utilizing Person, labelled fields, and person.name.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#39 | Stage 1 📖 Practice | Gleam Fundamentals | 📊 Level: Intermediate | 🌐 Coding5s.com
**Concept:** Record Types, Construction &amp; Field Access (Person, labelled fields, person.name)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7" s="102" t="str">
        <f t="shared" si="3"/>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Create Record Types, Construction &amp; Field Access explicitly utilizing Person, labelled fields, and person.name.. Topic details: Record Types, Construction &amp; Field Access (Person, labelled fields, person.name)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#39 | Practice | Gleam Fundamentals | 📊 Level: Intermediate
**Topic:** Create Record Types, Construction &amp; Field Access explicitly utilizing Person, labelled fields, and person.name.
---
 | [FOOTER RULE - STRICT] End your response with: '--- ⚡ *Coding5s Mentor System — Eliminating Epistemic Debt*' | </v>
      </c>
      <c r="M47" s="53">
        <v>0</v>
      </c>
      <c r="N47" s="101" t="str">
        <f t="shared" si="4"/>
        <v>[ROLE] Careless Gleam Fundamentals Developer | [TASK] Generate debugging challenges in Gleam Fundamentals | | [TOPIC] Create Record Types, Construction &amp; Field Access explicitly utilizing Person, labelled fields, and person.name.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#39 | Stage 2 🐛 Debug | Gleam Fundamentals | 📊 Level: Intermediate | 🌐 Coding5s.com
Concept: Record Types, Construction &amp; Field Access (Person, labelled fields, person.name)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7" s="102" t="str">
        <f t="shared" si="5"/>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Create Record Types, Construction &amp; Field Access explicitly utilizing Person, labelled fields, and person.name.. Topic details: Record Types, Construction &amp; Field Access (Person, labelled fields, person.name)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#39 | Debug | Gleam Fundamentals | 📊 Level: Intermediate
**Topic:** Create Record Types, Construction &amp; Field Access explicitly utilizing Person, labelled fields, and person.name.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7" s="53">
        <v>0</v>
      </c>
      <c r="Q47" s="101" t="str">
        <f t="shared" si="6"/>
        <v>[ROLE] Tech Lead | [TASK] Assign incomplete Gleam Fundamentals script challenges | [TOPIC] Create Record Types, Construction &amp; Field Access explicitly utilizing Person, labelled fields, and person.name.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#39 | Stage 3 🧩 Complete | Gleam Fundamentals | 📊 Level: Intermediate | 🌐 Coding5s.com
**Concept:** Record Types, Construction &amp; Field Access (Person, labelled fields, person.name)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Create Record Types, Construction &amp; Field Access explicitly utilizing Person, labelled fields, and person.name..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7" s="102" t="str">
        <f t="shared" si="7"/>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Create Record Types, Construction &amp; Field Access explicitly utilizing Person, labelled fields, and person.name.. Topic details: Record Types, Construction &amp; Field Access (Person, labelled fields, person.name)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#39 | Complete | Gleam Fundamentals | 📊 Level: Intermediate
**Topic:** Create Record Types, Construction &amp; Field Access explicitly utilizing Person, labelled fields, and person.name.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7" s="53">
        <v>0</v>
      </c>
      <c r="T47" s="101" t="str">
        <f t="shared" si="8"/>
        <v>[ROLE] Tech Lead | [TASK] Provide intentionally messy but functional code for learning debugging and improvement | [TOPIC] Create Record Types, Construction &amp; Field Access explicitly utilizing Person, labelled fields, and person.name.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#39 | Stage 4 🧹 Refactor | Gleam Fundamentals | 📊 Level: Intermediate | 🌐 Coding5s.com
**Concept:** Record Types, Construction &amp; Field Access (Person, labelled fields, person.name)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7" s="102"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Create Record Types, Construction &amp; Field Access explicitly utilizing Person, labelled fields, and person.name.. Topic details: Record Types, Construction &amp; Field Access (Person, labelled fields, person.name)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#39 | Refactor | Gleam Fundamentals | 📊 Level: Intermediate
**Topic:** Create Record Types, Construction &amp; Field Access explicitly utilizing Person, labelled fields, and person.name.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7" s="53">
        <v>0</v>
      </c>
      <c r="W47" s="87" t="str">
        <f t="shared" si="10"/>
        <v>[ROLE] Tech Product Manager assigning a Gleam Fundamentals Jira Ticket | [TASK] Provide a guided implementation exercise with full solution for learning purposes | [TOPIC] Create Record Types, Construction &amp; Field Access explicitly utilizing Person, labelled fields, and person.name.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#39 | Stage 5 | Gleam Fundamentals | 📊 Level: Intermediate | 🌐 Coding5s.com
**Concept:** Record Types, Construction &amp; Field Access (Person, labelled fields, person.name)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7" s="102"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Create Record Types, Construction &amp; Field Access explicitly utilizing Person, labelled fields, and person.name.. Goal: Record Types, Construction &amp; Field Access (Person, labelled fields, person.name)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#39 | Extend | Gleam Fundamentals | 📊 Level: Intermediate
**Topic:** Create Record Types, Construction &amp; Field Access explicitly utilizing Person, labelled fields, and person.name.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7" s="53">
        <v>0</v>
      </c>
      <c r="Z47" s="56" t="str">
        <f t="shared" si="12"/>
        <v/>
      </c>
      <c r="AA47" s="56" t="str">
        <f t="shared" si="13"/>
        <v/>
      </c>
      <c r="AB47" s="56" t="str">
        <f t="shared" si="14"/>
        <v/>
      </c>
      <c r="AC47" s="56" t="str">
        <f t="shared" si="15"/>
        <v/>
      </c>
      <c r="AD47" s="56" t="str">
        <f t="shared" si="16"/>
        <v/>
      </c>
      <c r="AE47" s="40"/>
      <c r="AF47" s="40"/>
      <c r="AG47" s="40"/>
      <c r="AH47" s="56" t="str">
        <f t="shared" si="17"/>
        <v/>
      </c>
      <c r="AI47" s="54"/>
      <c r="AJ47" s="54"/>
      <c r="AK47" s="54">
        <v>39</v>
      </c>
      <c r="AL47" s="54" t="s">
        <v>93</v>
      </c>
      <c r="AM47" s="54" t="s">
        <v>94</v>
      </c>
    </row>
    <row r="48" spans="1:39">
      <c r="A48" s="45" t="str" cm="1">
        <f t="array" ref="A48">IF(H48="PROJECT", CHAR(10) &amp; "- " &amp; _xlfn.TEXTJOIN(CHAR(10) &amp; "- ", TRUE, _xlfn._xlws.FILTER($I$9:$I$1000, ($B$9:$B$1000=B48) * ($H$9:$H$1000="Topic"))), "")</f>
        <v/>
      </c>
      <c r="B48" s="45">
        <f t="shared" si="1"/>
        <v>5</v>
      </c>
      <c r="C48" s="95">
        <v>16</v>
      </c>
      <c r="D48" s="57">
        <v>4</v>
      </c>
      <c r="E48" s="58" t="s">
        <v>46</v>
      </c>
      <c r="F48" s="59">
        <v>40</v>
      </c>
      <c r="G48" s="60" t="s">
        <v>158</v>
      </c>
      <c r="H48" s="60" t="s">
        <v>48</v>
      </c>
      <c r="I48" s="61" t="s">
        <v>803</v>
      </c>
      <c r="J48" s="62" t="s">
        <v>804</v>
      </c>
      <c r="K48" s="128" t="str">
        <f t="shared" si="2"/>
        <v xml:space="preserve">[ROLE] Friendly tutor specializing in Gleam Fundamentals | [TOPIC] Implement Record Pattern Matching &amp; Immutable Updates explicitly utilizing Person(...), .., and record update syntax.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#40 | Stage 1 📖 Practice | Gleam Fundamentals | 📊 Level: Intermediate | 🌐 Coding5s.com
**Concept:** Record Pattern Matching &amp; Immutable Updates (Person(...), .., record update syntax)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8" s="102" t="str">
        <f t="shared" si="3"/>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Record Pattern Matching &amp; Immutable Updates explicitly utilizing Person(...), .., and record update syntax.. Topic details: Record Pattern Matching &amp; Immutable Updates (Person(...), .., record update syntax)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#40 | Practice | Gleam Fundamentals | 📊 Level: Intermediate
**Topic:** Implement Record Pattern Matching &amp; Immutable Updates explicitly utilizing Person(...), .., and record update syntax.
---
 | [FOOTER RULE - STRICT] End your response with: '--- ⚡ *Coding5s Mentor System — Eliminating Epistemic Debt*' | </v>
      </c>
      <c r="M48" s="52">
        <v>0</v>
      </c>
      <c r="N48" s="101" t="str">
        <f t="shared" si="4"/>
        <v>[ROLE] Careless Gleam Fundamentals Developer | [TASK] Generate debugging challenges in Gleam Fundamentals | | [TOPIC] Implement Record Pattern Matching &amp; Immutable Updates explicitly utilizing Person(...), .., and record update syntax.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#40 | Stage 2 🐛 Debug | Gleam Fundamentals | 📊 Level: Intermediate | 🌐 Coding5s.com
Concept: Record Pattern Matching &amp; Immutable Updates (Person(...), .., record update syntax)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8" s="102" t="str">
        <f t="shared" si="5"/>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Record Pattern Matching &amp; Immutable Updates explicitly utilizing Person(...), .., and record update syntax.. Topic details: Record Pattern Matching &amp; Immutable Updates (Person(...), .., record update syntax)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#40 | Debug | Gleam Fundamentals | 📊 Level: Intermediate
**Topic:** Implement Record Pattern Matching &amp; Immutable Updates explicitly utilizing Person(...), .., and record update syntax.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8" s="52">
        <v>0</v>
      </c>
      <c r="Q48" s="101" t="str">
        <f t="shared" si="6"/>
        <v>[ROLE] Tech Lead | [TASK] Assign incomplete Gleam Fundamentals script challenges | [TOPIC] Implement Record Pattern Matching &amp; Immutable Updates explicitly utilizing Person(...), .., and record update syntax.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#40 | Stage 3 🧩 Complete | Gleam Fundamentals | 📊 Level: Intermediate | 🌐 Coding5s.com
**Concept:** Record Pattern Matching &amp; Immutable Updates (Person(...), .., record update syntax)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Record Pattern Matching &amp; Immutable Updates explicitly utilizing Person(...), .., and record update syntax..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8" s="102" t="str">
        <f t="shared" si="7"/>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Record Pattern Matching &amp; Immutable Updates explicitly utilizing Person(...), .., and record update syntax.. Topic details: Record Pattern Matching &amp; Immutable Updates (Person(...), .., record update syntax)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#40 | Complete | Gleam Fundamentals | 📊 Level: Intermediate
**Topic:** Implement Record Pattern Matching &amp; Immutable Updates explicitly utilizing Person(...), .., and record update syntax.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8" s="52">
        <v>0</v>
      </c>
      <c r="T48" s="101" t="str">
        <f t="shared" si="8"/>
        <v>[ROLE] Tech Lead | [TASK] Provide intentionally messy but functional code for learning debugging and improvement | [TOPIC] Implement Record Pattern Matching &amp; Immutable Updates explicitly utilizing Person(...), .., and record update syntax.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#40 | Stage 4 🧹 Refactor | Gleam Fundamentals | 📊 Level: Intermediate | 🌐 Coding5s.com
**Concept:** Record Pattern Matching &amp; Immutable Updates (Person(...), .., record update syntax)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8" s="102"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Implement Record Pattern Matching &amp; Immutable Updates explicitly utilizing Person(...), .., and record update syntax.. Topic details: Record Pattern Matching &amp; Immutable Updates (Person(...), .., record update syntax)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#40 | Refactor | Gleam Fundamentals | 📊 Level: Intermediate
**Topic:** Implement Record Pattern Matching &amp; Immutable Updates explicitly utilizing Person(...), .., and record update syntax.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8" s="52">
        <v>0</v>
      </c>
      <c r="W48" s="87" t="str">
        <f t="shared" si="10"/>
        <v>[ROLE] Tech Product Manager assigning a Gleam Fundamentals Jira Ticket | [TASK] Provide a guided implementation exercise with full solution for learning purposes | [TOPIC] Implement Record Pattern Matching &amp; Immutable Updates explicitly utilizing Person(...), .., and record update syntax.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#40 | Stage 5 | Gleam Fundamentals | 📊 Level: Intermediate | 🌐 Coding5s.com
**Concept:** Record Pattern Matching &amp; Immutable Updates (Person(...), .., record update syntax)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8" s="102"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Record Pattern Matching &amp; Immutable Updates explicitly utilizing Person(...), .., and record update syntax.. Goal: Record Pattern Matching &amp; Immutable Updates (Person(...), .., record update syntax)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#40 | Extend | Gleam Fundamentals | 📊 Level: Intermediate
**Topic:** Implement Record Pattern Matching &amp; Immutable Updates explicitly utilizing Person(...), .., and record update syntax.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8" s="52">
        <v>0</v>
      </c>
      <c r="Z48" s="56" t="str">
        <f t="shared" si="12"/>
        <v/>
      </c>
      <c r="AA48" s="56" t="str">
        <f t="shared" si="13"/>
        <v/>
      </c>
      <c r="AB48" s="56" t="str">
        <f t="shared" si="14"/>
        <v/>
      </c>
      <c r="AC48" s="56" t="str">
        <f t="shared" si="15"/>
        <v/>
      </c>
      <c r="AD48" s="56" t="str">
        <f t="shared" si="16"/>
        <v/>
      </c>
      <c r="AE48" s="40"/>
      <c r="AF48" s="40"/>
      <c r="AG48" s="40"/>
      <c r="AH48" s="56" t="str">
        <f t="shared" si="17"/>
        <v/>
      </c>
      <c r="AI48" s="54"/>
      <c r="AJ48" s="54"/>
      <c r="AK48" s="54">
        <v>40</v>
      </c>
      <c r="AL48" s="54" t="s">
        <v>98</v>
      </c>
      <c r="AM48" s="54" t="s">
        <v>99</v>
      </c>
    </row>
    <row r="49" spans="1:39">
      <c r="A49" s="45" t="str" cm="1">
        <f t="array" ref="A49">IF(H49="PROJECT", CHAR(10) &amp; "- " &amp; _xlfn.TEXTJOIN(CHAR(10) &amp; "- ", TRUE, _xlfn._xlws.FILTER($I$9:$I$1000, ($B$9:$B$1000=B49) * ($H$9:$H$1000="Topic"))), "")</f>
        <v/>
      </c>
      <c r="B49" s="45">
        <f t="shared" si="1"/>
        <v>5</v>
      </c>
      <c r="C49" s="95">
        <v>18</v>
      </c>
      <c r="D49" s="46">
        <v>5</v>
      </c>
      <c r="E49" s="58" t="s">
        <v>46</v>
      </c>
      <c r="F49" s="48">
        <v>41</v>
      </c>
      <c r="G49" s="49" t="s">
        <v>159</v>
      </c>
      <c r="H49" s="49" t="s">
        <v>48</v>
      </c>
      <c r="I49" s="50" t="s">
        <v>805</v>
      </c>
      <c r="J49" s="51" t="s">
        <v>806</v>
      </c>
      <c r="K49" s="128" t="str">
        <f t="shared" si="2"/>
        <v xml:space="preserve">[ROLE] Friendly tutor specializing in Gleam Fundamentals | [TOPIC] Design Generic Custom Types explicitly utilizing type Box(a), Box(value: a), and Box(String). | [LEVEL] Advanced | [COUNT] 5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Use advanced constructs only when named or required; never inject pipelines, closures, captures, HOFs, use, Result, Option, or patterns.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#41 | Stage 1 📖 Practice | Gleam Fundamentals | 📊 Level: Advanced | 🌐 Coding5s.com
**Concept:** Generic Custom Types (type Box(a), Box(value: a), Box(String))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49" s="102" t="str">
        <f t="shared" si="3"/>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Design Generic Custom Types explicitly utilizing type Box(a), Box(value: a), and Box(String).. Topic details: Generic Custom Types (type Box(a), Box(value: a), Box(String)) | [LIBRARY BEING LEARNED]  | [LANGUAGE CONSISTENCY RULE] ALL output text MUST be written strictly in (English). | [LANGUAGE SEED CONTEXT] Language Seed Not Necessary | [LANGUAGE] English | [MENTOR_SCOPE_EXPECTATIONS] Audit named constructs in modular, typed Gleam; assess Result, Option, use, opaque types, and advanced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#41 | Practice | Gleam Fundamentals | 📊 Level: Advanced
**Topic:** Design Generic Custom Types explicitly utilizing type Box(a), Box(value: a), and Box(String).
---
 | [FOOTER RULE - STRICT] End your response with: '--- ⚡ *Coding5s Mentor System — Eliminating Epistemic Debt*' | </v>
      </c>
      <c r="M49" s="53">
        <v>0</v>
      </c>
      <c r="N49" s="101" t="str">
        <f t="shared" si="4"/>
        <v>[ROLE] Careless Gleam Fundamentals Developer | [TASK] Generate debugging challenges in Gleam Fundamentals | | [TOPIC] Design Generic Custom Types explicitly utilizing type Box(a), Box(value: a), and Box(String). | | [LEVEL] Advanced | | [COUNT] 5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#41 | Stage 2 🐛 Debug | Gleam Fundamentals | 📊 Level: Advanced | 🌐 Coding5s.com
Concept: Generic Custom Types (type Box(a), Box(value: a), Box(String))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- 15–35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49" s="102" t="str">
        <f t="shared" si="5"/>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Design Generic Custom Types explicitly utilizing type Box(a), Box(value: a), and Box(String).. Topic details: Generic Custom Types (type Box(a), Box(value: a), Box(String))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#41 | Debug | Gleam Fundamentals | 📊 Level: Advanced
**Topic:** Design Generic Custom Types explicitly utilizing type Box(a), Box(value: a), and Box(String).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49" s="53">
        <v>0</v>
      </c>
      <c r="Q49" s="101" t="str">
        <f t="shared" si="6"/>
        <v>[ROLE] Tech Lead | [TASK] Assign incomplete Gleam Fundamentals script challenges | [TOPIC] Design Generic Custom Types explicitly utilizing type Box(a), Box(value: a), and Box(String). | [LEVEL] Advanced | [COUNT] 5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#41 | Stage 3 🧩 Complete | Gleam Fundamentals | 📊 Level: Advanced | 🌐 Coding5s.com
**Concept:** Generic Custom Types (type Box(a), Box(value: a), Box(String))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- 15–35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Design Generic Custom Types explicitly utilizing type Box(a), Box(value: a), and Box(String)..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49" s="102" t="str">
        <f t="shared" si="7"/>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Design Generic Custom Types explicitly utilizing type Box(a), Box(value: a), and Box(String).. Topic details: Generic Custom Types (type Box(a), Box(value: a), Box(String))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#41 | Complete | Gleam Fundamentals | 📊 Level: Advanced
**Topic:** Design Generic Custom Types explicitly utilizing type Box(a), Box(value: a), and Box(String).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49" s="53">
        <v>0</v>
      </c>
      <c r="T49" s="101" t="str">
        <f t="shared" si="8"/>
        <v>[ROLE] Tech Lead | [TASK] Provide intentionally messy but functional code for learning debugging and improvement | [TOPIC] Design Generic Custom Types explicitly utilizing type Box(a), Box(value: a), and Box(String). | [LEVEL] Advanced | [COUNT] 5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#41 | Stage 4 🧹 Refactor | Gleam Fundamentals | 📊 Level: Advanced | 🌐 Coding5s.com
**Concept:** Generic Custom Types (type Box(a), Box(value: a), Box(String))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49" s="102"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Design Generic Custom Types explicitly utilizing type Box(a), Box(value: a), and Box(String).. Topic details: Generic Custom Types (type Box(a), Box(value: a), Box(String))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#41 | Refactor | Gleam Fundamentals | 📊 Level: Advanced
**Topic:** Design Generic Custom Types explicitly utilizing type Box(a), Box(value: a), and Box(String).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49" s="53">
        <v>0</v>
      </c>
      <c r="W49" s="87" t="str">
        <f t="shared" si="10"/>
        <v>[ROLE] Tech Product Manager assigning a Gleam Fundamentals Jira Ticket | [TASK] Provide a guided implementation exercise with full solution for learning purposes | [TOPIC] Design Generic Custom Types explicitly utilizing type Box(a), Box(value: a), and Box(String). | [LEVEL] Advanced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#41 | Stage 5 | Gleam Fundamentals | 📊 Level: Advanced | 🌐 Coding5s.com
**Concept:** Generic Custom Types (type Box(a), Box(value: a), Box(String))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49" s="102"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Design Generic Custom Types explicitly utilizing type Box(a), Box(value: a), and Box(String).. Goal: Generic Custom Types (type Box(a), Box(value: a), Box(String))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#41 | Extend | Gleam Fundamentals | 📊 Level: Advanced
**Topic:** Design Generic Custom Types explicitly utilizing type Box(a), Box(value: a), and Box(String).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49" s="53">
        <v>0</v>
      </c>
      <c r="Z49" s="56" t="str">
        <f t="shared" si="12"/>
        <v/>
      </c>
      <c r="AA49" s="56" t="str">
        <f t="shared" si="13"/>
        <v/>
      </c>
      <c r="AB49" s="56" t="str">
        <f t="shared" si="14"/>
        <v/>
      </c>
      <c r="AC49" s="56" t="str">
        <f t="shared" si="15"/>
        <v/>
      </c>
      <c r="AD49" s="56" t="str">
        <f t="shared" si="16"/>
        <v/>
      </c>
      <c r="AE49" s="40"/>
      <c r="AF49" s="40"/>
      <c r="AG49" s="40"/>
      <c r="AH49" s="56" t="str">
        <f t="shared" si="17"/>
        <v/>
      </c>
      <c r="AI49" s="54"/>
      <c r="AJ49" s="54"/>
      <c r="AK49" s="54"/>
      <c r="AL49" s="54"/>
      <c r="AM49" s="54"/>
    </row>
    <row r="50" spans="1:39">
      <c r="A50" s="45" t="str" cm="1">
        <f t="array" ref="A50">IF(H50="PROJECT", CHAR(10) &amp; "- " &amp; _xlfn.TEXTJOIN(CHAR(10) &amp; "- ", TRUE, _xlfn._xlws.FILTER($I$9:$I$1000, ($B$9:$B$1000=B50) * ($H$9:$H$1000="Topic"))), "")</f>
        <v xml:space="preserve">
- Construct Recursive Functions explicitly utilizing fn, case, base case, and recursive call.
- Implement Tail Calls &amp; Accumulators explicitly utilizing loop(n, acc), accumulator updates, and terminal branch.
- Execute Structural List Recursion explicitly utilizing [], [head, ..tail], recursion, and list.reverse.
- Build Tuple Construction, Access &amp; Patterns explicitly utilizing #(), #(a, b), .0, and let #(a, b).
- Define Sum-Type Definitions explicitly utilizing type, variants, and constructor values.
- Create Record Types, Construction &amp; Field Access explicitly utilizing Person, labelled fields, and person.name.
- Implement Record Pattern Matching &amp; Immutable Updates explicitly utilizing Person(...), .., and record update syntax.
- Design Generic Custom Types explicitly utilizing type Box(a), Box(value: a), and Box(String).</v>
      </c>
      <c r="B50" s="45">
        <f t="shared" si="1"/>
        <v>5</v>
      </c>
      <c r="C50" s="95">
        <v>35</v>
      </c>
      <c r="D50" s="57">
        <v>0</v>
      </c>
      <c r="E50" s="58" t="s">
        <v>46</v>
      </c>
      <c r="F50" s="59">
        <v>42</v>
      </c>
      <c r="G50" s="60" t="s">
        <v>159</v>
      </c>
      <c r="H50" s="60" t="s">
        <v>77</v>
      </c>
      <c r="I50" s="61" t="s">
        <v>807</v>
      </c>
      <c r="J50" s="62" t="s">
        <v>808</v>
      </c>
      <c r="K50" s="128" t="str">
        <f t="shared" si="2"/>
        <v>[TASK] Teach through a practical Gleam Fundamentals -  project following the micro-learning methodology, acting as a supportive tutor, creating a project about  Develop a state machine or tree traversal program consolidating tail recursion, structural list recursion, tuples, and generic custom types. | [TOPICS USED] 
- Construct Recursive Functions explicitly utilizing fn, case, base case, and recursive call.
- Implement Tail Calls &amp; Accumulators explicitly utilizing loop(n, acc), accumulator updates, and terminal branch.
- Execute Structural List Recursion explicitly utilizing [], [head, ..tail], recursion, and list.reverse.
- Build Tuple Construction, Access &amp; Patterns explicitly utilizing #(), #(a, b), .0, and let #(a, b).
- Define Sum-Type Definitions explicitly utilizing type, variants, and constructor values.
- Create Record Types, Construction &amp; Field Access explicitly utilizing Person, labelled fields, and person.name.
- Implement Record Pattern Matching &amp; Immutable Updates explicitly utilizing Person(...), .., and record update syntax.
- Design Generic Custom Types explicitly utilizing type Box(a), Box(value: a), and Box(String).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only required imports: Gleam core or gleam_stdlib by default; documented external packages only when topic-named at the top of the code block. Assume no project configuration file exists. | [CODE_CONSTRAINTS_RULE] Obey the row's Max Lines; use only scoped prior topics; validate with taught syntax, never force gleeunit or let assert. | [VISUAL_ARCHITECTURE_COMMENTS] 1. Use short '// --- BLOCK: NAME ---' comments only between real functional sections to map code to the planning phase. 2. Use brief //// module docs at top and /// docs before public items; type all module-function arguments and returns. 3. CRITICAL: NO comment or docstring line may exceed 80 characters maximum per comment or documentation line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#42 | Stage 1 | Gleam Fundamentals | 📊 Level: Advanced | 🌐 Coding5s.com
**Project:** Recursive Data Modeler (Recursion &amp; Custom Types)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50" s="102" t="str">
        <f t="shared" si="3"/>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state machine or tree traversal program consolidating tail recursion, structural list recursion, tuples, and generic custom types.. Topics applied in this project: 
- Construct Recursive Functions explicitly utilizing fn, case, base case, and recursive call.
- Implement Tail Calls &amp; Accumulators explicitly utilizing loop(n, acc), accumulator updates, and terminal branch.
- Execute Structural List Recursion explicitly utilizing [], [head, ..tail], recursion, and list.reverse.
- Build Tuple Construction, Access &amp; Patterns explicitly utilizing #(), #(a, b), .0, and let #(a, b).
- Define Sum-Type Definitions explicitly utilizing type, variants, and constructor values.
- Create Record Types, Construction &amp; Field Access explicitly utilizing Person, labelled fields, and person.name.
- Implement Record Pattern Matching &amp; Immutable Updates explicitly utilizing Person(...), .., and record update syntax.
- Design Generic Custom Types explicitly utilizing type Box(a), Box(value: a), and Box(String).. Project objective: Recursive Data Modeler (Recursion &amp; Custom Types) | [LIBRARY BEING LEARNED]  | [LANGUAGE CONSISTENCY RULE] ALL output text MUST be written strictly in (English). | [LANGUAGE SEED CONTEXT] Language Seed Not Necessary | [LANGUAGE] English | [MENTOR_SCOPE_EXPECTATIONS] Audit named constructs in modular, typed Gleam; assess Result, Option, use, opaque types, and advanced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#42 | Practice | Gleam Fundamentals | 📊 Level: Advanced
**Project:** Develop a state machine or tree traversal program consolidating tail recursion, structural list recursion, tuples, and generic custom types.
---
 | [FOOTER RULE - STRICT] End your response with: '--- ⚡ *Coding5s Mentor System — Eliminating Epistemic Debt*' | </v>
      </c>
      <c r="M50" s="52">
        <v>0</v>
      </c>
      <c r="N50" s="101" t="str">
        <f t="shared" si="4"/>
        <v>[ROLE] Careless Gleam Fundamentals Developer | [TASK] Generate debugging project in Gleam Fundamentals | [PROJECT] Develop a state machine or tree traversal program consolidating tail recursion, structural list recursion, tuples, and generic custom types. | [TOPICS USED] 
- Construct Recursive Functions explicitly utilizing fn, case, base case, and recursive call.
- Implement Tail Calls &amp; Accumulators explicitly utilizing loop(n, acc), accumulator updates, and terminal branch.
- Execute Structural List Recursion explicitly utilizing [], [head, ..tail], recursion, and list.reverse.
- Build Tuple Construction, Access &amp; Patterns explicitly utilizing #(), #(a, b), .0, and let #(a, b).
- Define Sum-Type Definitions explicitly utilizing type, variants, and constructor values.
- Create Record Types, Construction &amp; Field Access explicitly utilizing Person, labelled fields, and person.name.
- Implement Record Pattern Matching &amp; Immutable Updates explicitly utilizing Person(...), .., and record update syntax.
- Design Generic Custom Types explicitly utilizing type Box(a), Box(value: a), and Box(String). | [LEVEL] Advanced | [OUTPUT] Only header, dataset summary or statement (if any), email intro, objective, expected output, broken code, and footer | [HEADER RULE - STRICT] You MUST start your entire response EXACTLY with this markdown block (do not print anything before it):
### 🚀 Project #42 | Stage 2 | Gleam Fundamentals | 📊 Level: Advanced | 🌐 Coding5s.com
Project: Recursive Data Modeler (Recursion &amp; Custom Types)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Create messy but readable Gleam with EXACTLY 2-5 intentional bugs drawn only from scoped topics; mix only applicable categories below. Type/compile bugs may include type mismatches, wrong arity, undefined names, invalid use of topic APIs, or in-scope inexhaustive case. Logic bugs may include wrong operators, comparisons, boundaries, patterns, or return values within scoped concepts. Error-handling bugs apply only when Result, Option, or assertions are in scope; use omitted or mishandled branches or unsafe assertions.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Gleam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50" s="102" t="str">
        <f t="shared" si="5"/>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state machine or tree traversal program consolidating tail recursion, structural list recursion, tuples, and generic custom types.. Topics involved: 
- Construct Recursive Functions explicitly utilizing fn, case, base case, and recursive call.
- Implement Tail Calls &amp; Accumulators explicitly utilizing loop(n, acc), accumulator updates, and terminal branch.
- Execute Structural List Recursion explicitly utilizing [], [head, ..tail], recursion, and list.reverse.
- Build Tuple Construction, Access &amp; Patterns explicitly utilizing #(), #(a, b), .0, and let #(a, b).
- Define Sum-Type Definitions explicitly utilizing type, variants, and constructor values.
- Create Record Types, Construction &amp; Field Access explicitly utilizing Person, labelled fields, and person.name.
- Implement Record Pattern Matching &amp; Immutable Updates explicitly utilizing Person(...), .., and record update syntax.
- Design Generic Custom Types explicitly utilizing type Box(a), Box(value: a), and Box(String).. Project objective: Recursive Data Modeler (Recursion &amp; Custom Types)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#42 | Debug | Gleam Fundamentals | 📊 Level: Advanced
**Project:** Develop a state machine or tree traversal program consolidating tail recursion, structural list recursion, tuples, and generic custom types.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0" s="52">
        <v>0</v>
      </c>
      <c r="Q50" s="101" t="str">
        <f t="shared" si="6"/>
        <v>[ROLE] Tech Lead | [TASK] Assign incomplete project script | [PROJECT] Develop a state machine or tree traversal program consolidating tail recursion, structural list recursion, tuples, and generic custom types. | [TOPICS USED] 
- Construct Recursive Functions explicitly utilizing fn, case, base case, and recursive call.
- Implement Tail Calls &amp; Accumulators explicitly utilizing loop(n, acc), accumulator updates, and terminal branch.
- Execute Structural List Recursion explicitly utilizing [], [head, ..tail], recursion, and list.reverse.
- Build Tuple Construction, Access &amp; Patterns explicitly utilizing #(), #(a, b), .0, and let #(a, b).
- Define Sum-Type Definitions explicitly utilizing type, variants, and constructor values.
- Create Record Types, Construction &amp; Field Access explicitly utilizing Person, labelled fields, and person.name.
- Implement Record Pattern Matching &amp; Immutable Updates explicitly utilizing Person(...), .., and record update syntax.
- Design Generic Custom Types explicitly utilizing type Box(a), Box(value: a), and Box(String). | [LEVEL] Advanced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#42 | Stage 3 | Gleam Fundamentals | 📊 Level: Advanced | 🌐 Coding5s.com
**Project:** Recursive Data Modeler (Recursion &amp; Custom Types)
---
 | [EXTERNAL_PACKAGE_PROTOCOL] Use gleam add only for documented external packages required by the project scope. | [CHALLENGE_CONSTRAINTS_POLICY] Obey the following executable base-code range; exclude blanks, comments, and TODO content: 40–100 Provide a valid scaffold using only scoped prior topics; place missing integration steps in clear // TODO blocks. Never force pipelines or function counts.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Gleam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50" s="102" t="str">
        <f t="shared" si="7"/>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state machine or tree traversal program consolidating tail recursion, structural list recursion, tuples, and generic custom types.. Topics involved: 
- Construct Recursive Functions explicitly utilizing fn, case, base case, and recursive call.
- Implement Tail Calls &amp; Accumulators explicitly utilizing loop(n, acc), accumulator updates, and terminal branch.
- Execute Structural List Recursion explicitly utilizing [], [head, ..tail], recursion, and list.reverse.
- Build Tuple Construction, Access &amp; Patterns explicitly utilizing #(), #(a, b), .0, and let #(a, b).
- Define Sum-Type Definitions explicitly utilizing type, variants, and constructor values.
- Create Record Types, Construction &amp; Field Access explicitly utilizing Person, labelled fields, and person.name.
- Implement Record Pattern Matching &amp; Immutable Updates explicitly utilizing Person(...), .., and record update syntax.
- Design Generic Custom Types explicitly utilizing type Box(a), Box(value: a), and Box(String).. Project objective: Recursive Data Modeler (Recursion &amp; Custom Types)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#42 | Complete | Gleam Fundamentals | 📊 Level: Advanced
**Project:** Develop a state machine or tree traversal program consolidating tail recursion, structural list recursion, tuples, and generic custom types.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0" s="52">
        <v>0</v>
      </c>
      <c r="T50" s="101" t="str">
        <f t="shared" si="8"/>
        <v>[ROLE] Tech Lead | [TASK] Provide a messy but functional project for refactoring | [PROJECT] Develop a state machine or tree traversal program consolidating tail recursion, structural list recursion, tuples, and generic custom types. | [TOPICS USED] 
- Construct Recursive Functions explicitly utilizing fn, case, base case, and recursive call.
- Implement Tail Calls &amp; Accumulators explicitly utilizing loop(n, acc), accumulator updates, and terminal branch.
- Execute Structural List Recursion explicitly utilizing [], [head, ..tail], recursion, and list.reverse.
- Build Tuple Construction, Access &amp; Patterns explicitly utilizing #(), #(a, b), .0, and let #(a, b).
- Define Sum-Type Definitions explicitly utilizing type, variants, and constructor values.
- Create Record Types, Construction &amp; Field Access explicitly utilizing Person, labelled fields, and person.name.
- Implement Record Pattern Matching &amp; Immutable Updates explicitly utilizing Person(...), .., and record update syntax.
- Design Generic Custom Types explicitly utilizing type Box(a), Box(value: a), and Box(String). | [LEVEL] Advanced | [PERSONA RULE] Act as a Tech Lead. A junior wrote this working but messy code. Tone: professional but exhausted | [HEADER RULE - STRICT] You MUST start your entire response EXACTLY with this markdown block (do not print anything before it):
### 🚀 Project #42 | Stage 4 | Gleam Fundamentals | 📊 Level: Advanced | 🌐 Coding5s.com
**Project:** Recursive Data Modeler (Recursion &amp; Custom Types)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Gleam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50" s="102"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PROJECT: Develop a state machine or tree traversal program consolidating tail recursion, structural list recursion, tuples, and generic custom types.. Topics involved: 
- Construct Recursive Functions explicitly utilizing fn, case, base case, and recursive call.
- Implement Tail Calls &amp; Accumulators explicitly utilizing loop(n, acc), accumulator updates, and terminal branch.
- Execute Structural List Recursion explicitly utilizing [], [head, ..tail], recursion, and list.reverse.
- Build Tuple Construction, Access &amp; Patterns explicitly utilizing #(), #(a, b), .0, and let #(a, b).
- Define Sum-Type Definitions explicitly utilizing type, variants, and constructor values.
- Create Record Types, Construction &amp; Field Access explicitly utilizing Person, labelled fields, and person.name.
- Implement Record Pattern Matching &amp; Immutable Updates explicitly utilizing Person(...), .., and record update syntax.
- Design Generic Custom Types explicitly utilizing type Box(a), Box(value: a), and Box(String).. Project objective: Recursive Data Modeler (Recursion &amp; Custom Types)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#42 | Refactor | Gleam Fundamentals | 📊 Level: Advanced
**Project:** Develop a state machine or tree traversal program consolidating tail recursion, structural list recursion, tuples, and generic custom types.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0" s="52">
        <v>0</v>
      </c>
      <c r="W50" s="87" t="str">
        <f t="shared" si="10"/>
        <v>[ROLE] Tech Product Manager assigning a Gleam Fundamentals Jira Ticket | [TASK] Provide a guided project implementation with full solution | [PROJECT] Develop a state machine or tree traversal program consolidating tail recursion, structural list recursion, tuples, and generic custom types. | [TOPICS USED] 
- Construct Recursive Functions explicitly utilizing fn, case, base case, and recursive call.
- Implement Tail Calls &amp; Accumulators explicitly utilizing loop(n, acc), accumulator updates, and terminal branch.
- Execute Structural List Recursion explicitly utilizing [], [head, ..tail], recursion, and list.reverse.
- Build Tuple Construction, Access &amp; Patterns explicitly utilizing #(), #(a, b), .0, and let #(a, b).
- Define Sum-Type Definitions explicitly utilizing type, variants, and constructor values.
- Create Record Types, Construction &amp; Field Access explicitly utilizing Person, labelled fields, and person.name.
- Implement Record Pattern Matching &amp; Immutable Updates explicitly utilizing Person(...), .., and record update syntax.
- Design Generic Custom Types explicitly utilizing type Box(a), Box(value: a), and Box(String). | [LEVEL] Advanced | [PERSONA RULE] Act as a professional Tech Product Manager defining a project ticket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[HEADER RULE - STRICT] You MUST start your entire response EXACTLY with this markdown block (do not print anything before it):
### 🚀 Project #42 | Stage 5 | Gleam Fundamentals | 📊 Level: Advanced | 🌐 Coding5s.com
**Project:** Recursive Data Modeler (Recursion &amp; Custom Types)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'Gleam Fundamentals Dev']
Subject: Assignment Details
Hello [Insert my user name if known, otherwise use 'Gleam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50" s="102"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state machine or tree traversal program consolidating tail recursion, structural list recursion, tuples, and generic custom types.. Topics integrated: 
- Construct Recursive Functions explicitly utilizing fn, case, base case, and recursive call.
- Implement Tail Calls &amp; Accumulators explicitly utilizing loop(n, acc), accumulator updates, and terminal branch.
- Execute Structural List Recursion explicitly utilizing [], [head, ..tail], recursion, and list.reverse.
- Build Tuple Construction, Access &amp; Patterns explicitly utilizing #(), #(a, b), .0, and let #(a, b).
- Define Sum-Type Definitions explicitly utilizing type, variants, and constructor values.
- Create Record Types, Construction &amp; Field Access explicitly utilizing Person, labelled fields, and person.name.
- Implement Record Pattern Matching &amp; Immutable Updates explicitly utilizing Person(...), .., and record update syntax.
- Design Generic Custom Types explicitly utilizing type Box(a), Box(value: a), and Box(String).. Business Goal: Recursive Data Modeler (Recursion &amp; Custom Types)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#42 | Extend | Gleam Fundamentals | 📊 Level: Advanced
**Project:** Develop a state machine or tree traversal program consolidating tail recursion, structural list recursion, tuples, and generic custom types.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0" s="52">
        <v>0</v>
      </c>
      <c r="Z50" s="56" t="str">
        <f t="shared" si="12"/>
        <v>[TASK] Teach through a practical Gleam Fundamentals -  project following the micro-learning methodology, acting as a supportive tutor, creating a project about  Develop a state machine or tree traversal program consolidating tail recursion, structural list recursion, tuples, and generic custom types. | [TOPICS USED] 
- Construct Recursive Functions explicitly utilizing fn, case, base case, and recursive call.
- Implement Tail Calls &amp; Accumulators explicitly utilizing loop(n, acc), accumulator updates, and terminal branch.
- Execute Structural List Recursion explicitly utilizing [], [head, ..tail], recursion, and list.reverse.
- Build Tuple Construction, Access &amp; Patterns explicitly utilizing #(), #(a, b), .0, and let #(a, b).
- Define Sum-Type Definitions explicitly utilizing type, variants, and constructor values.
- Create Record Types, Construction &amp; Field Access explicitly utilizing Person, labelled fields, and person.name.
- Implement Record Pattern Matching &amp; Immutable Updates explicitly utilizing Person(...), .., and record update syntax.
- Design Generic Custom Types explicitly utilizing type Box(a), Box(value: a), and Box(String).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only required imports: Gleam core or gleam_stdlib by default; documented external packages only when topic-named at the top of the code block. Assume no project configuration file exists. | [CODE_CONSTRAINTS_RULE] Obey the row's Max Lines; use only scoped prior topics; validate with taught syntax, never force gleeunit or let assert. | [VISUAL_ARCHITECTURE_COMMENTS] 1. Use short '// --- BLOCK: NAME ---' comments only between real functional sections to map code to the planning phase. 2. Use brief //// module docs at top and /// docs before public items; type all module-function arguments and returns. 3. CRITICAL: NO comment or docstring line may exceed 80 characters maximum per comment or documentation line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#42 | Stage 1 | Gleam Fundamentals | 📊 Level: Advanced | 🌐 Coding5s.com
**Project:** Recursive Data Modeler (Recursion &amp; Custom Types)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50" s="56" t="str">
        <f t="shared" si="13"/>
        <v>[ROLE] Careless Gleam Fundamentals Developer | [TASK] Generate debugging project in Gleam Fundamentals | [PROJECT] Develop a state machine or tree traversal program consolidating tail recursion, structural list recursion, tuples, and generic custom types. | [TOPICS USED] 
- Construct Recursive Functions explicitly utilizing fn, case, base case, and recursive call.
- Implement Tail Calls &amp; Accumulators explicitly utilizing loop(n, acc), accumulator updates, and terminal branch.
- Execute Structural List Recursion explicitly utilizing [], [head, ..tail], recursion, and list.reverse.
- Build Tuple Construction, Access &amp; Patterns explicitly utilizing #(), #(a, b), .0, and let #(a, b).
- Define Sum-Type Definitions explicitly utilizing type, variants, and constructor values.
- Create Record Types, Construction &amp; Field Access explicitly utilizing Person, labelled fields, and person.name.
- Implement Record Pattern Matching &amp; Immutable Updates explicitly utilizing Person(...), .., and record update syntax.
- Design Generic Custom Types explicitly utilizing type Box(a), Box(value: a), and Box(String). | [LEVEL] Advanced | [OUTPUT] Only header, dataset summary or statement (if any), email intro, objective, expected output, broken code, and footer | [HEADER RULE - STRICT] You MUST start your entire response EXACTLY with this markdown block (do not print anything before it):
### 🚀 Project #42 | Stage 2 | Gleam Fundamentals | 📊 Level: Advanced | 🌐 Coding5s.com
Project: Recursive Data Modeler (Recursion &amp; Custom Types)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Create messy but readable Gleam with EXACTLY 2-5 intentional bugs drawn only from scoped topics; mix only applicable categories below. Type/compile bugs may include type mismatches, wrong arity, undefined names, invalid use of topic APIs, or in-scope inexhaustive case. Logic bugs may include wrong operators, comparisons, boundaries, patterns, or return values within scoped concepts. Error-handling bugs apply only when Result, Option, or assertions are in scope; use omitted or mishandled branches or unsafe assertions.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Gleam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50" s="56" t="str">
        <f t="shared" si="14"/>
        <v>[ROLE] Tech Lead | [TASK] Assign incomplete project script | [PROJECT] Develop a state machine or tree traversal program consolidating tail recursion, structural list recursion, tuples, and generic custom types. | [TOPICS USED] 
- Construct Recursive Functions explicitly utilizing fn, case, base case, and recursive call.
- Implement Tail Calls &amp; Accumulators explicitly utilizing loop(n, acc), accumulator updates, and terminal branch.
- Execute Structural List Recursion explicitly utilizing [], [head, ..tail], recursion, and list.reverse.
- Build Tuple Construction, Access &amp; Patterns explicitly utilizing #(), #(a, b), .0, and let #(a, b).
- Define Sum-Type Definitions explicitly utilizing type, variants, and constructor values.
- Create Record Types, Construction &amp; Field Access explicitly utilizing Person, labelled fields, and person.name.
- Implement Record Pattern Matching &amp; Immutable Updates explicitly utilizing Person(...), .., and record update syntax.
- Design Generic Custom Types explicitly utilizing type Box(a), Box(value: a), and Box(String). | [LEVEL] Advanced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#42 | Stage 3 | Gleam Fundamentals | 📊 Level: Advanced | 🌐 Coding5s.com
**Project:** Recursive Data Modeler (Recursion &amp; Custom Types)
---
 | [EXTERNAL_PACKAGE_PROTOCOL] Use gleam add only for documented external packages required by the project scope. | [CHALLENGE_CONSTRAINTS_POLICY] Obey the following executable base-code range; exclude blanks, comments, and TODO content: 40–100 Provide a valid scaffold using only scoped prior topics; place missing integration steps in clear // TODO blocks. Never force pipelines or function counts.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Gleam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50" s="56" t="str">
        <f t="shared" si="15"/>
        <v>[ROLE] Tech Lead | [TASK] Provide a messy but functional project for refactoring | [PROJECT] Develop a state machine or tree traversal program consolidating tail recursion, structural list recursion, tuples, and generic custom types. | [TOPICS USED] 
- Construct Recursive Functions explicitly utilizing fn, case, base case, and recursive call.
- Implement Tail Calls &amp; Accumulators explicitly utilizing loop(n, acc), accumulator updates, and terminal branch.
- Execute Structural List Recursion explicitly utilizing [], [head, ..tail], recursion, and list.reverse.
- Build Tuple Construction, Access &amp; Patterns explicitly utilizing #(), #(a, b), .0, and let #(a, b).
- Define Sum-Type Definitions explicitly utilizing type, variants, and constructor values.
- Create Record Types, Construction &amp; Field Access explicitly utilizing Person, labelled fields, and person.name.
- Implement Record Pattern Matching &amp; Immutable Updates explicitly utilizing Person(...), .., and record update syntax.
- Design Generic Custom Types explicitly utilizing type Box(a), Box(value: a), and Box(String). | [LEVEL] Advanced | [PERSONA RULE] Act as a Tech Lead. A junior wrote this working but messy code. Tone: professional but exhausted | [HEADER RULE - STRICT] You MUST start your entire response EXACTLY with this markdown block (do not print anything before it):
### 🚀 Project #42 | Stage 4 | Gleam Fundamentals | 📊 Level: Advanced | 🌐 Coding5s.com
**Project:** Recursive Data Modeler (Recursion &amp; Custom Types)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Gleam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50" s="56" t="str">
        <f t="shared" si="16"/>
        <v>[ROLE] Tech Product Manager assigning a Gleam Fundamentals Jira Ticket | [TASK] Provide a guided project implementation with full solution | [PROJECT] Develop a state machine or tree traversal program consolidating tail recursion, structural list recursion, tuples, and generic custom types. | [TOPICS USED] 
- Construct Recursive Functions explicitly utilizing fn, case, base case, and recursive call.
- Implement Tail Calls &amp; Accumulators explicitly utilizing loop(n, acc), accumulator updates, and terminal branch.
- Execute Structural List Recursion explicitly utilizing [], [head, ..tail], recursion, and list.reverse.
- Build Tuple Construction, Access &amp; Patterns explicitly utilizing #(), #(a, b), .0, and let #(a, b).
- Define Sum-Type Definitions explicitly utilizing type, variants, and constructor values.
- Create Record Types, Construction &amp; Field Access explicitly utilizing Person, labelled fields, and person.name.
- Implement Record Pattern Matching &amp; Immutable Updates explicitly utilizing Person(...), .., and record update syntax.
- Design Generic Custom Types explicitly utilizing type Box(a), Box(value: a), and Box(String). | [LEVEL] Advanced | [PERSONA RULE] Act as a professional Tech Product Manager defining a project ticket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[HEADER RULE - STRICT] You MUST start your entire response EXACTLY with this markdown block (do not print anything before it):
### 🚀 Project #42 | Stage 5 | Gleam Fundamentals | 📊 Level: Advanced | 🌐 Coding5s.com
**Project:** Recursive Data Modeler (Recursion &amp; Custom Types)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'Gleam Fundamentals Dev']
Subject: Assignment Details
Hello [Insert my user name if known, otherwise use 'Gleam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50" s="40"/>
      <c r="AF50" s="40"/>
      <c r="AG50" s="40"/>
      <c r="AH50" s="56" t="str">
        <f t="shared" si="17"/>
        <v/>
      </c>
      <c r="AI50" s="54"/>
      <c r="AJ50" s="54"/>
      <c r="AK50" s="54"/>
      <c r="AL50" s="54"/>
      <c r="AM50" s="54"/>
    </row>
    <row r="51" spans="1:39">
      <c r="A51" s="45" t="str" cm="1">
        <f t="array" ref="A51">IF(H51="PROJECT", CHAR(10) &amp; "- " &amp; _xlfn.TEXTJOIN(CHAR(10) &amp; "- ", TRUE, _xlfn._xlws.FILTER($I$9:$I$1000, ($B$9:$B$1000=B51) * ($H$9:$H$1000="Topic"))), "")</f>
        <v/>
      </c>
      <c r="B51" s="45">
        <f t="shared" si="1"/>
        <v>6</v>
      </c>
      <c r="C51" s="95">
        <v>14</v>
      </c>
      <c r="D51" s="46">
        <v>4</v>
      </c>
      <c r="E51" s="58" t="s">
        <v>46</v>
      </c>
      <c r="F51" s="48">
        <v>43</v>
      </c>
      <c r="G51" s="49" t="s">
        <v>158</v>
      </c>
      <c r="H51" s="49" t="s">
        <v>48</v>
      </c>
      <c r="I51" s="50" t="s">
        <v>809</v>
      </c>
      <c r="J51" s="51" t="s">
        <v>810</v>
      </c>
      <c r="K51" s="128" t="str">
        <f t="shared" si="2"/>
        <v xml:space="preserve">[ROLE] Friendly tutor specializing in Gleam Fundamentals | [TOPIC] Manage Type &amp; Constructor Imports explicitly utilizing type Type, constructors, and qualified types.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#43 | Stage 1 📖 Practice | Gleam Fundamentals | 📊 Level: Intermediate | 🌐 Coding5s.com
**Concept:** Type &amp; Constructor Imports (type Type, constructors, qualified types)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1" s="102" t="str">
        <f t="shared" si="3"/>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Type &amp; Constructor Imports explicitly utilizing type Type, constructors, and qualified types.. Topic details: Type &amp; Constructor Imports (type Type, constructors, qualified types)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#43 | Practice | Gleam Fundamentals | 📊 Level: Intermediate
**Topic:** Manage Type &amp; Constructor Imports explicitly utilizing type Type, constructors, and qualified types.
---
 | [FOOTER RULE - STRICT] End your response with: '--- ⚡ *Coding5s Mentor System — Eliminating Epistemic Debt*' | </v>
      </c>
      <c r="M51" s="53">
        <v>0</v>
      </c>
      <c r="N51" s="101" t="str">
        <f t="shared" si="4"/>
        <v>[ROLE] Careless Gleam Fundamentals Developer | [TASK] Generate debugging challenges in Gleam Fundamentals | | [TOPIC] Manage Type &amp; Constructor Imports explicitly utilizing type Type, constructors, and qualified types.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#43 | Stage 2 🐛 Debug | Gleam Fundamentals | 📊 Level: Intermediate | 🌐 Coding5s.com
Concept: Type &amp; Constructor Imports (type Type, constructors, qualified types)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1" s="102" t="str">
        <f t="shared" si="5"/>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Type &amp; Constructor Imports explicitly utilizing type Type, constructors, and qualified types.. Topic details: Type &amp; Constructor Imports (type Type, constructors, qualified types)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#43 | Debug | Gleam Fundamentals | 📊 Level: Intermediate
**Topic:** Manage Type &amp; Constructor Imports explicitly utilizing type Type, constructors, and qualified types.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1" s="53">
        <v>0</v>
      </c>
      <c r="Q51" s="101" t="str">
        <f t="shared" si="6"/>
        <v>[ROLE] Tech Lead | [TASK] Assign incomplete Gleam Fundamentals script challenges | [TOPIC] Manage Type &amp; Constructor Imports explicitly utilizing type Type, constructors, and qualified types.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#43 | Stage 3 🧩 Complete | Gleam Fundamentals | 📊 Level: Intermediate | 🌐 Coding5s.com
**Concept:** Type &amp; Constructor Imports (type Type, constructors, qualified types)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Type &amp; Constructor Imports explicitly utilizing type Type, constructors, and qualified types..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1" s="102" t="str">
        <f t="shared" si="7"/>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Type &amp; Constructor Imports explicitly utilizing type Type, constructors, and qualified types.. Topic details: Type &amp; Constructor Imports (type Type, constructors, qualified types)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#43 | Complete | Gleam Fundamentals | 📊 Level: Intermediate
**Topic:** Manage Type &amp; Constructor Imports explicitly utilizing type Type, constructors, and qualified types.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1" s="53">
        <v>0</v>
      </c>
      <c r="T51" s="101" t="str">
        <f t="shared" si="8"/>
        <v>[ROLE] Tech Lead | [TASK] Provide intentionally messy but functional code for learning debugging and improvement | [TOPIC] Manage Type &amp; Constructor Imports explicitly utilizing type Type, constructors, and qualified types.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#43 | Stage 4 🧹 Refactor | Gleam Fundamentals | 📊 Level: Intermediate | 🌐 Coding5s.com
**Concept:** Type &amp; Constructor Imports (type Type, constructors, qualified types)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1" s="102"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Manage Type &amp; Constructor Imports explicitly utilizing type Type, constructors, and qualified types.. Topic details: Type &amp; Constructor Imports (type Type, constructors, qualified types)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#43 | Refactor | Gleam Fundamentals | 📊 Level: Intermediate
**Topic:** Manage Type &amp; Constructor Imports explicitly utilizing type Type, constructors, and qualified types.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1" s="53">
        <v>0</v>
      </c>
      <c r="W51" s="87" t="str">
        <f t="shared" si="10"/>
        <v>[ROLE] Tech Product Manager assigning a Gleam Fundamentals Jira Ticket | [TASK] Provide a guided implementation exercise with full solution for learning purposes | [TOPIC] Manage Type &amp; Constructor Imports explicitly utilizing type Type, constructors, and qualified types.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#43 | Stage 5 | Gleam Fundamentals | 📊 Level: Intermediate | 🌐 Coding5s.com
**Concept:** Type &amp; Constructor Imports (type Type, constructors, qualified types)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1" s="102"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Type &amp; Constructor Imports explicitly utilizing type Type, constructors, and qualified types.. Goal: Type &amp; Constructor Imports (type Type, constructors, qualified types)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#43 | Extend | Gleam Fundamentals | 📊 Level: Intermediate
**Topic:** Manage Type &amp; Constructor Imports explicitly utilizing type Type, constructors, and qualified types.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1" s="53">
        <v>0</v>
      </c>
      <c r="Z51" s="56" t="str">
        <f t="shared" si="12"/>
        <v/>
      </c>
      <c r="AA51" s="56" t="str">
        <f t="shared" si="13"/>
        <v/>
      </c>
      <c r="AB51" s="56" t="str">
        <f t="shared" si="14"/>
        <v/>
      </c>
      <c r="AC51" s="56" t="str">
        <f t="shared" si="15"/>
        <v/>
      </c>
      <c r="AD51" s="56" t="str">
        <f t="shared" si="16"/>
        <v/>
      </c>
      <c r="AE51" s="40"/>
      <c r="AF51" s="40"/>
      <c r="AG51" s="40"/>
      <c r="AH51" s="56" t="str">
        <f t="shared" si="17"/>
        <v/>
      </c>
      <c r="AI51" s="54"/>
      <c r="AJ51" s="54"/>
      <c r="AK51" s="54"/>
      <c r="AL51" s="54"/>
      <c r="AM51" s="54"/>
    </row>
    <row r="52" spans="1:39">
      <c r="A52" s="45" t="str" cm="1">
        <f t="array" ref="A52">IF(H52="PROJECT", CHAR(10) &amp; "- " &amp; _xlfn.TEXTJOIN(CHAR(10) &amp; "- ", TRUE, _xlfn._xlws.FILTER($I$9:$I$1000, ($B$9:$B$1000=B52) * ($H$9:$H$1000="Topic"))), "")</f>
        <v/>
      </c>
      <c r="B52" s="45">
        <f t="shared" si="1"/>
        <v>6</v>
      </c>
      <c r="C52" s="95">
        <v>14</v>
      </c>
      <c r="D52" s="57">
        <v>4</v>
      </c>
      <c r="E52" s="58" t="s">
        <v>46</v>
      </c>
      <c r="F52" s="59">
        <v>44</v>
      </c>
      <c r="G52" s="60" t="s">
        <v>158</v>
      </c>
      <c r="H52" s="60" t="s">
        <v>48</v>
      </c>
      <c r="I52" s="61" t="s">
        <v>811</v>
      </c>
      <c r="J52" s="62" t="s">
        <v>812</v>
      </c>
      <c r="K52" s="128" t="str">
        <f t="shared" si="2"/>
        <v xml:space="preserve">[ROLE] Friendly tutor specializing in Gleam Fundamentals | [TOPIC] Implement Nil &amp; Unit-Producing Functions explicitly utilizing Nil, and fn() -&gt; Nil.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#44 | Stage 1 📖 Practice | Gleam Fundamentals | 📊 Level: Intermediate | 🌐 Coding5s.com
**Concept:** Nil &amp; Unit-Producing Functions (Nil, fn() -&gt; Nil)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2" s="102" t="str">
        <f t="shared" si="3"/>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Nil &amp; Unit-Producing Functions explicitly utilizing Nil, and fn() -&gt; Nil.. Topic details: Nil &amp; Unit-Producing Functions (Nil, fn() -&gt; Nil)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#44 | Practice | Gleam Fundamentals | 📊 Level: Intermediate
**Topic:** Implement Nil &amp; Unit-Producing Functions explicitly utilizing Nil, and fn() -&gt; Nil.
---
 | [FOOTER RULE - STRICT] End your response with: '--- ⚡ *Coding5s Mentor System — Eliminating Epistemic Debt*' | </v>
      </c>
      <c r="M52" s="52">
        <v>0</v>
      </c>
      <c r="N52" s="101" t="str">
        <f t="shared" si="4"/>
        <v>[ROLE] Careless Gleam Fundamentals Developer | [TASK] Generate debugging challenges in Gleam Fundamentals | | [TOPIC] Implement Nil &amp; Unit-Producing Functions explicitly utilizing Nil, and fn() -&gt; Nil.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#44 | Stage 2 🐛 Debug | Gleam Fundamentals | 📊 Level: Intermediate | 🌐 Coding5s.com
Concept: Nil &amp; Unit-Producing Functions (Nil, fn() -&gt; Nil)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2" s="102" t="str">
        <f t="shared" si="5"/>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Nil &amp; Unit-Producing Functions explicitly utilizing Nil, and fn() -&gt; Nil.. Topic details: Nil &amp; Unit-Producing Functions (Nil, fn() -&gt; Nil)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#44 | Debug | Gleam Fundamentals | 📊 Level: Intermediate
**Topic:** Implement Nil &amp; Unit-Producing Functions explicitly utilizing Nil, and fn() -&gt; Nil.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2" s="52">
        <v>0</v>
      </c>
      <c r="Q52" s="101" t="str">
        <f t="shared" si="6"/>
        <v>[ROLE] Tech Lead | [TASK] Assign incomplete Gleam Fundamentals script challenges | [TOPIC] Implement Nil &amp; Unit-Producing Functions explicitly utilizing Nil, and fn() -&gt; Nil.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#44 | Stage 3 🧩 Complete | Gleam Fundamentals | 📊 Level: Intermediate | 🌐 Coding5s.com
**Concept:** Nil &amp; Unit-Producing Functions (Nil, fn() -&gt; Nil)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Nil &amp; Unit-Producing Functions explicitly utilizing Nil, and fn() -&gt; Nil..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2" s="102" t="str">
        <f t="shared" si="7"/>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Nil &amp; Unit-Producing Functions explicitly utilizing Nil, and fn() -&gt; Nil.. Topic details: Nil &amp; Unit-Producing Functions (Nil, fn() -&gt; Nil)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#44 | Complete | Gleam Fundamentals | 📊 Level: Intermediate
**Topic:** Implement Nil &amp; Unit-Producing Functions explicitly utilizing Nil, and fn() -&gt; Nil.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2" s="52">
        <v>0</v>
      </c>
      <c r="T52" s="101" t="str">
        <f t="shared" si="8"/>
        <v>[ROLE] Tech Lead | [TASK] Provide intentionally messy but functional code for learning debugging and improvement | [TOPIC] Implement Nil &amp; Unit-Producing Functions explicitly utilizing Nil, and fn() -&gt; Nil.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#44 | Stage 4 🧹 Refactor | Gleam Fundamentals | 📊 Level: Intermediate | 🌐 Coding5s.com
**Concept:** Nil &amp; Unit-Producing Functions (Nil, fn() -&gt; Nil)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2" s="102"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Implement Nil &amp; Unit-Producing Functions explicitly utilizing Nil, and fn() -&gt; Nil.. Topic details: Nil &amp; Unit-Producing Functions (Nil, fn() -&gt; Nil)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#44 | Refactor | Gleam Fundamentals | 📊 Level: Intermediate
**Topic:** Implement Nil &amp; Unit-Producing Functions explicitly utilizing Nil, and fn() -&gt; Nil.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2" s="52">
        <v>0</v>
      </c>
      <c r="W52" s="87" t="str">
        <f t="shared" si="10"/>
        <v>[ROLE] Tech Product Manager assigning a Gleam Fundamentals Jira Ticket | [TASK] Provide a guided implementation exercise with full solution for learning purposes | [TOPIC] Implement Nil &amp; Unit-Producing Functions explicitly utilizing Nil, and fn() -&gt; Nil.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#44 | Stage 5 | Gleam Fundamentals | 📊 Level: Intermediate | 🌐 Coding5s.com
**Concept:** Nil &amp; Unit-Producing Functions (Nil, fn() -&gt; Nil)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2" s="102"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Nil &amp; Unit-Producing Functions explicitly utilizing Nil, and fn() -&gt; Nil.. Goal: Nil &amp; Unit-Producing Functions (Nil, fn() -&gt; Nil)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#44 | Extend | Gleam Fundamentals | 📊 Level: Intermediate
**Topic:** Implement Nil &amp; Unit-Producing Functions explicitly utilizing Nil, and fn() -&gt; Nil.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2" s="52">
        <v>0</v>
      </c>
      <c r="Z52" s="56" t="str">
        <f t="shared" si="12"/>
        <v/>
      </c>
      <c r="AA52" s="56" t="str">
        <f t="shared" si="13"/>
        <v/>
      </c>
      <c r="AB52" s="56" t="str">
        <f t="shared" si="14"/>
        <v/>
      </c>
      <c r="AC52" s="56" t="str">
        <f t="shared" si="15"/>
        <v/>
      </c>
      <c r="AD52" s="56" t="str">
        <f t="shared" si="16"/>
        <v/>
      </c>
      <c r="AE52" s="40"/>
      <c r="AF52" s="40"/>
      <c r="AG52" s="40"/>
      <c r="AH52" s="56" t="str">
        <f t="shared" si="17"/>
        <v/>
      </c>
      <c r="AI52" s="54"/>
      <c r="AJ52" s="54"/>
      <c r="AK52" s="54"/>
      <c r="AL52" s="54"/>
      <c r="AM52" s="54"/>
    </row>
    <row r="53" spans="1:39">
      <c r="A53" s="45" t="str" cm="1">
        <f t="array" ref="A53">IF(H53="PROJECT", CHAR(10) &amp; "- " &amp; _xlfn.TEXTJOIN(CHAR(10) &amp; "- ", TRUE, _xlfn._xlws.FILTER($I$9:$I$1000, ($B$9:$B$1000=B53) * ($H$9:$H$1000="Topic"))), "")</f>
        <v/>
      </c>
      <c r="B53" s="45">
        <f t="shared" si="1"/>
        <v>6</v>
      </c>
      <c r="C53" s="95">
        <v>16</v>
      </c>
      <c r="D53" s="46">
        <v>4</v>
      </c>
      <c r="E53" s="58" t="s">
        <v>46</v>
      </c>
      <c r="F53" s="48">
        <v>45</v>
      </c>
      <c r="G53" s="49" t="s">
        <v>158</v>
      </c>
      <c r="H53" s="49" t="s">
        <v>48</v>
      </c>
      <c r="I53" s="50" t="s">
        <v>813</v>
      </c>
      <c r="J53" s="51" t="s">
        <v>814</v>
      </c>
      <c r="K53" s="128" t="str">
        <f t="shared" si="2"/>
        <v xml:space="preserve">[ROLE] Friendly tutor specializing in Gleam Fundamentals | [TOPIC] Construct Result Types, Constructors &amp; Pattern Matching explicitly utilizing Result, Ok, Error, and case.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#45 | Stage 1 📖 Practice | Gleam Fundamentals | 📊 Level: Intermediate | 🌐 Coding5s.com
**Concept:** Result Types, Constructors &amp; Pattern Matching (Result, Ok, Error, case)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3" s="102" t="str">
        <f t="shared" si="3"/>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Result Types, Constructors &amp; Pattern Matching explicitly utilizing Result, Ok, Error, and case.. Topic details: Result Types, Constructors &amp; Pattern Matching (Result, Ok, Error, case)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#45 | Practice | Gleam Fundamentals | 📊 Level: Intermediate
**Topic:** Construct Result Types, Constructors &amp; Pattern Matching explicitly utilizing Result, Ok, Error, and case.
---
 | [FOOTER RULE - STRICT] End your response with: '--- ⚡ *Coding5s Mentor System — Eliminating Epistemic Debt*' | </v>
      </c>
      <c r="M53" s="53">
        <v>0</v>
      </c>
      <c r="N53" s="101" t="str">
        <f t="shared" si="4"/>
        <v>[ROLE] Careless Gleam Fundamentals Developer | [TASK] Generate debugging challenges in Gleam Fundamentals | | [TOPIC] Construct Result Types, Constructors &amp; Pattern Matching explicitly utilizing Result, Ok, Error, and case.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#45 | Stage 2 🐛 Debug | Gleam Fundamentals | 📊 Level: Intermediate | 🌐 Coding5s.com
Concept: Result Types, Constructors &amp; Pattern Matching (Result, Ok, Error, case)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3" s="102" t="str">
        <f t="shared" si="5"/>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Result Types, Constructors &amp; Pattern Matching explicitly utilizing Result, Ok, Error, and case.. Topic details: Result Types, Constructors &amp; Pattern Matching (Result, Ok, Error, case)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#45 | Debug | Gleam Fundamentals | 📊 Level: Intermediate
**Topic:** Construct Result Types, Constructors &amp; Pattern Matching explicitly utilizing Result, Ok, Error, and case.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3" s="53">
        <v>0</v>
      </c>
      <c r="Q53" s="101" t="str">
        <f t="shared" si="6"/>
        <v>[ROLE] Tech Lead | [TASK] Assign incomplete Gleam Fundamentals script challenges | [TOPIC] Construct Result Types, Constructors &amp; Pattern Matching explicitly utilizing Result, Ok, Error, and case.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#45 | Stage 3 🧩 Complete | Gleam Fundamentals | 📊 Level: Intermediate | 🌐 Coding5s.com
**Concept:** Result Types, Constructors &amp; Pattern Matching (Result, Ok, Error, case)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Result Types, Constructors &amp; Pattern Matching explicitly utilizing Result, Ok, Error, and case..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3" s="102" t="str">
        <f t="shared" si="7"/>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Result Types, Constructors &amp; Pattern Matching explicitly utilizing Result, Ok, Error, and case.. Topic details: Result Types, Constructors &amp; Pattern Matching (Result, Ok, Error, case)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#45 | Complete | Gleam Fundamentals | 📊 Level: Intermediate
**Topic:** Construct Result Types, Constructors &amp; Pattern Matching explicitly utilizing Result, Ok, Error, and case.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3" s="53">
        <v>0</v>
      </c>
      <c r="T53" s="101" t="str">
        <f t="shared" si="8"/>
        <v>[ROLE] Tech Lead | [TASK] Provide intentionally messy but functional code for learning debugging and improvement | [TOPIC] Construct Result Types, Constructors &amp; Pattern Matching explicitly utilizing Result, Ok, Error, and case.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#45 | Stage 4 🧹 Refactor | Gleam Fundamentals | 📊 Level: Intermediate | 🌐 Coding5s.com
**Concept:** Result Types, Constructors &amp; Pattern Matching (Result, Ok, Error, case)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3" s="102"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Construct Result Types, Constructors &amp; Pattern Matching explicitly utilizing Result, Ok, Error, and case.. Topic details: Result Types, Constructors &amp; Pattern Matching (Result, Ok, Error, case)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#45 | Refactor | Gleam Fundamentals | 📊 Level: Intermediate
**Topic:** Construct Result Types, Constructors &amp; Pattern Matching explicitly utilizing Result, Ok, Error, and case.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3" s="53">
        <v>0</v>
      </c>
      <c r="W53" s="87" t="str">
        <f t="shared" si="10"/>
        <v>[ROLE] Tech Product Manager assigning a Gleam Fundamentals Jira Ticket | [TASK] Provide a guided implementation exercise with full solution for learning purposes | [TOPIC] Construct Result Types, Constructors &amp; Pattern Matching explicitly utilizing Result, Ok, Error, and case.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#45 | Stage 5 | Gleam Fundamentals | 📊 Level: Intermediate | 🌐 Coding5s.com
**Concept:** Result Types, Constructors &amp; Pattern Matching (Result, Ok, Error, case)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3" s="102"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Result Types, Constructors &amp; Pattern Matching explicitly utilizing Result, Ok, Error, and case.. Goal: Result Types, Constructors &amp; Pattern Matching (Result, Ok, Error, case)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#45 | Extend | Gleam Fundamentals | 📊 Level: Intermediate
**Topic:** Construct Result Types, Constructors &amp; Pattern Matching explicitly utilizing Result, Ok, Error, and case.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3" s="53">
        <v>0</v>
      </c>
      <c r="Z53" s="56" t="str">
        <f t="shared" si="12"/>
        <v/>
      </c>
      <c r="AA53" s="56" t="str">
        <f t="shared" si="13"/>
        <v/>
      </c>
      <c r="AB53" s="56" t="str">
        <f t="shared" si="14"/>
        <v/>
      </c>
      <c r="AC53" s="56" t="str">
        <f t="shared" si="15"/>
        <v/>
      </c>
      <c r="AD53" s="56" t="str">
        <f t="shared" si="16"/>
        <v/>
      </c>
      <c r="AE53" s="40"/>
      <c r="AF53" s="40"/>
      <c r="AG53" s="40"/>
      <c r="AH53" s="56" t="str">
        <f t="shared" si="17"/>
        <v/>
      </c>
      <c r="AI53" s="54"/>
      <c r="AJ53" s="54"/>
      <c r="AK53" s="54"/>
      <c r="AL53" s="54"/>
      <c r="AM53" s="54"/>
    </row>
    <row r="54" spans="1:39">
      <c r="A54" s="45" t="str" cm="1">
        <f t="array" ref="A54">IF(H54="PROJECT", CHAR(10) &amp; "- " &amp; _xlfn.TEXTJOIN(CHAR(10) &amp; "- ", TRUE, _xlfn._xlws.FILTER($I$9:$I$1000, ($B$9:$B$1000=B54) * ($H$9:$H$1000="Topic"))), "")</f>
        <v/>
      </c>
      <c r="B54" s="45">
        <f t="shared" si="1"/>
        <v>6</v>
      </c>
      <c r="C54" s="95">
        <v>16</v>
      </c>
      <c r="D54" s="57">
        <v>4</v>
      </c>
      <c r="E54" s="58" t="s">
        <v>46</v>
      </c>
      <c r="F54" s="59">
        <v>46</v>
      </c>
      <c r="G54" s="60" t="s">
        <v>158</v>
      </c>
      <c r="H54" s="60" t="s">
        <v>48</v>
      </c>
      <c r="I54" s="61" t="s">
        <v>815</v>
      </c>
      <c r="J54" s="62" t="s">
        <v>816</v>
      </c>
      <c r="K54" s="128" t="str">
        <f t="shared" si="2"/>
        <v xml:space="preserve">[ROLE] Friendly tutor specializing in Gleam Fundamentals | [TOPIC] Define Custom Result Errors explicitly utilizing type SaveError, error variants, and Result(value, error).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#46 | Stage 1 📖 Practice | Gleam Fundamentals | 📊 Level: Intermediate | 🌐 Coding5s.com
**Concept:** Custom Result Errors (type SaveError, error variants, Result(value, error))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4" s="102" t="str">
        <f t="shared" si="3"/>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Define Custom Result Errors explicitly utilizing type SaveError, error variants, and Result(value, error).. Topic details: Custom Result Errors (type SaveError, error variants, Result(value, error))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#46 | Practice | Gleam Fundamentals | 📊 Level: Intermediate
**Topic:** Define Custom Result Errors explicitly utilizing type SaveError, error variants, and Result(value, error).
---
 | [FOOTER RULE - STRICT] End your response with: '--- ⚡ *Coding5s Mentor System — Eliminating Epistemic Debt*' | </v>
      </c>
      <c r="M54" s="52">
        <v>0</v>
      </c>
      <c r="N54" s="101" t="str">
        <f t="shared" si="4"/>
        <v>[ROLE] Careless Gleam Fundamentals Developer | [TASK] Generate debugging challenges in Gleam Fundamentals | | [TOPIC] Define Custom Result Errors explicitly utilizing type SaveError, error variants, and Result(value, error).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#46 | Stage 2 🐛 Debug | Gleam Fundamentals | 📊 Level: Intermediate | 🌐 Coding5s.com
Concept: Custom Result Errors (type SaveError, error variants, Result(value, error))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4" s="102" t="str">
        <f t="shared" si="5"/>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Define Custom Result Errors explicitly utilizing type SaveError, error variants, and Result(value, error).. Topic details: Custom Result Errors (type SaveError, error variants, Result(value, error))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#46 | Debug | Gleam Fundamentals | 📊 Level: Intermediate
**Topic:** Define Custom Result Errors explicitly utilizing type SaveError, error variants, and Result(value, error).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4" s="52">
        <v>0</v>
      </c>
      <c r="Q54" s="101" t="str">
        <f t="shared" si="6"/>
        <v>[ROLE] Tech Lead | [TASK] Assign incomplete Gleam Fundamentals script challenges | [TOPIC] Define Custom Result Errors explicitly utilizing type SaveError, error variants, and Result(value, error).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#46 | Stage 3 🧩 Complete | Gleam Fundamentals | 📊 Level: Intermediate | 🌐 Coding5s.com
**Concept:** Custom Result Errors (type SaveError, error variants, Result(value, error))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Define Custom Result Errors explicitly utilizing type SaveError, error variants, and Result(value, error)..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4" s="102" t="str">
        <f t="shared" si="7"/>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Define Custom Result Errors explicitly utilizing type SaveError, error variants, and Result(value, error).. Topic details: Custom Result Errors (type SaveError, error variants, Result(value, error))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#46 | Complete | Gleam Fundamentals | 📊 Level: Intermediate
**Topic:** Define Custom Result Errors explicitly utilizing type SaveError, error variants, and Result(value, error).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4" s="52">
        <v>0</v>
      </c>
      <c r="T54" s="101" t="str">
        <f t="shared" si="8"/>
        <v>[ROLE] Tech Lead | [TASK] Provide intentionally messy but functional code for learning debugging and improvement | [TOPIC] Define Custom Result Errors explicitly utilizing type SaveError, error variants, and Result(value, error).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#46 | Stage 4 🧹 Refactor | Gleam Fundamentals | 📊 Level: Intermediate | 🌐 Coding5s.com
**Concept:** Custom Result Errors (type SaveError, error variants, Result(value, error))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4" s="102"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Define Custom Result Errors explicitly utilizing type SaveError, error variants, and Result(value, error).. Topic details: Custom Result Errors (type SaveError, error variants, Result(value, error))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#46 | Refactor | Gleam Fundamentals | 📊 Level: Intermediate
**Topic:** Define Custom Result Errors explicitly utilizing type SaveError, error variants, and Result(value, error).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4" s="52">
        <v>0</v>
      </c>
      <c r="W54" s="87" t="str">
        <f t="shared" si="10"/>
        <v>[ROLE] Tech Product Manager assigning a Gleam Fundamentals Jira Ticket | [TASK] Provide a guided implementation exercise with full solution for learning purposes | [TOPIC] Define Custom Result Errors explicitly utilizing type SaveError, error variants, and Result(value, error).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#46 | Stage 5 | Gleam Fundamentals | 📊 Level: Intermediate | 🌐 Coding5s.com
**Concept:** Custom Result Errors (type SaveError, error variants, Result(value, error))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4" s="102"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Define Custom Result Errors explicitly utilizing type SaveError, error variants, and Result(value, error).. Goal: Custom Result Errors (type SaveError, error variants, Result(value, error))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#46 | Extend | Gleam Fundamentals | 📊 Level: Intermediate
**Topic:** Define Custom Result Errors explicitly utilizing type SaveError, error variants, and Result(value, error).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4" s="52">
        <v>0</v>
      </c>
      <c r="Z54" s="56" t="str">
        <f t="shared" si="12"/>
        <v/>
      </c>
      <c r="AA54" s="56" t="str">
        <f t="shared" si="13"/>
        <v/>
      </c>
      <c r="AB54" s="56" t="str">
        <f t="shared" si="14"/>
        <v/>
      </c>
      <c r="AC54" s="56" t="str">
        <f t="shared" si="15"/>
        <v/>
      </c>
      <c r="AD54" s="56" t="str">
        <f t="shared" si="16"/>
        <v/>
      </c>
      <c r="AE54" s="40"/>
      <c r="AF54" s="40"/>
      <c r="AG54" s="40"/>
      <c r="AH54" s="56" t="str">
        <f t="shared" si="17"/>
        <v/>
      </c>
      <c r="AI54" s="54"/>
      <c r="AJ54" s="54"/>
      <c r="AK54" s="54"/>
      <c r="AL54" s="54"/>
      <c r="AM54" s="54"/>
    </row>
    <row r="55" spans="1:39">
      <c r="A55" s="45" t="str" cm="1">
        <f t="array" ref="A55">IF(H55="PROJECT", CHAR(10) &amp; "- " &amp; _xlfn.TEXTJOIN(CHAR(10) &amp; "- ", TRUE, _xlfn._xlws.FILTER($I$9:$I$1000, ($B$9:$B$1000=B55) * ($H$9:$H$1000="Topic"))), "")</f>
        <v/>
      </c>
      <c r="B55" s="45">
        <f t="shared" si="1"/>
        <v>6</v>
      </c>
      <c r="C55" s="95">
        <v>15</v>
      </c>
      <c r="D55" s="46">
        <v>4</v>
      </c>
      <c r="E55" s="58" t="s">
        <v>46</v>
      </c>
      <c r="F55" s="48">
        <v>47</v>
      </c>
      <c r="G55" s="60" t="s">
        <v>158</v>
      </c>
      <c r="H55" s="49" t="s">
        <v>48</v>
      </c>
      <c r="I55" s="50" t="s">
        <v>817</v>
      </c>
      <c r="J55" s="51" t="s">
        <v>818</v>
      </c>
      <c r="K55" s="128" t="str">
        <f t="shared" si="2"/>
        <v xml:space="preserve">[ROLE] Friendly tutor specializing in Gleam Fundamentals | [TOPIC] Implement Option Types &amp; Pattern Matching explicitly utilizing Option, Some, None, and case.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#47 | Stage 1 📖 Practice | Gleam Fundamentals | 📊 Level: Intermediate | 🌐 Coding5s.com
**Concept:** Option Types &amp; Pattern Matching (Option, Some, None, case)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5" s="102" t="str">
        <f t="shared" si="3"/>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Option Types &amp; Pattern Matching explicitly utilizing Option, Some, None, and case.. Topic details: Option Types &amp; Pattern Matching (Option, Some, None, case)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#47 | Practice | Gleam Fundamentals | 📊 Level: Intermediate
**Topic:** Implement Option Types &amp; Pattern Matching explicitly utilizing Option, Some, None, and case.
---
 | [FOOTER RULE - STRICT] End your response with: '--- ⚡ *Coding5s Mentor System — Eliminating Epistemic Debt*' | </v>
      </c>
      <c r="M55" s="53">
        <v>0</v>
      </c>
      <c r="N55" s="101" t="str">
        <f t="shared" si="4"/>
        <v>[ROLE] Careless Gleam Fundamentals Developer | [TASK] Generate debugging challenges in Gleam Fundamentals | | [TOPIC] Implement Option Types &amp; Pattern Matching explicitly utilizing Option, Some, None, and case.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#47 | Stage 2 🐛 Debug | Gleam Fundamentals | 📊 Level: Intermediate | 🌐 Coding5s.com
Concept: Option Types &amp; Pattern Matching (Option, Some, None, case)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5" s="102" t="str">
        <f t="shared" si="5"/>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Option Types &amp; Pattern Matching explicitly utilizing Option, Some, None, and case.. Topic details: Option Types &amp; Pattern Matching (Option, Some, None, case)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#47 | Debug | Gleam Fundamentals | 📊 Level: Intermediate
**Topic:** Implement Option Types &amp; Pattern Matching explicitly utilizing Option, Some, None, and case.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5" s="53">
        <v>0</v>
      </c>
      <c r="Q55" s="101" t="str">
        <f t="shared" si="6"/>
        <v>[ROLE] Tech Lead | [TASK] Assign incomplete Gleam Fundamentals script challenges | [TOPIC] Implement Option Types &amp; Pattern Matching explicitly utilizing Option, Some, None, and case.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#47 | Stage 3 🧩 Complete | Gleam Fundamentals | 📊 Level: Intermediate | 🌐 Coding5s.com
**Concept:** Option Types &amp; Pattern Matching (Option, Some, None, case)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Option Types &amp; Pattern Matching explicitly utilizing Option, Some, None, and case..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5" s="102" t="str">
        <f t="shared" si="7"/>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Option Types &amp; Pattern Matching explicitly utilizing Option, Some, None, and case.. Topic details: Option Types &amp; Pattern Matching (Option, Some, None, case)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#47 | Complete | Gleam Fundamentals | 📊 Level: Intermediate
**Topic:** Implement Option Types &amp; Pattern Matching explicitly utilizing Option, Some, None, and case.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5" s="53">
        <v>0</v>
      </c>
      <c r="T55" s="101" t="str">
        <f t="shared" si="8"/>
        <v>[ROLE] Tech Lead | [TASK] Provide intentionally messy but functional code for learning debugging and improvement | [TOPIC] Implement Option Types &amp; Pattern Matching explicitly utilizing Option, Some, None, and case.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#47 | Stage 4 🧹 Refactor | Gleam Fundamentals | 📊 Level: Intermediate | 🌐 Coding5s.com
**Concept:** Option Types &amp; Pattern Matching (Option, Some, None, case)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5" s="102"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Implement Option Types &amp; Pattern Matching explicitly utilizing Option, Some, None, and case.. Topic details: Option Types &amp; Pattern Matching (Option, Some, None, case)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#47 | Refactor | Gleam Fundamentals | 📊 Level: Intermediate
**Topic:** Implement Option Types &amp; Pattern Matching explicitly utilizing Option, Some, None, and case.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5" s="53">
        <v>0</v>
      </c>
      <c r="W55" s="87" t="str">
        <f t="shared" si="10"/>
        <v>[ROLE] Tech Product Manager assigning a Gleam Fundamentals Jira Ticket | [TASK] Provide a guided implementation exercise with full solution for learning purposes | [TOPIC] Implement Option Types &amp; Pattern Matching explicitly utilizing Option, Some, None, and case.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#47 | Stage 5 | Gleam Fundamentals | 📊 Level: Intermediate | 🌐 Coding5s.com
**Concept:** Option Types &amp; Pattern Matching (Option, Some, None, case)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5" s="102"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Option Types &amp; Pattern Matching explicitly utilizing Option, Some, None, and case.. Goal: Option Types &amp; Pattern Matching (Option, Some, None, case)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#47 | Extend | Gleam Fundamentals | 📊 Level: Intermediate
**Topic:** Implement Option Types &amp; Pattern Matching explicitly utilizing Option, Some, None, and case.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5" s="53">
        <v>0</v>
      </c>
      <c r="Z55" s="56" t="str">
        <f t="shared" si="12"/>
        <v/>
      </c>
      <c r="AA55" s="56" t="str">
        <f t="shared" si="13"/>
        <v/>
      </c>
      <c r="AB55" s="56" t="str">
        <f t="shared" si="14"/>
        <v/>
      </c>
      <c r="AC55" s="56" t="str">
        <f t="shared" si="15"/>
        <v/>
      </c>
      <c r="AD55" s="56" t="str">
        <f t="shared" si="16"/>
        <v/>
      </c>
      <c r="AE55" s="40"/>
      <c r="AF55" s="40"/>
      <c r="AG55" s="40"/>
      <c r="AH55" s="56" t="str">
        <f t="shared" si="17"/>
        <v/>
      </c>
      <c r="AI55" s="54"/>
      <c r="AJ55" s="54"/>
      <c r="AK55" s="54"/>
      <c r="AL55" s="54"/>
      <c r="AM55" s="54"/>
    </row>
    <row r="56" spans="1:39">
      <c r="A56" s="45" t="str" cm="1">
        <f t="array" ref="A56">IF(H56="PROJECT", CHAR(10) &amp; "- " &amp; _xlfn.TEXTJOIN(CHAR(10) &amp; "- ", TRUE, _xlfn._xlws.FILTER($I$9:$I$1000, ($B$9:$B$1000=B56) * ($H$9:$H$1000="Topic"))), "")</f>
        <v/>
      </c>
      <c r="B56" s="45">
        <f t="shared" si="1"/>
        <v>6</v>
      </c>
      <c r="C56" s="95">
        <v>15</v>
      </c>
      <c r="D56" s="57">
        <v>4</v>
      </c>
      <c r="E56" s="58" t="s">
        <v>46</v>
      </c>
      <c r="F56" s="63">
        <v>48</v>
      </c>
      <c r="G56" s="60" t="s">
        <v>158</v>
      </c>
      <c r="H56" s="64" t="s">
        <v>48</v>
      </c>
      <c r="I56" s="61" t="s">
        <v>819</v>
      </c>
      <c r="J56" s="62" t="s">
        <v>820</v>
      </c>
      <c r="K56" s="128" t="str">
        <f t="shared" si="2"/>
        <v xml:space="preserve">[ROLE] Friendly tutor specializing in Gleam Fundamentals | [TOPIC] Differentiate Result vs Option Semantics explicitly utilizing Ok, Error, Some, and None.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#48 | Stage 1 📖 Practice | Gleam Fundamentals | 📊 Level: Intermediate | 🌐 Coding5s.com
**Concept:** Result vs Option Semantics (Ok, Error, Some, None)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6" s="102" t="str">
        <f t="shared" si="3"/>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Differentiate Result vs Option Semantics explicitly utilizing Ok, Error, Some, and None.. Topic details: Result vs Option Semantics (Ok, Error, Some, None)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#48 | Practice | Gleam Fundamentals | 📊 Level: Intermediate
**Topic:** Differentiate Result vs Option Semantics explicitly utilizing Ok, Error, Some, and None.
---
 | [FOOTER RULE - STRICT] End your response with: '--- ⚡ *Coding5s Mentor System — Eliminating Epistemic Debt*' | </v>
      </c>
      <c r="M56" s="52">
        <v>0</v>
      </c>
      <c r="N56" s="101" t="str">
        <f t="shared" si="4"/>
        <v>[ROLE] Careless Gleam Fundamentals Developer | [TASK] Generate debugging challenges in Gleam Fundamentals | | [TOPIC] Differentiate Result vs Option Semantics explicitly utilizing Ok, Error, Some, and None.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#48 | Stage 2 🐛 Debug | Gleam Fundamentals | 📊 Level: Intermediate | 🌐 Coding5s.com
Concept: Result vs Option Semantics (Ok, Error, Some, None)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6" s="102" t="str">
        <f t="shared" si="5"/>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Differentiate Result vs Option Semantics explicitly utilizing Ok, Error, Some, and None.. Topic details: Result vs Option Semantics (Ok, Error, Some, None)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#48 | Debug | Gleam Fundamentals | 📊 Level: Intermediate
**Topic:** Differentiate Result vs Option Semantics explicitly utilizing Ok, Error, Some, and None.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6" s="52">
        <v>0</v>
      </c>
      <c r="Q56" s="101" t="str">
        <f t="shared" si="6"/>
        <v>[ROLE] Tech Lead | [TASK] Assign incomplete Gleam Fundamentals script challenges | [TOPIC] Differentiate Result vs Option Semantics explicitly utilizing Ok, Error, Some, and None.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#48 | Stage 3 🧩 Complete | Gleam Fundamentals | 📊 Level: Intermediate | 🌐 Coding5s.com
**Concept:** Result vs Option Semantics (Ok, Error, Some, None)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Differentiate Result vs Option Semantics explicitly utilizing Ok, Error, Some, and None..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6" s="102" t="str">
        <f t="shared" si="7"/>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Differentiate Result vs Option Semantics explicitly utilizing Ok, Error, Some, and None.. Topic details: Result vs Option Semantics (Ok, Error, Some, None)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#48 | Complete | Gleam Fundamentals | 📊 Level: Intermediate
**Topic:** Differentiate Result vs Option Semantics explicitly utilizing Ok, Error, Some, and None.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6" s="52">
        <v>0</v>
      </c>
      <c r="T56" s="101" t="str">
        <f t="shared" si="8"/>
        <v>[ROLE] Tech Lead | [TASK] Provide intentionally messy but functional code for learning debugging and improvement | [TOPIC] Differentiate Result vs Option Semantics explicitly utilizing Ok, Error, Some, and None.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#48 | Stage 4 🧹 Refactor | Gleam Fundamentals | 📊 Level: Intermediate | 🌐 Coding5s.com
**Concept:** Result vs Option Semantics (Ok, Error, Some, None)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6" s="102"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Differentiate Result vs Option Semantics explicitly utilizing Ok, Error, Some, and None.. Topic details: Result vs Option Semantics (Ok, Error, Some, None)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#48 | Refactor | Gleam Fundamentals | 📊 Level: Intermediate
**Topic:** Differentiate Result vs Option Semantics explicitly utilizing Ok, Error, Some, and None.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6" s="52">
        <v>0</v>
      </c>
      <c r="W56" s="87" t="str">
        <f t="shared" si="10"/>
        <v>[ROLE] Tech Product Manager assigning a Gleam Fundamentals Jira Ticket | [TASK] Provide a guided implementation exercise with full solution for learning purposes | [TOPIC] Differentiate Result vs Option Semantics explicitly utilizing Ok, Error, Some, and None.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#48 | Stage 5 | Gleam Fundamentals | 📊 Level: Intermediate | 🌐 Coding5s.com
**Concept:** Result vs Option Semantics (Ok, Error, Some, None)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6" s="102"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Differentiate Result vs Option Semantics explicitly utilizing Ok, Error, Some, and None.. Goal: Result vs Option Semantics (Ok, Error, Some, None)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#48 | Extend | Gleam Fundamentals | 📊 Level: Intermediate
**Topic:** Differentiate Result vs Option Semantics explicitly utilizing Ok, Error, Some, and None.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6" s="52">
        <v>0</v>
      </c>
      <c r="Z56" s="56" t="str">
        <f t="shared" si="12"/>
        <v/>
      </c>
      <c r="AA56" s="56" t="str">
        <f t="shared" si="13"/>
        <v/>
      </c>
      <c r="AB56" s="56" t="str">
        <f t="shared" si="14"/>
        <v/>
      </c>
      <c r="AC56" s="56" t="str">
        <f t="shared" si="15"/>
        <v/>
      </c>
      <c r="AD56" s="56" t="str">
        <f t="shared" si="16"/>
        <v/>
      </c>
      <c r="AE56" s="40"/>
      <c r="AF56" s="40"/>
      <c r="AG56" s="40"/>
      <c r="AH56" s="56" t="str">
        <f t="shared" si="17"/>
        <v/>
      </c>
      <c r="AI56" s="54"/>
      <c r="AJ56" s="54"/>
      <c r="AK56" s="54"/>
      <c r="AL56" s="54"/>
      <c r="AM56" s="54"/>
    </row>
    <row r="57" spans="1:39">
      <c r="A57" s="45" t="str" cm="1">
        <f t="array" ref="A57">IF(H57="PROJECT", CHAR(10) &amp; "- " &amp; _xlfn.TEXTJOIN(CHAR(10) &amp; "- ", TRUE, _xlfn._xlws.FILTER($I$9:$I$1000, ($B$9:$B$1000=B57) * ($H$9:$H$1000="Topic"))), "")</f>
        <v/>
      </c>
      <c r="B57" s="45">
        <f t="shared" si="1"/>
        <v>6</v>
      </c>
      <c r="C57" s="95">
        <v>15</v>
      </c>
      <c r="D57" s="46">
        <v>4</v>
      </c>
      <c r="E57" s="58" t="s">
        <v>46</v>
      </c>
      <c r="F57" s="65">
        <v>49</v>
      </c>
      <c r="G57" s="49" t="s">
        <v>158</v>
      </c>
      <c r="H57" s="66" t="s">
        <v>48</v>
      </c>
      <c r="I57" s="50" t="s">
        <v>821</v>
      </c>
      <c r="J57" s="51" t="s">
        <v>822</v>
      </c>
      <c r="K57" s="128" t="str">
        <f t="shared" si="2"/>
        <v xml:space="preserve">[ROLE] Friendly tutor specializing in Gleam Fundamentals | [TOPIC] Execute List Access &amp; Prepending explicitly utilizing list.first, list.rest, list.length, and list.prepend.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#49 | Stage 1 📖 Practice | Gleam Fundamentals | 📊 Level: Intermediate | 🌐 Coding5s.com
**Concept:** List Access &amp; Prepending (list.first, list.rest, list.length, list.prepend)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7" s="102" t="str">
        <f t="shared" si="3"/>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List Access &amp; Prepending explicitly utilizing list.first, list.rest, list.length, and list.prepend.. Topic details: List Access &amp; Prepending (list.first, list.rest, list.length, list.prepend)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#49 | Practice | Gleam Fundamentals | 📊 Level: Intermediate
**Topic:** Execute List Access &amp; Prepending explicitly utilizing list.first, list.rest, list.length, and list.prepend.
---
 | [FOOTER RULE - STRICT] End your response with: '--- ⚡ *Coding5s Mentor System — Eliminating Epistemic Debt*' | </v>
      </c>
      <c r="M57" s="53">
        <v>0</v>
      </c>
      <c r="N57" s="101" t="str">
        <f t="shared" si="4"/>
        <v>[ROLE] Careless Gleam Fundamentals Developer | [TASK] Generate debugging challenges in Gleam Fundamentals | | [TOPIC] Execute List Access &amp; Prepending explicitly utilizing list.first, list.rest, list.length, and list.prepend.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#49 | Stage 2 🐛 Debug | Gleam Fundamentals | 📊 Level: Intermediate | 🌐 Coding5s.com
Concept: List Access &amp; Prepending (list.first, list.rest, list.length, list.prepend)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7" s="102" t="str">
        <f t="shared" si="5"/>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List Access &amp; Prepending explicitly utilizing list.first, list.rest, list.length, and list.prepend.. Topic details: List Access &amp; Prepending (list.first, list.rest, list.length, list.prepend)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#49 | Debug | Gleam Fundamentals | 📊 Level: Intermediate
**Topic:** Execute List Access &amp; Prepending explicitly utilizing list.first, list.rest, list.length, and list.prepend.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7" s="53">
        <v>0</v>
      </c>
      <c r="Q57" s="101" t="str">
        <f t="shared" si="6"/>
        <v>[ROLE] Tech Lead | [TASK] Assign incomplete Gleam Fundamentals script challenges | [TOPIC] Execute List Access &amp; Prepending explicitly utilizing list.first, list.rest, list.length, and list.prepend.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#49 | Stage 3 🧩 Complete | Gleam Fundamentals | 📊 Level: Intermediate | 🌐 Coding5s.com
**Concept:** List Access &amp; Prepending (list.first, list.rest, list.length, list.prepend)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List Access &amp; Prepending explicitly utilizing list.first, list.rest, list.length, and list.prepend..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7" s="102" t="str">
        <f t="shared" si="7"/>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List Access &amp; Prepending explicitly utilizing list.first, list.rest, list.length, and list.prepend.. Topic details: List Access &amp; Prepending (list.first, list.rest, list.length, list.prepend)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#49 | Complete | Gleam Fundamentals | 📊 Level: Intermediate
**Topic:** Execute List Access &amp; Prepending explicitly utilizing list.first, list.rest, list.length, and list.prepend.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7" s="53">
        <v>0</v>
      </c>
      <c r="T57" s="101" t="str">
        <f t="shared" si="8"/>
        <v>[ROLE] Tech Lead | [TASK] Provide intentionally messy but functional code for learning debugging and improvement | [TOPIC] Execute List Access &amp; Prepending explicitly utilizing list.first, list.rest, list.length, and list.prepend.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#49 | Stage 4 🧹 Refactor | Gleam Fundamentals | 📊 Level: Intermediate | 🌐 Coding5s.com
**Concept:** List Access &amp; Prepending (list.first, list.rest, list.length, list.prepend)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7" s="102"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Execute List Access &amp; Prepending explicitly utilizing list.first, list.rest, list.length, and list.prepend.. Topic details: List Access &amp; Prepending (list.first, list.rest, list.length, list.prepend)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#49 | Refactor | Gleam Fundamentals | 📊 Level: Intermediate
**Topic:** Execute List Access &amp; Prepending explicitly utilizing list.first, list.rest, list.length, and list.prepend.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7" s="53">
        <v>0</v>
      </c>
      <c r="W57" s="87" t="str">
        <f t="shared" si="10"/>
        <v>[ROLE] Tech Product Manager assigning a Gleam Fundamentals Jira Ticket | [TASK] Provide a guided implementation exercise with full solution for learning purposes | [TOPIC] Execute List Access &amp; Prepending explicitly utilizing list.first, list.rest, list.length, and list.prepend.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#49 | Stage 5 | Gleam Fundamentals | 📊 Level: Intermediate | 🌐 Coding5s.com
**Concept:** List Access &amp; Prepending (list.first, list.rest, list.length, list.prepend)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7" s="102"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List Access &amp; Prepending explicitly utilizing list.first, list.rest, list.length, and list.prepend.. Goal: List Access &amp; Prepending (list.first, list.rest, list.length, list.prepend)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#49 | Extend | Gleam Fundamentals | 📊 Level: Intermediate
**Topic:** Execute List Access &amp; Prepending explicitly utilizing list.first, list.rest, list.length, and list.prepend.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7" s="53">
        <v>0</v>
      </c>
      <c r="Z57" s="56" t="str">
        <f t="shared" si="12"/>
        <v/>
      </c>
      <c r="AA57" s="56" t="str">
        <f t="shared" si="13"/>
        <v/>
      </c>
      <c r="AB57" s="56" t="str">
        <f t="shared" si="14"/>
        <v/>
      </c>
      <c r="AC57" s="56" t="str">
        <f t="shared" si="15"/>
        <v/>
      </c>
      <c r="AD57" s="56" t="str">
        <f t="shared" si="16"/>
        <v/>
      </c>
      <c r="AE57" s="40"/>
      <c r="AF57" s="40"/>
      <c r="AG57" s="40"/>
      <c r="AH57" s="56" t="str">
        <f t="shared" si="17"/>
        <v/>
      </c>
      <c r="AI57" s="54"/>
      <c r="AJ57" s="54"/>
      <c r="AK57" s="54"/>
      <c r="AL57" s="54"/>
      <c r="AM57" s="54"/>
    </row>
    <row r="58" spans="1:39">
      <c r="A58" s="45" t="str" cm="1">
        <f t="array" ref="A58">IF(H58="PROJECT", CHAR(10) &amp; "- " &amp; _xlfn.TEXTJOIN(CHAR(10) &amp; "- ", TRUE, _xlfn._xlws.FILTER($I$9:$I$1000, ($B$9:$B$1000=B58) * ($H$9:$H$1000="Topic"))), "")</f>
        <v/>
      </c>
      <c r="B58" s="45">
        <f t="shared" si="1"/>
        <v>6</v>
      </c>
      <c r="C58" s="95">
        <v>16</v>
      </c>
      <c r="D58" s="57">
        <v>4</v>
      </c>
      <c r="E58" s="58" t="s">
        <v>46</v>
      </c>
      <c r="F58" s="63">
        <v>50</v>
      </c>
      <c r="G58" s="60" t="s">
        <v>158</v>
      </c>
      <c r="H58" s="64" t="s">
        <v>48</v>
      </c>
      <c r="I58" s="61" t="s">
        <v>823</v>
      </c>
      <c r="J58" s="62" t="s">
        <v>824</v>
      </c>
      <c r="K58" s="128" t="str">
        <f t="shared" si="2"/>
        <v xml:space="preserve">[ROLE] Friendly tutor specializing in Gleam Fundamentals | [TOPIC] Apply List Transformation explicitly utilizing list.map, list.filter, list.filter_map, and list.flat_map.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#50 | Stage 1 📖 Practice | Gleam Fundamentals | 📊 Level: Intermediate | 🌐 Coding5s.com
**Concept:** List Transformation (list.map, list.filter, list.filter_map, list.flat_map)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58" s="102" t="str">
        <f t="shared" si="3"/>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List Transformation explicitly utilizing list.map, list.filter, list.filter_map, and list.flat_map.. Topic details: List Transformation (list.map, list.filter, list.filter_map, list.flat_map)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#50 | Practice | Gleam Fundamentals | 📊 Level: Intermediate
**Topic:** Apply List Transformation explicitly utilizing list.map, list.filter, list.filter_map, and list.flat_map.
---
 | [FOOTER RULE - STRICT] End your response with: '--- ⚡ *Coding5s Mentor System — Eliminating Epistemic Debt*' | </v>
      </c>
      <c r="M58" s="52">
        <v>0</v>
      </c>
      <c r="N58" s="101" t="str">
        <f t="shared" si="4"/>
        <v>[ROLE] Careless Gleam Fundamentals Developer | [TASK] Generate debugging challenges in Gleam Fundamentals | | [TOPIC] Apply List Transformation explicitly utilizing list.map, list.filter, list.filter_map, and list.flat_map.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#50 | Stage 2 🐛 Debug | Gleam Fundamentals | 📊 Level: Intermediate | 🌐 Coding5s.com
Concept: List Transformation (list.map, list.filter, list.filter_map, list.flat_map)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58" s="102" t="str">
        <f t="shared" si="5"/>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List Transformation explicitly utilizing list.map, list.filter, list.filter_map, and list.flat_map.. Topic details: List Transformation (list.map, list.filter, list.filter_map, list.flat_map)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#50 | Debug | Gleam Fundamentals | 📊 Level: Intermediate
**Topic:** Apply List Transformation explicitly utilizing list.map, list.filter, list.filter_map, and list.flat_map.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8" s="52">
        <v>0</v>
      </c>
      <c r="Q58" s="101" t="str">
        <f t="shared" si="6"/>
        <v>[ROLE] Tech Lead | [TASK] Assign incomplete Gleam Fundamentals script challenges | [TOPIC] Apply List Transformation explicitly utilizing list.map, list.filter, list.filter_map, and list.flat_map.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#50 | Stage 3 🧩 Complete | Gleam Fundamentals | 📊 Level: Intermediate | 🌐 Coding5s.com
**Concept:** List Transformation (list.map, list.filter, list.filter_map, list.flat_map)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List Transformation explicitly utilizing list.map, list.filter, list.filter_map, and list.flat_map..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58" s="102" t="str">
        <f t="shared" si="7"/>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List Transformation explicitly utilizing list.map, list.filter, list.filter_map, and list.flat_map.. Topic details: List Transformation (list.map, list.filter, list.filter_map, list.flat_map)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#50 | Complete | Gleam Fundamentals | 📊 Level: Intermediate
**Topic:** Apply List Transformation explicitly utilizing list.map, list.filter, list.filter_map, and list.flat_map.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8" s="52">
        <v>0</v>
      </c>
      <c r="T58" s="101" t="str">
        <f t="shared" si="8"/>
        <v>[ROLE] Tech Lead | [TASK] Provide intentionally messy but functional code for learning debugging and improvement | [TOPIC] Apply List Transformation explicitly utilizing list.map, list.filter, list.filter_map, and list.flat_map.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#50 | Stage 4 🧹 Refactor | Gleam Fundamentals | 📊 Level: Intermediate | 🌐 Coding5s.com
**Concept:** List Transformation (list.map, list.filter, list.filter_map, list.flat_map)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58" s="102"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Apply List Transformation explicitly utilizing list.map, list.filter, list.filter_map, and list.flat_map.. Topic details: List Transformation (list.map, list.filter, list.filter_map, list.flat_map)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#50 | Refactor | Gleam Fundamentals | 📊 Level: Intermediate
**Topic:** Apply List Transformation explicitly utilizing list.map, list.filter, list.filter_map, and list.flat_map.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8" s="52">
        <v>0</v>
      </c>
      <c r="W58" s="87" t="str">
        <f t="shared" si="10"/>
        <v>[ROLE] Tech Product Manager assigning a Gleam Fundamentals Jira Ticket | [TASK] Provide a guided implementation exercise with full solution for learning purposes | [TOPIC] Apply List Transformation explicitly utilizing list.map, list.filter, list.filter_map, and list.flat_map.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#50 | Stage 5 | Gleam Fundamentals | 📊 Level: Intermediate | 🌐 Coding5s.com
**Concept:** List Transformation (list.map, list.filter, list.filter_map, list.flat_map)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58" s="102"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List Transformation explicitly utilizing list.map, list.filter, list.filter_map, and list.flat_map.. Goal: List Transformation (list.map, list.filter, list.filter_map, list.flat_map)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#50 | Extend | Gleam Fundamentals | 📊 Level: Intermediate
**Topic:** Apply List Transformation explicitly utilizing list.map, list.filter, list.filter_map, and list.flat_map.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8" s="52">
        <v>0</v>
      </c>
      <c r="Z58" s="56" t="str">
        <f t="shared" si="12"/>
        <v/>
      </c>
      <c r="AA58" s="56" t="str">
        <f t="shared" si="13"/>
        <v/>
      </c>
      <c r="AB58" s="56" t="str">
        <f t="shared" si="14"/>
        <v/>
      </c>
      <c r="AC58" s="56" t="str">
        <f t="shared" si="15"/>
        <v/>
      </c>
      <c r="AD58" s="56" t="str">
        <f t="shared" si="16"/>
        <v/>
      </c>
      <c r="AE58" s="40"/>
      <c r="AF58" s="40"/>
      <c r="AG58" s="40"/>
      <c r="AH58" s="56" t="str">
        <f t="shared" si="17"/>
        <v/>
      </c>
      <c r="AI58" s="54"/>
      <c r="AJ58" s="54"/>
      <c r="AK58" s="54"/>
      <c r="AL58" s="54"/>
      <c r="AM58" s="54"/>
    </row>
    <row r="59" spans="1:39">
      <c r="A59" s="45" t="str" cm="1">
        <f t="array" ref="A59">IF(H59="PROJECT", CHAR(10) &amp; "- " &amp; _xlfn.TEXTJOIN(CHAR(10) &amp; "- ", TRUE, _xlfn._xlws.FILTER($I$9:$I$1000, ($B$9:$B$1000=B59) * ($H$9:$H$1000="Topic"))), "")</f>
        <v xml:space="preserve">
- Manage Type &amp; Constructor Imports explicitly utilizing type Type, constructors, and qualified types.
- Implement Nil &amp; Unit-Producing Functions explicitly utilizing Nil, and fn() -&gt; Nil.
- Construct Result Types, Constructors &amp; Pattern Matching explicitly utilizing Result, Ok, Error, and case.
- Define Custom Result Errors explicitly utilizing type SaveError, error variants, and Result(value, error).
- Implement Option Types &amp; Pattern Matching explicitly utilizing Option, Some, None, and case.
- Differentiate Result vs Option Semantics explicitly utilizing Ok, Error, Some, and None.
- Execute List Access &amp; Prepending explicitly utilizing list.first, list.rest, list.length, and list.prepend.
- Apply List Transformation explicitly utilizing list.map, list.filter, list.filter_map, and list.flat_map.</v>
      </c>
      <c r="B59" s="45">
        <f t="shared" si="1"/>
        <v>6</v>
      </c>
      <c r="C59" s="95">
        <v>35</v>
      </c>
      <c r="D59" s="46">
        <v>0</v>
      </c>
      <c r="E59" s="58" t="s">
        <v>46</v>
      </c>
      <c r="F59" s="65">
        <v>51</v>
      </c>
      <c r="G59" s="49" t="s">
        <v>158</v>
      </c>
      <c r="H59" s="66" t="s">
        <v>77</v>
      </c>
      <c r="I59" s="50" t="s">
        <v>825</v>
      </c>
      <c r="J59" s="51" t="s">
        <v>826</v>
      </c>
      <c r="K59" s="128" t="str">
        <f t="shared" si="2"/>
        <v>[TASK] Teach through a practical Gleam Fundamentals -  project following the micro-learning methodology, acting as a supportive tutor, creating a project about  Create a robust error-handling collection parser consolidating Result/Option types, custom errors, and basic list transformations. | [TOPICS USED] 
- Manage Type &amp; Constructor Imports explicitly utilizing type Type, constructors, and qualified types.
- Implement Nil &amp; Unit-Producing Functions explicitly utilizing Nil, and fn() -&gt; Nil.
- Construct Result Types, Constructors &amp; Pattern Matching explicitly utilizing Result, Ok, Error, and case.
- Define Custom Result Errors explicitly utilizing type SaveError, error variants, and Result(value, error).
- Implement Option Types &amp; Pattern Matching explicitly utilizing Option, Some, None, and case.
- Differentiate Result vs Option Semantics explicitly utilizing Ok, Error, Some, and None.
- Execute List Access &amp; Prepending explicitly utilizing list.first, list.rest, list.length, and list.prepend.
- Apply List Transformation explicitly utilizing list.map, list.filter, list.filter_map, and list.flat_map.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only required imports: Gleam core or gleam_stdlib by default; documented external packages only when topic-named at the top of the code block. Assume no project configuration file exists. | [CODE_CONSTRAINTS_RULE] Obey the row's Max Lines; use only scoped prior topics; validate with taught syntax, never force gleeunit or let assert. | [VISUAL_ARCHITECTURE_COMMENTS] 1. Use short '// --- BLOCK: NAME ---' comments only between real functional sections to map code to the planning phase. 2. Use brief //// module docs at top and /// docs before public items; type all module-function arguments and returns. 3. CRITICAL: NO comment or docstring line may exceed 80 characters maximum per comment or documentation line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#51 | Stage 1 | Gleam Fundamentals | 📊 Level: Intermediate | 🌐 Coding5s.com
**Project:** Safe Collection Parser (Result, Option &amp; Lists)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59" s="102" t="str">
        <f t="shared" si="3"/>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Create a robust error-handling collection parser consolidating Result/Option types, custom errors, and basic list transformations.. Topics applied in this project: 
- Manage Type &amp; Constructor Imports explicitly utilizing type Type, constructors, and qualified types.
- Implement Nil &amp; Unit-Producing Functions explicitly utilizing Nil, and fn() -&gt; Nil.
- Construct Result Types, Constructors &amp; Pattern Matching explicitly utilizing Result, Ok, Error, and case.
- Define Custom Result Errors explicitly utilizing type SaveError, error variants, and Result(value, error).
- Implement Option Types &amp; Pattern Matching explicitly utilizing Option, Some, None, and case.
- Differentiate Result vs Option Semantics explicitly utilizing Ok, Error, Some, and None.
- Execute List Access &amp; Prepending explicitly utilizing list.first, list.rest, list.length, and list.prepend.
- Apply List Transformation explicitly utilizing list.map, list.filter, list.filter_map, and list.flat_map.. Project objective: Safe Collection Parser (Result, Option &amp; Lists)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#51 | Practice | Gleam Fundamentals | 📊 Level: Intermediate
**Project:** Create a robust error-handling collection parser consolidating Result/Option types, custom errors, and basic list transformations.
---
 | [FOOTER RULE - STRICT] End your response with: '--- ⚡ *Coding5s Mentor System — Eliminating Epistemic Debt*' | </v>
      </c>
      <c r="M59" s="53">
        <v>0</v>
      </c>
      <c r="N59" s="101" t="str">
        <f t="shared" si="4"/>
        <v>[ROLE] Careless Gleam Fundamentals Developer | [TASK] Generate debugging project in Gleam Fundamentals | [PROJECT] Create a robust error-handling collection parser consolidating Result/Option types, custom errors, and basic list transformations. | [TOPICS USED] 
- Manage Type &amp; Constructor Imports explicitly utilizing type Type, constructors, and qualified types.
- Implement Nil &amp; Unit-Producing Functions explicitly utilizing Nil, and fn() -&gt; Nil.
- Construct Result Types, Constructors &amp; Pattern Matching explicitly utilizing Result, Ok, Error, and case.
- Define Custom Result Errors explicitly utilizing type SaveError, error variants, and Result(value, error).
- Implement Option Types &amp; Pattern Matching explicitly utilizing Option, Some, None, and case.
- Differentiate Result vs Option Semantics explicitly utilizing Ok, Error, Some, and None.
- Execute List Access &amp; Prepending explicitly utilizing list.first, list.rest, list.length, and list.prepend.
- Apply List Transformation explicitly utilizing list.map, list.filter, list.filter_map, and list.flat_map. | [LEVEL] Intermediate | [OUTPUT] Only header, dataset summary or statement (if any), email intro, objective, expected output, broken code, and footer | [HEADER RULE - STRICT] You MUST start your entire response EXACTLY with this markdown block (do not print anything before it):
### 🚀 Project #51 | Stage 2 | Gleam Fundamentals | 📊 Level: Intermediate | 🌐 Coding5s.com
Project: Safe Collection Parser (Result, Option &amp; Lists)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Create messy but readable Gleam with EXACTLY 2-5 intentional bugs drawn only from scoped topics; mix only applicable categories below. Type/compile bugs may include type mismatches, wrong arity, undefined names, invalid use of topic APIs, or in-scope inexhaustive case. Logic bugs may include wrong operators, comparisons, boundaries, patterns, or return values within scoped concepts. Error-handling bugs apply only when Result, Option, or assertions are in scope; use omitted or mishandled branches or unsafe assertions.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Gleam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59" s="102" t="str">
        <f t="shared" si="5"/>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Create a robust error-handling collection parser consolidating Result/Option types, custom errors, and basic list transformations.. Topics involved: 
- Manage Type &amp; Constructor Imports explicitly utilizing type Type, constructors, and qualified types.
- Implement Nil &amp; Unit-Producing Functions explicitly utilizing Nil, and fn() -&gt; Nil.
- Construct Result Types, Constructors &amp; Pattern Matching explicitly utilizing Result, Ok, Error, and case.
- Define Custom Result Errors explicitly utilizing type SaveError, error variants, and Result(value, error).
- Implement Option Types &amp; Pattern Matching explicitly utilizing Option, Some, None, and case.
- Differentiate Result vs Option Semantics explicitly utilizing Ok, Error, Some, and None.
- Execute List Access &amp; Prepending explicitly utilizing list.first, list.rest, list.length, and list.prepend.
- Apply List Transformation explicitly utilizing list.map, list.filter, list.filter_map, and list.flat_map.. Project objective: Safe Collection Parser (Result, Option &amp; Lists)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#51 | Debug | Gleam Fundamentals | 📊 Level: Intermediate
**Project:** Create a robust error-handling collection parser consolidating Result/Option types, custom errors, and basic list transformations.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59" s="53">
        <v>0</v>
      </c>
      <c r="Q59" s="101" t="str">
        <f t="shared" si="6"/>
        <v>[ROLE] Tech Lead | [TASK] Assign incomplete project script | [PROJECT] Create a robust error-handling collection parser consolidating Result/Option types, custom errors, and basic list transformations. | [TOPICS USED] 
- Manage Type &amp; Constructor Imports explicitly utilizing type Type, constructors, and qualified types.
- Implement Nil &amp; Unit-Producing Functions explicitly utilizing Nil, and fn() -&gt; Nil.
- Construct Result Types, Constructors &amp; Pattern Matching explicitly utilizing Result, Ok, Error, and case.
- Define Custom Result Errors explicitly utilizing type SaveError, error variants, and Result(value, error).
- Implement Option Types &amp; Pattern Matching explicitly utilizing Option, Some, None, and case.
- Differentiate Result vs Option Semantics explicitly utilizing Ok, Error, Some, and None.
- Execute List Access &amp; Prepending explicitly utilizing list.first, list.rest, list.length, and list.prepend.
- Apply List Transformation explicitly utilizing list.map, list.filter, list.filter_map, and list.flat_map. | [LEVEL] Intermediate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#51 | Stage 3 | Gleam Fundamentals | 📊 Level: Intermediate | 🌐 Coding5s.com
**Project:** Safe Collection Parser (Result, Option &amp; Lists)
---
 | [EXTERNAL_PACKAGE_PROTOCOL] Use gleam add only for documented external packages required by the project scope. | [CHALLENGE_CONSTRAINTS_POLICY] Obey the following executable base-code range; exclude blanks, comments, and TODO content: 30–60 Provide a valid scaffold using only scoped prior topics; place missing integration steps in clear // TODO blocks. Never force pipelines or function counts.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Gleam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59" s="102" t="str">
        <f t="shared" si="7"/>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Create a robust error-handling collection parser consolidating Result/Option types, custom errors, and basic list transformations.. Topics involved: 
- Manage Type &amp; Constructor Imports explicitly utilizing type Type, constructors, and qualified types.
- Implement Nil &amp; Unit-Producing Functions explicitly utilizing Nil, and fn() -&gt; Nil.
- Construct Result Types, Constructors &amp; Pattern Matching explicitly utilizing Result, Ok, Error, and case.
- Define Custom Result Errors explicitly utilizing type SaveError, error variants, and Result(value, error).
- Implement Option Types &amp; Pattern Matching explicitly utilizing Option, Some, None, and case.
- Differentiate Result vs Option Semantics explicitly utilizing Ok, Error, Some, and None.
- Execute List Access &amp; Prepending explicitly utilizing list.first, list.rest, list.length, and list.prepend.
- Apply List Transformation explicitly utilizing list.map, list.filter, list.filter_map, and list.flat_map.. Project objective: Safe Collection Parser (Result, Option &amp; Lists)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#51 | Complete | Gleam Fundamentals | 📊 Level: Intermediate
**Project:** Create a robust error-handling collection parser consolidating Result/Option types, custom errors, and basic list transformations.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59" s="53">
        <v>0</v>
      </c>
      <c r="T59" s="101" t="str">
        <f t="shared" si="8"/>
        <v>[ROLE] Tech Lead | [TASK] Provide a messy but functional project for refactoring | [PROJECT] Create a robust error-handling collection parser consolidating Result/Option types, custom errors, and basic list transformations. | [TOPICS USED] 
- Manage Type &amp; Constructor Imports explicitly utilizing type Type, constructors, and qualified types.
- Implement Nil &amp; Unit-Producing Functions explicitly utilizing Nil, and fn() -&gt; Nil.
- Construct Result Types, Constructors &amp; Pattern Matching explicitly utilizing Result, Ok, Error, and case.
- Define Custom Result Errors explicitly utilizing type SaveError, error variants, and Result(value, error).
- Implement Option Types &amp; Pattern Matching explicitly utilizing Option, Some, None, and case.
- Differentiate Result vs Option Semantics explicitly utilizing Ok, Error, Some, and None.
- Execute List Access &amp; Prepending explicitly utilizing list.first, list.rest, list.length, and list.prepend.
- Apply List Transformation explicitly utilizing list.map, list.filter, list.filter_map, and list.flat_map. | [LEVEL] Intermediate | [PERSONA RULE] Act as a Tech Lead. A junior wrote this working but messy code. Tone: professional but exhausted | [HEADER RULE - STRICT] You MUST start your entire response EXACTLY with this markdown block (do not print anything before it):
### 🚀 Project #51 | Stage 4 | Gleam Fundamentals | 📊 Level: Intermediate | 🌐 Coding5s.com
**Project:** Safe Collection Parser (Result, Option &amp; Lists)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Gleam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59" s="102"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PROJECT: Create a robust error-handling collection parser consolidating Result/Option types, custom errors, and basic list transformations.. Topics involved: 
- Manage Type &amp; Constructor Imports explicitly utilizing type Type, constructors, and qualified types.
- Implement Nil &amp; Unit-Producing Functions explicitly utilizing Nil, and fn() -&gt; Nil.
- Construct Result Types, Constructors &amp; Pattern Matching explicitly utilizing Result, Ok, Error, and case.
- Define Custom Result Errors explicitly utilizing type SaveError, error variants, and Result(value, error).
- Implement Option Types &amp; Pattern Matching explicitly utilizing Option, Some, None, and case.
- Differentiate Result vs Option Semantics explicitly utilizing Ok, Error, Some, and None.
- Execute List Access &amp; Prepending explicitly utilizing list.first, list.rest, list.length, and list.prepend.
- Apply List Transformation explicitly utilizing list.map, list.filter, list.filter_map, and list.flat_map.. Project objective: Safe Collection Parser (Result, Option &amp; Lists)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#51 | Refactor | Gleam Fundamentals | 📊 Level: Intermediate
**Project:** Create a robust error-handling collection parser consolidating Result/Option types, custom errors, and basic list transformations.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59" s="53">
        <v>0</v>
      </c>
      <c r="W59" s="87" t="str">
        <f t="shared" si="10"/>
        <v>[ROLE] Tech Product Manager assigning a Gleam Fundamentals Jira Ticket | [TASK] Provide a guided project implementation with full solution | [PROJECT] Create a robust error-handling collection parser consolidating Result/Option types, custom errors, and basic list transformations. | [TOPICS USED] 
- Manage Type &amp; Constructor Imports explicitly utilizing type Type, constructors, and qualified types.
- Implement Nil &amp; Unit-Producing Functions explicitly utilizing Nil, and fn() -&gt; Nil.
- Construct Result Types, Constructors &amp; Pattern Matching explicitly utilizing Result, Ok, Error, and case.
- Define Custom Result Errors explicitly utilizing type SaveError, error variants, and Result(value, error).
- Implement Option Types &amp; Pattern Matching explicitly utilizing Option, Some, None, and case.
- Differentiate Result vs Option Semantics explicitly utilizing Ok, Error, Some, and None.
- Execute List Access &amp; Prepending explicitly utilizing list.first, list.rest, list.length, and list.prepend.
- Apply List Transformation explicitly utilizing list.map, list.filter, list.filter_map, and list.flat_map. | [LEVEL] Intermediate | [PERSONA RULE] Act as a professional Tech Product Manager defining a project ticket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[HEADER RULE - STRICT] You MUST start your entire response EXACTLY with this markdown block (do not print anything before it):
### 🚀 Project #51 | Stage 5 | Gleam Fundamentals | 📊 Level: Intermediate | 🌐 Coding5s.com
**Project:** Safe Collection Parser (Result, Option &amp; Lists)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'Gleam Fundamentals Dev']
Subject: Assignment Details
Hello [Insert my user name if known, otherwise use 'Gleam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59" s="102"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Create a robust error-handling collection parser consolidating Result/Option types, custom errors, and basic list transformations.. Topics integrated: 
- Manage Type &amp; Constructor Imports explicitly utilizing type Type, constructors, and qualified types.
- Implement Nil &amp; Unit-Producing Functions explicitly utilizing Nil, and fn() -&gt; Nil.
- Construct Result Types, Constructors &amp; Pattern Matching explicitly utilizing Result, Ok, Error, and case.
- Define Custom Result Errors explicitly utilizing type SaveError, error variants, and Result(value, error).
- Implement Option Types &amp; Pattern Matching explicitly utilizing Option, Some, None, and case.
- Differentiate Result vs Option Semantics explicitly utilizing Ok, Error, Some, and None.
- Execute List Access &amp; Prepending explicitly utilizing list.first, list.rest, list.length, and list.prepend.
- Apply List Transformation explicitly utilizing list.map, list.filter, list.filter_map, and list.flat_map.. Business Goal: Safe Collection Parser (Result, Option &amp; Lists)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#51 | Extend | Gleam Fundamentals | 📊 Level: Intermediate
**Project:** Create a robust error-handling collection parser consolidating Result/Option types, custom errors, and basic list transformations.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59" s="53">
        <v>0</v>
      </c>
      <c r="Z59" s="56" t="str">
        <f t="shared" si="12"/>
        <v>[TASK] Teach through a practical Gleam Fundamentals -  project following the micro-learning methodology, acting as a supportive tutor, creating a project about  Create a robust error-handling collection parser consolidating Result/Option types, custom errors, and basic list transformations. | [TOPICS USED] 
- Manage Type &amp; Constructor Imports explicitly utilizing type Type, constructors, and qualified types.
- Implement Nil &amp; Unit-Producing Functions explicitly utilizing Nil, and fn() -&gt; Nil.
- Construct Result Types, Constructors &amp; Pattern Matching explicitly utilizing Result, Ok, Error, and case.
- Define Custom Result Errors explicitly utilizing type SaveError, error variants, and Result(value, error).
- Implement Option Types &amp; Pattern Matching explicitly utilizing Option, Some, None, and case.
- Differentiate Result vs Option Semantics explicitly utilizing Ok, Error, Some, and None.
- Execute List Access &amp; Prepending explicitly utilizing list.first, list.rest, list.length, and list.prepend.
- Apply List Transformation explicitly utilizing list.map, list.filter, list.filter_map, and list.flat_map.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only required imports: Gleam core or gleam_stdlib by default; documented external packages only when topic-named at the top of the code block. Assume no project configuration file exists. | [CODE_CONSTRAINTS_RULE] Obey the row's Max Lines; use only scoped prior topics; validate with taught syntax, never force gleeunit or let assert. | [VISUAL_ARCHITECTURE_COMMENTS] 1. Use short '// --- BLOCK: NAME ---' comments only between real functional sections to map code to the planning phase. 2. Use brief //// module docs at top and /// docs before public items; type all module-function arguments and returns. 3. CRITICAL: NO comment or docstring line may exceed 80 characters maximum per comment or documentation line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#51 | Stage 1 | Gleam Fundamentals | 📊 Level: Intermediate | 🌐 Coding5s.com
**Project:** Safe Collection Parser (Result, Option &amp; Lists)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59" s="56" t="str">
        <f t="shared" si="13"/>
        <v>[ROLE] Careless Gleam Fundamentals Developer | [TASK] Generate debugging project in Gleam Fundamentals | [PROJECT] Create a robust error-handling collection parser consolidating Result/Option types, custom errors, and basic list transformations. | [TOPICS USED] 
- Manage Type &amp; Constructor Imports explicitly utilizing type Type, constructors, and qualified types.
- Implement Nil &amp; Unit-Producing Functions explicitly utilizing Nil, and fn() -&gt; Nil.
- Construct Result Types, Constructors &amp; Pattern Matching explicitly utilizing Result, Ok, Error, and case.
- Define Custom Result Errors explicitly utilizing type SaveError, error variants, and Result(value, error).
- Implement Option Types &amp; Pattern Matching explicitly utilizing Option, Some, None, and case.
- Differentiate Result vs Option Semantics explicitly utilizing Ok, Error, Some, and None.
- Execute List Access &amp; Prepending explicitly utilizing list.first, list.rest, list.length, and list.prepend.
- Apply List Transformation explicitly utilizing list.map, list.filter, list.filter_map, and list.flat_map. | [LEVEL] Intermediate | [OUTPUT] Only header, dataset summary or statement (if any), email intro, objective, expected output, broken code, and footer | [HEADER RULE - STRICT] You MUST start your entire response EXACTLY with this markdown block (do not print anything before it):
### 🚀 Project #51 | Stage 2 | Gleam Fundamentals | 📊 Level: Intermediate | 🌐 Coding5s.com
Project: Safe Collection Parser (Result, Option &amp; Lists)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Create messy but readable Gleam with EXACTLY 2-5 intentional bugs drawn only from scoped topics; mix only applicable categories below. Type/compile bugs may include type mismatches, wrong arity, undefined names, invalid use of topic APIs, or in-scope inexhaustive case. Logic bugs may include wrong operators, comparisons, boundaries, patterns, or return values within scoped concepts. Error-handling bugs apply only when Result, Option, or assertions are in scope; use omitted or mishandled branches or unsafe assertions.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Gleam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59" s="56" t="str">
        <f t="shared" si="14"/>
        <v>[ROLE] Tech Lead | [TASK] Assign incomplete project script | [PROJECT] Create a robust error-handling collection parser consolidating Result/Option types, custom errors, and basic list transformations. | [TOPICS USED] 
- Manage Type &amp; Constructor Imports explicitly utilizing type Type, constructors, and qualified types.
- Implement Nil &amp; Unit-Producing Functions explicitly utilizing Nil, and fn() -&gt; Nil.
- Construct Result Types, Constructors &amp; Pattern Matching explicitly utilizing Result, Ok, Error, and case.
- Define Custom Result Errors explicitly utilizing type SaveError, error variants, and Result(value, error).
- Implement Option Types &amp; Pattern Matching explicitly utilizing Option, Some, None, and case.
- Differentiate Result vs Option Semantics explicitly utilizing Ok, Error, Some, and None.
- Execute List Access &amp; Prepending explicitly utilizing list.first, list.rest, list.length, and list.prepend.
- Apply List Transformation explicitly utilizing list.map, list.filter, list.filter_map, and list.flat_map. | [LEVEL] Intermediate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#51 | Stage 3 | Gleam Fundamentals | 📊 Level: Intermediate | 🌐 Coding5s.com
**Project:** Safe Collection Parser (Result, Option &amp; Lists)
---
 | [EXTERNAL_PACKAGE_PROTOCOL] Use gleam add only for documented external packages required by the project scope. | [CHALLENGE_CONSTRAINTS_POLICY] Obey the following executable base-code range; exclude blanks, comments, and TODO content: 30–60 Provide a valid scaffold using only scoped prior topics; place missing integration steps in clear // TODO blocks. Never force pipelines or function counts.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Gleam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59" s="56" t="str">
        <f t="shared" si="15"/>
        <v>[ROLE] Tech Lead | [TASK] Provide a messy but functional project for refactoring | [PROJECT] Create a robust error-handling collection parser consolidating Result/Option types, custom errors, and basic list transformations. | [TOPICS USED] 
- Manage Type &amp; Constructor Imports explicitly utilizing type Type, constructors, and qualified types.
- Implement Nil &amp; Unit-Producing Functions explicitly utilizing Nil, and fn() -&gt; Nil.
- Construct Result Types, Constructors &amp; Pattern Matching explicitly utilizing Result, Ok, Error, and case.
- Define Custom Result Errors explicitly utilizing type SaveError, error variants, and Result(value, error).
- Implement Option Types &amp; Pattern Matching explicitly utilizing Option, Some, None, and case.
- Differentiate Result vs Option Semantics explicitly utilizing Ok, Error, Some, and None.
- Execute List Access &amp; Prepending explicitly utilizing list.first, list.rest, list.length, and list.prepend.
- Apply List Transformation explicitly utilizing list.map, list.filter, list.filter_map, and list.flat_map. | [LEVEL] Intermediate | [PERSONA RULE] Act as a Tech Lead. A junior wrote this working but messy code. Tone: professional but exhausted | [HEADER RULE - STRICT] You MUST start your entire response EXACTLY with this markdown block (do not print anything before it):
### 🚀 Project #51 | Stage 4 | Gleam Fundamentals | 📊 Level: Intermediate | 🌐 Coding5s.com
**Project:** Safe Collection Parser (Result, Option &amp; Lists)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Gleam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59" s="56" t="str">
        <f t="shared" si="16"/>
        <v>[ROLE] Tech Product Manager assigning a Gleam Fundamentals Jira Ticket | [TASK] Provide a guided project implementation with full solution | [PROJECT] Create a robust error-handling collection parser consolidating Result/Option types, custom errors, and basic list transformations. | [TOPICS USED] 
- Manage Type &amp; Constructor Imports explicitly utilizing type Type, constructors, and qualified types.
- Implement Nil &amp; Unit-Producing Functions explicitly utilizing Nil, and fn() -&gt; Nil.
- Construct Result Types, Constructors &amp; Pattern Matching explicitly utilizing Result, Ok, Error, and case.
- Define Custom Result Errors explicitly utilizing type SaveError, error variants, and Result(value, error).
- Implement Option Types &amp; Pattern Matching explicitly utilizing Option, Some, None, and case.
- Differentiate Result vs Option Semantics explicitly utilizing Ok, Error, Some, and None.
- Execute List Access &amp; Prepending explicitly utilizing list.first, list.rest, list.length, and list.prepend.
- Apply List Transformation explicitly utilizing list.map, list.filter, list.filter_map, and list.flat_map. | [LEVEL] Intermediate | [PERSONA RULE] Act as a professional Tech Product Manager defining a project ticket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[HEADER RULE - STRICT] You MUST start your entire response EXACTLY with this markdown block (do not print anything before it):
### 🚀 Project #51 | Stage 5 | Gleam Fundamentals | 📊 Level: Intermediate | 🌐 Coding5s.com
**Project:** Safe Collection Parser (Result, Option &amp; Lists)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'Gleam Fundamentals Dev']
Subject: Assignment Details
Hello [Insert my user name if known, otherwise use 'Gleam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59" s="40"/>
      <c r="AF59" s="40"/>
      <c r="AG59" s="40"/>
      <c r="AH59" s="56" t="str">
        <f t="shared" si="17"/>
        <v/>
      </c>
      <c r="AI59" s="54"/>
      <c r="AJ59" s="54"/>
      <c r="AK59" s="54"/>
      <c r="AL59" s="54"/>
      <c r="AM59" s="54"/>
    </row>
    <row r="60" spans="1:39">
      <c r="A60" s="45" t="str" cm="1">
        <f t="array" ref="A60">IF(H60="PROJECT", CHAR(10) &amp; "- " &amp; _xlfn.TEXTJOIN(CHAR(10) &amp; "- ", TRUE, _xlfn._xlws.FILTER($I$9:$I$1000, ($B$9:$B$1000=B60) * ($H$9:$H$1000="Topic"))), "")</f>
        <v/>
      </c>
      <c r="B60" s="45">
        <f t="shared" si="1"/>
        <v>7</v>
      </c>
      <c r="C60" s="95">
        <v>16</v>
      </c>
      <c r="D60" s="57">
        <v>4</v>
      </c>
      <c r="E60" s="58" t="s">
        <v>46</v>
      </c>
      <c r="F60" s="63">
        <v>52</v>
      </c>
      <c r="G60" s="60" t="s">
        <v>158</v>
      </c>
      <c r="H60" s="64" t="s">
        <v>48</v>
      </c>
      <c r="I60" s="61" t="s">
        <v>827</v>
      </c>
      <c r="J60" s="62" t="s">
        <v>828</v>
      </c>
      <c r="K60" s="128" t="str">
        <f t="shared" si="2"/>
        <v xml:space="preserve">[ROLE] Friendly tutor specializing in Gleam Fundamentals | [TOPIC] Execute List Reduction explicitly utilizing list.fold, list.fold_right, list.reduce, and accumulator functions.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#52 | Stage 1 📖 Practice | Gleam Fundamentals | 📊 Level: Intermediate | 🌐 Coding5s.com
**Concept:** List Reduction (list.fold, list.fold_right, list.reduce, accumulator functions)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0" s="102" t="str">
        <f t="shared" si="3"/>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List Reduction explicitly utilizing list.fold, list.fold_right, list.reduce, and accumulator functions.. Topic details: List Reduction (list.fold, list.fold_right, list.reduce, accumulator functions)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#52 | Practice | Gleam Fundamentals | 📊 Level: Intermediate
**Topic:** Execute List Reduction explicitly utilizing list.fold, list.fold_right, list.reduce, and accumulator functions.
---
 | [FOOTER RULE - STRICT] End your response with: '--- ⚡ *Coding5s Mentor System — Eliminating Epistemic Debt*' | </v>
      </c>
      <c r="M60" s="52">
        <v>0</v>
      </c>
      <c r="N60" s="101" t="str">
        <f t="shared" si="4"/>
        <v>[ROLE] Careless Gleam Fundamentals Developer | [TASK] Generate debugging challenges in Gleam Fundamentals | | [TOPIC] Execute List Reduction explicitly utilizing list.fold, list.fold_right, list.reduce, and accumulator functions.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#52 | Stage 2 🐛 Debug | Gleam Fundamentals | 📊 Level: Intermediate | 🌐 Coding5s.com
Concept: List Reduction (list.fold, list.fold_right, list.reduce, accumulator functions)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0" s="102" t="str">
        <f t="shared" si="5"/>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List Reduction explicitly utilizing list.fold, list.fold_right, list.reduce, and accumulator functions.. Topic details: List Reduction (list.fold, list.fold_right, list.reduce, accumulator functions)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#52 | Debug | Gleam Fundamentals | 📊 Level: Intermediate
**Topic:** Execute List Reduction explicitly utilizing list.fold, list.fold_right, list.reduce, and accumulator functions.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0" s="52">
        <v>0</v>
      </c>
      <c r="Q60" s="101" t="str">
        <f t="shared" si="6"/>
        <v>[ROLE] Tech Lead | [TASK] Assign incomplete Gleam Fundamentals script challenges | [TOPIC] Execute List Reduction explicitly utilizing list.fold, list.fold_right, list.reduce, and accumulator functions.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#52 | Stage 3 🧩 Complete | Gleam Fundamentals | 📊 Level: Intermediate | 🌐 Coding5s.com
**Concept:** List Reduction (list.fold, list.fold_right, list.reduce, accumulator functions)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List Reduction explicitly utilizing list.fold, list.fold_right, list.reduce, and accumulator functions..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0" s="102" t="str">
        <f t="shared" si="7"/>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List Reduction explicitly utilizing list.fold, list.fold_right, list.reduce, and accumulator functions.. Topic details: List Reduction (list.fold, list.fold_right, list.reduce, accumulator functions)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#52 | Complete | Gleam Fundamentals | 📊 Level: Intermediate
**Topic:** Execute List Reduction explicitly utilizing list.fold, list.fold_right, list.reduce, and accumulator functions.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0" s="52">
        <v>0</v>
      </c>
      <c r="T60" s="101" t="str">
        <f t="shared" si="8"/>
        <v>[ROLE] Tech Lead | [TASK] Provide intentionally messy but functional code for learning debugging and improvement | [TOPIC] Execute List Reduction explicitly utilizing list.fold, list.fold_right, list.reduce, and accumulator functions.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#52 | Stage 4 🧹 Refactor | Gleam Fundamentals | 📊 Level: Intermediate | 🌐 Coding5s.com
**Concept:** List Reduction (list.fold, list.fold_right, list.reduce, accumulator functions)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0" s="102"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Execute List Reduction explicitly utilizing list.fold, list.fold_right, list.reduce, and accumulator functions.. Topic details: List Reduction (list.fold, list.fold_right, list.reduce, accumulator functions)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#52 | Refactor | Gleam Fundamentals | 📊 Level: Intermediate
**Topic:** Execute List Reduction explicitly utilizing list.fold, list.fold_right, list.reduce, and accumulator functions.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0" s="52">
        <v>0</v>
      </c>
      <c r="W60" s="87" t="str">
        <f t="shared" si="10"/>
        <v>[ROLE] Tech Product Manager assigning a Gleam Fundamentals Jira Ticket | [TASK] Provide a guided implementation exercise with full solution for learning purposes | [TOPIC] Execute List Reduction explicitly utilizing list.fold, list.fold_right, list.reduce, and accumulator functions.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#52 | Stage 5 | Gleam Fundamentals | 📊 Level: Intermediate | 🌐 Coding5s.com
**Concept:** List Reduction (list.fold, list.fold_right, list.reduce, accumulator functions)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0" s="102"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List Reduction explicitly utilizing list.fold, list.fold_right, list.reduce, and accumulator functions.. Goal: List Reduction (list.fold, list.fold_right, list.reduce, accumulator functions)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#52 | Extend | Gleam Fundamentals | 📊 Level: Intermediate
**Topic:** Execute List Reduction explicitly utilizing list.fold, list.fold_right, list.reduce, and accumulator functions.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0" s="52">
        <v>0</v>
      </c>
      <c r="Z60" s="56" t="str">
        <f t="shared" si="12"/>
        <v/>
      </c>
      <c r="AA60" s="56" t="str">
        <f t="shared" si="13"/>
        <v/>
      </c>
      <c r="AB60" s="56" t="str">
        <f t="shared" si="14"/>
        <v/>
      </c>
      <c r="AC60" s="56" t="str">
        <f t="shared" si="15"/>
        <v/>
      </c>
      <c r="AD60" s="56" t="str">
        <f t="shared" si="16"/>
        <v/>
      </c>
      <c r="AE60" s="40"/>
      <c r="AF60" s="40"/>
      <c r="AG60" s="40"/>
      <c r="AH60" s="56" t="str">
        <f t="shared" si="17"/>
        <v/>
      </c>
      <c r="AI60" s="54"/>
      <c r="AJ60" s="54"/>
      <c r="AK60" s="54"/>
      <c r="AL60" s="54"/>
      <c r="AM60" s="54"/>
    </row>
    <row r="61" spans="1:39">
      <c r="A61" s="45" t="str" cm="1">
        <f t="array" ref="A61">IF(H61="PROJECT", CHAR(10) &amp; "- " &amp; _xlfn.TEXTJOIN(CHAR(10) &amp; "- ", TRUE, _xlfn._xlws.FILTER($I$9:$I$1000, ($B$9:$B$1000=B61) * ($H$9:$H$1000="Topic"))), "")</f>
        <v/>
      </c>
      <c r="B61" s="45">
        <f t="shared" si="1"/>
        <v>7</v>
      </c>
      <c r="C61" s="95">
        <v>16</v>
      </c>
      <c r="D61" s="46">
        <v>4</v>
      </c>
      <c r="E61" s="58" t="s">
        <v>46</v>
      </c>
      <c r="F61" s="65">
        <v>53</v>
      </c>
      <c r="G61" s="49" t="s">
        <v>158</v>
      </c>
      <c r="H61" s="66" t="s">
        <v>48</v>
      </c>
      <c r="I61" s="50" t="s">
        <v>829</v>
      </c>
      <c r="J61" s="51" t="s">
        <v>830</v>
      </c>
      <c r="K61" s="128" t="str">
        <f t="shared" si="2"/>
        <v xml:space="preserve">[ROLE] Friendly tutor specializing in Gleam Fundamentals | [TOPIC] Perform List Search &amp; Selection explicitly utilizing list.contains, list.find, list.take, and list.partition.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#53 | Stage 1 📖 Practice | Gleam Fundamentals | 📊 Level: Intermediate | 🌐 Coding5s.com
**Concept:** List Search &amp; Selection (list.contains, list.find, list.take, list.partition)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1" s="102" t="str">
        <f t="shared" si="3"/>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Perform List Search &amp; Selection explicitly utilizing list.contains, list.find, list.take, and list.partition.. Topic details: List Search &amp; Selection (list.contains, list.find, list.take, list.partition)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#53 | Practice | Gleam Fundamentals | 📊 Level: Intermediate
**Topic:** Perform List Search &amp; Selection explicitly utilizing list.contains, list.find, list.take, and list.partition.
---
 | [FOOTER RULE - STRICT] End your response with: '--- ⚡ *Coding5s Mentor System — Eliminating Epistemic Debt*' | </v>
      </c>
      <c r="M61" s="53">
        <v>0</v>
      </c>
      <c r="N61" s="101" t="str">
        <f t="shared" si="4"/>
        <v>[ROLE] Careless Gleam Fundamentals Developer | [TASK] Generate debugging challenges in Gleam Fundamentals | | [TOPIC] Perform List Search &amp; Selection explicitly utilizing list.contains, list.find, list.take, and list.partition.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#53 | Stage 2 🐛 Debug | Gleam Fundamentals | 📊 Level: Intermediate | 🌐 Coding5s.com
Concept: List Search &amp; Selection (list.contains, list.find, list.take, list.partition)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1" s="102" t="str">
        <f t="shared" si="5"/>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Perform List Search &amp; Selection explicitly utilizing list.contains, list.find, list.take, and list.partition.. Topic details: List Search &amp; Selection (list.contains, list.find, list.take, list.partition)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#53 | Debug | Gleam Fundamentals | 📊 Level: Intermediate
**Topic:** Perform List Search &amp; Selection explicitly utilizing list.contains, list.find, list.take, and list.partition.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1" s="53">
        <v>0</v>
      </c>
      <c r="Q61" s="101" t="str">
        <f t="shared" si="6"/>
        <v>[ROLE] Tech Lead | [TASK] Assign incomplete Gleam Fundamentals script challenges | [TOPIC] Perform List Search &amp; Selection explicitly utilizing list.contains, list.find, list.take, and list.partition.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#53 | Stage 3 🧩 Complete | Gleam Fundamentals | 📊 Level: Intermediate | 🌐 Coding5s.com
**Concept:** List Search &amp; Selection (list.contains, list.find, list.take, list.partition)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Perform List Search &amp; Selection explicitly utilizing list.contains, list.find, list.take, and list.partition..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1" s="102" t="str">
        <f t="shared" si="7"/>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Perform List Search &amp; Selection explicitly utilizing list.contains, list.find, list.take, and list.partition.. Topic details: List Search &amp; Selection (list.contains, list.find, list.take, list.partition)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#53 | Complete | Gleam Fundamentals | 📊 Level: Intermediate
**Topic:** Perform List Search &amp; Selection explicitly utilizing list.contains, list.find, list.take, and list.partition.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1" s="53">
        <v>0</v>
      </c>
      <c r="T61" s="101" t="str">
        <f t="shared" si="8"/>
        <v>[ROLE] Tech Lead | [TASK] Provide intentionally messy but functional code for learning debugging and improvement | [TOPIC] Perform List Search &amp; Selection explicitly utilizing list.contains, list.find, list.take, and list.partition.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#53 | Stage 4 🧹 Refactor | Gleam Fundamentals | 📊 Level: Intermediate | 🌐 Coding5s.com
**Concept:** List Search &amp; Selection (list.contains, list.find, list.take, list.partition)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1" s="102"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Perform List Search &amp; Selection explicitly utilizing list.contains, list.find, list.take, and list.partition.. Topic details: List Search &amp; Selection (list.contains, list.find, list.take, list.partition)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#53 | Refactor | Gleam Fundamentals | 📊 Level: Intermediate
**Topic:** Perform List Search &amp; Selection explicitly utilizing list.contains, list.find, list.take, and list.partition.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1" s="53">
        <v>0</v>
      </c>
      <c r="W61" s="87" t="str">
        <f t="shared" si="10"/>
        <v>[ROLE] Tech Product Manager assigning a Gleam Fundamentals Jira Ticket | [TASK] Provide a guided implementation exercise with full solution for learning purposes | [TOPIC] Perform List Search &amp; Selection explicitly utilizing list.contains, list.find, list.take, and list.partition.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#53 | Stage 5 | Gleam Fundamentals | 📊 Level: Intermediate | 🌐 Coding5s.com
**Concept:** List Search &amp; Selection (list.contains, list.find, list.take, list.partition)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1" s="102"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Perform List Search &amp; Selection explicitly utilizing list.contains, list.find, list.take, and list.partition.. Goal: List Search &amp; Selection (list.contains, list.find, list.take, list.partition)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#53 | Extend | Gleam Fundamentals | 📊 Level: Intermediate
**Topic:** Perform List Search &amp; Selection explicitly utilizing list.contains, list.find, list.take, and list.partition.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1" s="53">
        <v>0</v>
      </c>
      <c r="Z61" s="56" t="str">
        <f t="shared" si="12"/>
        <v/>
      </c>
      <c r="AA61" s="56" t="str">
        <f t="shared" si="13"/>
        <v/>
      </c>
      <c r="AB61" s="56" t="str">
        <f t="shared" si="14"/>
        <v/>
      </c>
      <c r="AC61" s="56" t="str">
        <f t="shared" si="15"/>
        <v/>
      </c>
      <c r="AD61" s="56" t="str">
        <f t="shared" si="16"/>
        <v/>
      </c>
      <c r="AE61" s="40"/>
      <c r="AF61" s="40"/>
      <c r="AG61" s="40"/>
      <c r="AH61" s="56" t="str">
        <f t="shared" si="17"/>
        <v/>
      </c>
      <c r="AI61" s="54"/>
      <c r="AJ61" s="54"/>
      <c r="AK61" s="54"/>
      <c r="AL61" s="54"/>
      <c r="AM61" s="54"/>
    </row>
    <row r="62" spans="1:39">
      <c r="A62" s="45" t="str" cm="1">
        <f t="array" ref="A62">IF(H62="PROJECT", CHAR(10) &amp; "- " &amp; _xlfn.TEXTJOIN(CHAR(10) &amp; "- ", TRUE, _xlfn._xlws.FILTER($I$9:$I$1000, ($B$9:$B$1000=B62) * ($H$9:$H$1000="Topic"))), "")</f>
        <v/>
      </c>
      <c r="B62" s="45">
        <f t="shared" si="1"/>
        <v>7</v>
      </c>
      <c r="C62" s="95">
        <v>16</v>
      </c>
      <c r="D62" s="57">
        <v>4</v>
      </c>
      <c r="E62" s="58" t="s">
        <v>46</v>
      </c>
      <c r="F62" s="63">
        <v>54</v>
      </c>
      <c r="G62" s="60" t="s">
        <v>158</v>
      </c>
      <c r="H62" s="64" t="s">
        <v>48</v>
      </c>
      <c r="I62" s="61" t="s">
        <v>831</v>
      </c>
      <c r="J62" s="62" t="s">
        <v>832</v>
      </c>
      <c r="K62" s="128" t="str">
        <f t="shared" si="2"/>
        <v xml:space="preserve">[ROLE] Friendly tutor specializing in Gleam Fundamentals | [TOPIC] Manage List Combination &amp; Ordering explicitly utilizing list.zip, list.unzip, list.sort, list.reverse, and list.unique.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#54 | Stage 1 📖 Practice | Gleam Fundamentals | 📊 Level: Intermediate | 🌐 Coding5s.com
**Concept:** List Combination &amp; Ordering (list.zip, list.unzip, list.sort, list.reverse, list.unique)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2" s="102" t="str">
        <f t="shared" si="3"/>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List Combination &amp; Ordering explicitly utilizing list.zip, list.unzip, list.sort, list.reverse, and list.unique.. Topic details: List Combination &amp; Ordering (list.zip, list.unzip, list.sort, list.reverse, list.unique)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#54 | Practice | Gleam Fundamentals | 📊 Level: Intermediate
**Topic:** Manage List Combination &amp; Ordering explicitly utilizing list.zip, list.unzip, list.sort, list.reverse, and list.unique.
---
 | [FOOTER RULE - STRICT] End your response with: '--- ⚡ *Coding5s Mentor System — Eliminating Epistemic Debt*' | </v>
      </c>
      <c r="M62" s="52">
        <v>0</v>
      </c>
      <c r="N62" s="101" t="str">
        <f t="shared" si="4"/>
        <v>[ROLE] Careless Gleam Fundamentals Developer | [TASK] Generate debugging challenges in Gleam Fundamentals | | [TOPIC] Manage List Combination &amp; Ordering explicitly utilizing list.zip, list.unzip, list.sort, list.reverse, and list.unique.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#54 | Stage 2 🐛 Debug | Gleam Fundamentals | 📊 Level: Intermediate | 🌐 Coding5s.com
Concept: List Combination &amp; Ordering (list.zip, list.unzip, list.sort, list.reverse, list.unique)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2" s="102" t="str">
        <f t="shared" si="5"/>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List Combination &amp; Ordering explicitly utilizing list.zip, list.unzip, list.sort, list.reverse, and list.unique.. Topic details: List Combination &amp; Ordering (list.zip, list.unzip, list.sort, list.reverse, list.unique)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#54 | Debug | Gleam Fundamentals | 📊 Level: Intermediate
**Topic:** Manage List Combination &amp; Ordering explicitly utilizing list.zip, list.unzip, list.sort, list.reverse, and list.unique.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2" s="52">
        <v>0</v>
      </c>
      <c r="Q62" s="101" t="str">
        <f t="shared" si="6"/>
        <v>[ROLE] Tech Lead | [TASK] Assign incomplete Gleam Fundamentals script challenges | [TOPIC] Manage List Combination &amp; Ordering explicitly utilizing list.zip, list.unzip, list.sort, list.reverse, and list.unique.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#54 | Stage 3 🧩 Complete | Gleam Fundamentals | 📊 Level: Intermediate | 🌐 Coding5s.com
**Concept:** List Combination &amp; Ordering (list.zip, list.unzip, list.sort, list.reverse, list.unique)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List Combination &amp; Ordering explicitly utilizing list.zip, list.unzip, list.sort, list.reverse, and list.unique..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2" s="102" t="str">
        <f t="shared" si="7"/>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List Combination &amp; Ordering explicitly utilizing list.zip, list.unzip, list.sort, list.reverse, and list.unique.. Topic details: List Combination &amp; Ordering (list.zip, list.unzip, list.sort, list.reverse, list.unique)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#54 | Complete | Gleam Fundamentals | 📊 Level: Intermediate
**Topic:** Manage List Combination &amp; Ordering explicitly utilizing list.zip, list.unzip, list.sort, list.reverse, and list.unique.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2" s="52">
        <v>0</v>
      </c>
      <c r="T62" s="101" t="str">
        <f t="shared" si="8"/>
        <v>[ROLE] Tech Lead | [TASK] Provide intentionally messy but functional code for learning debugging and improvement | [TOPIC] Manage List Combination &amp; Ordering explicitly utilizing list.zip, list.unzip, list.sort, list.reverse, and list.unique.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#54 | Stage 4 🧹 Refactor | Gleam Fundamentals | 📊 Level: Intermediate | 🌐 Coding5s.com
**Concept:** List Combination &amp; Ordering (list.zip, list.unzip, list.sort, list.reverse, list.unique)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2" s="102"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Manage List Combination &amp; Ordering explicitly utilizing list.zip, list.unzip, list.sort, list.reverse, and list.unique.. Topic details: List Combination &amp; Ordering (list.zip, list.unzip, list.sort, list.reverse, list.unique)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#54 | Refactor | Gleam Fundamentals | 📊 Level: Intermediate
**Topic:** Manage List Combination &amp; Ordering explicitly utilizing list.zip, list.unzip, list.sort, list.reverse, and list.unique.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2" s="52">
        <v>0</v>
      </c>
      <c r="W62" s="87" t="str">
        <f t="shared" si="10"/>
        <v>[ROLE] Tech Product Manager assigning a Gleam Fundamentals Jira Ticket | [TASK] Provide a guided implementation exercise with full solution for learning purposes | [TOPIC] Manage List Combination &amp; Ordering explicitly utilizing list.zip, list.unzip, list.sort, list.reverse, and list.unique.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#54 | Stage 5 | Gleam Fundamentals | 📊 Level: Intermediate | 🌐 Coding5s.com
**Concept:** List Combination &amp; Ordering (list.zip, list.unzip, list.sort, list.reverse, list.unique)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2" s="102"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List Combination &amp; Ordering explicitly utilizing list.zip, list.unzip, list.sort, list.reverse, and list.unique.. Goal: List Combination &amp; Ordering (list.zip, list.unzip, list.sort, list.reverse, list.unique)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#54 | Extend | Gleam Fundamentals | 📊 Level: Intermediate
**Topic:** Manage List Combination &amp; Ordering explicitly utilizing list.zip, list.unzip, list.sort, list.reverse, and list.unique.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2" s="52">
        <v>0</v>
      </c>
      <c r="Z62" s="56" t="str">
        <f t="shared" si="12"/>
        <v/>
      </c>
      <c r="AA62" s="56" t="str">
        <f t="shared" si="13"/>
        <v/>
      </c>
      <c r="AB62" s="56" t="str">
        <f t="shared" si="14"/>
        <v/>
      </c>
      <c r="AC62" s="56" t="str">
        <f t="shared" si="15"/>
        <v/>
      </c>
      <c r="AD62" s="56" t="str">
        <f t="shared" si="16"/>
        <v/>
      </c>
      <c r="AE62" s="40"/>
      <c r="AF62" s="40"/>
      <c r="AG62" s="40"/>
      <c r="AH62" s="56" t="str">
        <f t="shared" si="17"/>
        <v/>
      </c>
      <c r="AI62" s="54"/>
      <c r="AJ62" s="54"/>
      <c r="AK62" s="54"/>
      <c r="AL62" s="54"/>
      <c r="AM62" s="54"/>
    </row>
    <row r="63" spans="1:39">
      <c r="A63" s="45" t="str" cm="1">
        <f t="array" ref="A63">IF(H63="PROJECT", CHAR(10) &amp; "- " &amp; _xlfn.TEXTJOIN(CHAR(10) &amp; "- ", TRUE, _xlfn._xlws.FILTER($I$9:$I$1000, ($B$9:$B$1000=B63) * ($H$9:$H$1000="Topic"))), "")</f>
        <v/>
      </c>
      <c r="B63" s="45">
        <f t="shared" si="1"/>
        <v>7</v>
      </c>
      <c r="C63" s="95">
        <v>16</v>
      </c>
      <c r="D63" s="46">
        <v>4</v>
      </c>
      <c r="E63" s="58" t="s">
        <v>46</v>
      </c>
      <c r="F63" s="65">
        <v>55</v>
      </c>
      <c r="G63" s="49" t="s">
        <v>158</v>
      </c>
      <c r="H63" s="66" t="s">
        <v>48</v>
      </c>
      <c r="I63" s="50" t="s">
        <v>833</v>
      </c>
      <c r="J63" s="51" t="s">
        <v>834</v>
      </c>
      <c r="K63" s="128" t="str">
        <f t="shared" si="2"/>
        <v xml:space="preserve">[ROLE] Friendly tutor specializing in Gleam Fundamentals | [TOPIC] Apply Result Transformations explicitly utilizing result.map, result.map_error, result.flatten, and result.replace.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#55 | Stage 1 📖 Practice | Gleam Fundamentals | 📊 Level: Intermediate | 🌐 Coding5s.com
**Concept:** Result Transformations (result.map, result.map_error, result.flatten, result.replace)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3" s="102" t="str">
        <f t="shared" si="3"/>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Result Transformations explicitly utilizing result.map, result.map_error, result.flatten, and result.replace.. Topic details: Result Transformations (result.map, result.map_error, result.flatten, result.replace)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#55 | Practice | Gleam Fundamentals | 📊 Level: Intermediate
**Topic:** Apply Result Transformations explicitly utilizing result.map, result.map_error, result.flatten, and result.replace.
---
 | [FOOTER RULE - STRICT] End your response with: '--- ⚡ *Coding5s Mentor System — Eliminating Epistemic Debt*' | </v>
      </c>
      <c r="M63" s="53">
        <v>0</v>
      </c>
      <c r="N63" s="101" t="str">
        <f t="shared" si="4"/>
        <v>[ROLE] Careless Gleam Fundamentals Developer | [TASK] Generate debugging challenges in Gleam Fundamentals | | [TOPIC] Apply Result Transformations explicitly utilizing result.map, result.map_error, result.flatten, and result.replace.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#55 | Stage 2 🐛 Debug | Gleam Fundamentals | 📊 Level: Intermediate | 🌐 Coding5s.com
Concept: Result Transformations (result.map, result.map_error, result.flatten, result.replace)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3" s="102" t="str">
        <f t="shared" si="5"/>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Result Transformations explicitly utilizing result.map, result.map_error, result.flatten, and result.replace.. Topic details: Result Transformations (result.map, result.map_error, result.flatten, result.replace)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#55 | Debug | Gleam Fundamentals | 📊 Level: Intermediate
**Topic:** Apply Result Transformations explicitly utilizing result.map, result.map_error, result.flatten, and result.replace.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3" s="53">
        <v>0</v>
      </c>
      <c r="Q63" s="101" t="str">
        <f t="shared" si="6"/>
        <v>[ROLE] Tech Lead | [TASK] Assign incomplete Gleam Fundamentals script challenges | [TOPIC] Apply Result Transformations explicitly utilizing result.map, result.map_error, result.flatten, and result.replace.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#55 | Stage 3 🧩 Complete | Gleam Fundamentals | 📊 Level: Intermediate | 🌐 Coding5s.com
**Concept:** Result Transformations (result.map, result.map_error, result.flatten, result.replace)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Result Transformations explicitly utilizing result.map, result.map_error, result.flatten, and result.replace..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3" s="102" t="str">
        <f t="shared" si="7"/>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Result Transformations explicitly utilizing result.map, result.map_error, result.flatten, and result.replace.. Topic details: Result Transformations (result.map, result.map_error, result.flatten, result.replace)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#55 | Complete | Gleam Fundamentals | 📊 Level: Intermediate
**Topic:** Apply Result Transformations explicitly utilizing result.map, result.map_error, result.flatten, and result.replace.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3" s="53">
        <v>0</v>
      </c>
      <c r="T63" s="101" t="str">
        <f t="shared" si="8"/>
        <v>[ROLE] Tech Lead | [TASK] Provide intentionally messy but functional code for learning debugging and improvement | [TOPIC] Apply Result Transformations explicitly utilizing result.map, result.map_error, result.flatten, and result.replace.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#55 | Stage 4 🧹 Refactor | Gleam Fundamentals | 📊 Level: Intermediate | 🌐 Coding5s.com
**Concept:** Result Transformations (result.map, result.map_error, result.flatten, result.replace)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3" s="102"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Apply Result Transformations explicitly utilizing result.map, result.map_error, result.flatten, and result.replace.. Topic details: Result Transformations (result.map, result.map_error, result.flatten, result.replace)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#55 | Refactor | Gleam Fundamentals | 📊 Level: Intermediate
**Topic:** Apply Result Transformations explicitly utilizing result.map, result.map_error, result.flatten, and result.replace.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3" s="53">
        <v>0</v>
      </c>
      <c r="W63" s="87" t="str">
        <f t="shared" si="10"/>
        <v>[ROLE] Tech Product Manager assigning a Gleam Fundamentals Jira Ticket | [TASK] Provide a guided implementation exercise with full solution for learning purposes | [TOPIC] Apply Result Transformations explicitly utilizing result.map, result.map_error, result.flatten, and result.replace.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#55 | Stage 5 | Gleam Fundamentals | 📊 Level: Intermediate | 🌐 Coding5s.com
**Concept:** Result Transformations (result.map, result.map_error, result.flatten, result.replace)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3" s="102"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Result Transformations explicitly utilizing result.map, result.map_error, result.flatten, and result.replace.. Goal: Result Transformations (result.map, result.map_error, result.flatten, result.replace)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#55 | Extend | Gleam Fundamentals | 📊 Level: Intermediate
**Topic:** Apply Result Transformations explicitly utilizing result.map, result.map_error, result.flatten, and result.replace.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3" s="53">
        <v>0</v>
      </c>
      <c r="Z63" s="56" t="str">
        <f t="shared" si="12"/>
        <v/>
      </c>
      <c r="AA63" s="56" t="str">
        <f t="shared" si="13"/>
        <v/>
      </c>
      <c r="AB63" s="56" t="str">
        <f t="shared" si="14"/>
        <v/>
      </c>
      <c r="AC63" s="56" t="str">
        <f t="shared" si="15"/>
        <v/>
      </c>
      <c r="AD63" s="56" t="str">
        <f t="shared" si="16"/>
        <v/>
      </c>
      <c r="AE63" s="40"/>
      <c r="AF63" s="40"/>
      <c r="AG63" s="40"/>
      <c r="AH63" s="56" t="str">
        <f t="shared" si="17"/>
        <v/>
      </c>
      <c r="AI63" s="54"/>
      <c r="AJ63" s="54"/>
      <c r="AK63" s="54"/>
      <c r="AL63" s="54"/>
      <c r="AM63" s="54"/>
    </row>
    <row r="64" spans="1:39">
      <c r="A64" s="45" t="str" cm="1">
        <f t="array" ref="A64">IF(H64="PROJECT", CHAR(10) &amp; "- " &amp; _xlfn.TEXTJOIN(CHAR(10) &amp; "- ", TRUE, _xlfn._xlws.FILTER($I$9:$I$1000, ($B$9:$B$1000=B64) * ($H$9:$H$1000="Topic"))), "")</f>
        <v/>
      </c>
      <c r="B64" s="45">
        <f t="shared" si="1"/>
        <v>7</v>
      </c>
      <c r="C64" s="95">
        <v>18</v>
      </c>
      <c r="D64" s="57">
        <v>5</v>
      </c>
      <c r="E64" s="58" t="s">
        <v>46</v>
      </c>
      <c r="F64" s="63">
        <v>56</v>
      </c>
      <c r="G64" s="60" t="s">
        <v>159</v>
      </c>
      <c r="H64" s="64" t="s">
        <v>48</v>
      </c>
      <c r="I64" s="61" t="s">
        <v>835</v>
      </c>
      <c r="J64" s="62" t="s">
        <v>836</v>
      </c>
      <c r="K64" s="128" t="str">
        <f t="shared" si="2"/>
        <v xml:space="preserve">[ROLE] Friendly tutor specializing in Gleam Fundamentals | [TOPIC] Implement Result Sequencing &amp; Recovery explicitly utilizing result.try, result.or, result.lazy_or, and result.all. | [LEVEL] Advanced | [COUNT] 5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Use advanced constructs only when named or required; never inject pipelines, closures, captures, HOFs, use, Result, Option, or patterns.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#56 | Stage 1 📖 Practice | Gleam Fundamentals | 📊 Level: Advanced | 🌐 Coding5s.com
**Concept:** Result Sequencing &amp; Recovery (result.try, result.or, result.lazy_or, result.all)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4" s="102" t="str">
        <f t="shared" si="3"/>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Result Sequencing &amp; Recovery explicitly utilizing result.try, result.or, result.lazy_or, and result.all.. Topic details: Result Sequencing &amp; Recovery (result.try, result.or, result.lazy_or, result.all) | [LIBRARY BEING LEARNED]  | [LANGUAGE CONSISTENCY RULE] ALL output text MUST be written strictly in (English). | [LANGUAGE SEED CONTEXT] Language Seed Not Necessary | [LANGUAGE] English | [MENTOR_SCOPE_EXPECTATIONS] Audit named constructs in modular, typed Gleam; assess Result, Option, use, opaque types, and advanced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#56 | Practice | Gleam Fundamentals | 📊 Level: Advanced
**Topic:** Implement Result Sequencing &amp; Recovery explicitly utilizing result.try, result.or, result.lazy_or, and result.all.
---
 | [FOOTER RULE - STRICT] End your response with: '--- ⚡ *Coding5s Mentor System — Eliminating Epistemic Debt*' | </v>
      </c>
      <c r="M64" s="52">
        <v>0</v>
      </c>
      <c r="N64" s="101" t="str">
        <f t="shared" si="4"/>
        <v>[ROLE] Careless Gleam Fundamentals Developer | [TASK] Generate debugging challenges in Gleam Fundamentals | | [TOPIC] Implement Result Sequencing &amp; Recovery explicitly utilizing result.try, result.or, result.lazy_or, and result.all. | | [LEVEL] Advanced | | [COUNT] 5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#56 | Stage 2 🐛 Debug | Gleam Fundamentals | 📊 Level: Advanced | 🌐 Coding5s.com
Concept: Result Sequencing &amp; Recovery (result.try, result.or, result.lazy_or, result.all)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- 15–35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4" s="102" t="str">
        <f t="shared" si="5"/>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Result Sequencing &amp; Recovery explicitly utilizing result.try, result.or, result.lazy_or, and result.all.. Topic details: Result Sequencing &amp; Recovery (result.try, result.or, result.lazy_or, result.all)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#56 | Debug | Gleam Fundamentals | 📊 Level: Advanced
**Topic:** Implement Result Sequencing &amp; Recovery explicitly utilizing result.try, result.or, result.lazy_or, and result.all.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4" s="52">
        <v>0</v>
      </c>
      <c r="Q64" s="101" t="str">
        <f t="shared" si="6"/>
        <v>[ROLE] Tech Lead | [TASK] Assign incomplete Gleam Fundamentals script challenges | [TOPIC] Implement Result Sequencing &amp; Recovery explicitly utilizing result.try, result.or, result.lazy_or, and result.all. | [LEVEL] Advanced | [COUNT] 5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#56 | Stage 3 🧩 Complete | Gleam Fundamentals | 📊 Level: Advanced | 🌐 Coding5s.com
**Concept:** Result Sequencing &amp; Recovery (result.try, result.or, result.lazy_or, result.all)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- 15–35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Result Sequencing &amp; Recovery explicitly utilizing result.try, result.or, result.lazy_or, and result.all..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4" s="102" t="str">
        <f t="shared" si="7"/>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Result Sequencing &amp; Recovery explicitly utilizing result.try, result.or, result.lazy_or, and result.all.. Topic details: Result Sequencing &amp; Recovery (result.try, result.or, result.lazy_or, result.all)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#56 | Complete | Gleam Fundamentals | 📊 Level: Advanced
**Topic:** Implement Result Sequencing &amp; Recovery explicitly utilizing result.try, result.or, result.lazy_or, and result.all.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4" s="52">
        <v>0</v>
      </c>
      <c r="T64" s="101" t="str">
        <f t="shared" si="8"/>
        <v>[ROLE] Tech Lead | [TASK] Provide intentionally messy but functional code for learning debugging and improvement | [TOPIC] Implement Result Sequencing &amp; Recovery explicitly utilizing result.try, result.or, result.lazy_or, and result.all. | [LEVEL] Advanced | [COUNT] 5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#56 | Stage 4 🧹 Refactor | Gleam Fundamentals | 📊 Level: Advanced | 🌐 Coding5s.com
**Concept:** Result Sequencing &amp; Recovery (result.try, result.or, result.lazy_or, result.all)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4" s="102"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Implement Result Sequencing &amp; Recovery explicitly utilizing result.try, result.or, result.lazy_or, and result.all.. Topic details: Result Sequencing &amp; Recovery (result.try, result.or, result.lazy_or, result.all)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#56 | Refactor | Gleam Fundamentals | 📊 Level: Advanced
**Topic:** Implement Result Sequencing &amp; Recovery explicitly utilizing result.try, result.or, result.lazy_or, and result.all.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4" s="52">
        <v>0</v>
      </c>
      <c r="W64" s="87" t="str">
        <f t="shared" si="10"/>
        <v>[ROLE] Tech Product Manager assigning a Gleam Fundamentals Jira Ticket | [TASK] Provide a guided implementation exercise with full solution for learning purposes | [TOPIC] Implement Result Sequencing &amp; Recovery explicitly utilizing result.try, result.or, result.lazy_or, and result.all. | [LEVEL] Advanced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#56 | Stage 5 | Gleam Fundamentals | 📊 Level: Advanced | 🌐 Coding5s.com
**Concept:** Result Sequencing &amp; Recovery (result.try, result.or, result.lazy_or, result.all)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4" s="102"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Result Sequencing &amp; Recovery explicitly utilizing result.try, result.or, result.lazy_or, and result.all.. Goal: Result Sequencing &amp; Recovery (result.try, result.or, result.lazy_or, result.all)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#56 | Extend | Gleam Fundamentals | 📊 Level: Advanced
**Topic:** Implement Result Sequencing &amp; Recovery explicitly utilizing result.try, result.or, result.lazy_or, and result.all.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4" s="52">
        <v>0</v>
      </c>
      <c r="Z64" s="56" t="str">
        <f t="shared" si="12"/>
        <v/>
      </c>
      <c r="AA64" s="56" t="str">
        <f t="shared" si="13"/>
        <v/>
      </c>
      <c r="AB64" s="56" t="str">
        <f t="shared" si="14"/>
        <v/>
      </c>
      <c r="AC64" s="56" t="str">
        <f t="shared" si="15"/>
        <v/>
      </c>
      <c r="AD64" s="56" t="str">
        <f t="shared" si="16"/>
        <v/>
      </c>
      <c r="AE64" s="40"/>
      <c r="AF64" s="40"/>
      <c r="AG64" s="40"/>
      <c r="AH64" s="56" t="str">
        <f t="shared" si="17"/>
        <v/>
      </c>
      <c r="AI64" s="54"/>
      <c r="AJ64" s="54"/>
      <c r="AK64" s="54"/>
      <c r="AL64" s="54"/>
      <c r="AM64" s="54"/>
    </row>
    <row r="65" spans="1:39">
      <c r="A65" s="45" t="str" cm="1">
        <f t="array" ref="A65">IF(H65="PROJECT", CHAR(10) &amp; "- " &amp; _xlfn.TEXTJOIN(CHAR(10) &amp; "- ", TRUE, _xlfn._xlws.FILTER($I$9:$I$1000, ($B$9:$B$1000=B65) * ($H$9:$H$1000="Topic"))), "")</f>
        <v/>
      </c>
      <c r="B65" s="45">
        <f t="shared" si="1"/>
        <v>7</v>
      </c>
      <c r="C65" s="95">
        <v>16</v>
      </c>
      <c r="D65" s="46">
        <v>4</v>
      </c>
      <c r="E65" s="58" t="s">
        <v>46</v>
      </c>
      <c r="F65" s="65">
        <v>57</v>
      </c>
      <c r="G65" s="49" t="s">
        <v>158</v>
      </c>
      <c r="H65" s="66" t="s">
        <v>48</v>
      </c>
      <c r="I65" s="50" t="s">
        <v>837</v>
      </c>
      <c r="J65" s="51" t="s">
        <v>838</v>
      </c>
      <c r="K65" s="128" t="str">
        <f t="shared" si="2"/>
        <v xml:space="preserve">[ROLE] Friendly tutor specializing in Gleam Fundamentals | [TOPIC] Execute Option Transformation &amp; Chaining explicitly utilizing option.map, option.then, option.flatten, and option.all.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#57 | Stage 1 📖 Practice | Gleam Fundamentals | 📊 Level: Intermediate | 🌐 Coding5s.com
**Concept:** Option Transformation &amp; Chaining (option.map, option.then, option.flatten, option.all)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5" s="102" t="str">
        <f t="shared" si="3"/>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Option Transformation &amp; Chaining explicitly utilizing option.map, option.then, option.flatten, and option.all.. Topic details: Option Transformation &amp; Chaining (option.map, option.then, option.flatten, option.all)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#57 | Practice | Gleam Fundamentals | 📊 Level: Intermediate
**Topic:** Execute Option Transformation &amp; Chaining explicitly utilizing option.map, option.then, option.flatten, and option.all.
---
 | [FOOTER RULE - STRICT] End your response with: '--- ⚡ *Coding5s Mentor System — Eliminating Epistemic Debt*' | </v>
      </c>
      <c r="M65" s="53">
        <v>0</v>
      </c>
      <c r="N65" s="101" t="str">
        <f t="shared" si="4"/>
        <v>[ROLE] Careless Gleam Fundamentals Developer | [TASK] Generate debugging challenges in Gleam Fundamentals | | [TOPIC] Execute Option Transformation &amp; Chaining explicitly utilizing option.map, option.then, option.flatten, and option.all.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#57 | Stage 2 🐛 Debug | Gleam Fundamentals | 📊 Level: Intermediate | 🌐 Coding5s.com
Concept: Option Transformation &amp; Chaining (option.map, option.then, option.flatten, option.all)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5" s="102" t="str">
        <f t="shared" si="5"/>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Option Transformation &amp; Chaining explicitly utilizing option.map, option.then, option.flatten, and option.all.. Topic details: Option Transformation &amp; Chaining (option.map, option.then, option.flatten, option.all)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#57 | Debug | Gleam Fundamentals | 📊 Level: Intermediate
**Topic:** Execute Option Transformation &amp; Chaining explicitly utilizing option.map, option.then, option.flatten, and option.all.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5" s="53">
        <v>0</v>
      </c>
      <c r="Q65" s="101" t="str">
        <f t="shared" si="6"/>
        <v>[ROLE] Tech Lead | [TASK] Assign incomplete Gleam Fundamentals script challenges | [TOPIC] Execute Option Transformation &amp; Chaining explicitly utilizing option.map, option.then, option.flatten, and option.all.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#57 | Stage 3 🧩 Complete | Gleam Fundamentals | 📊 Level: Intermediate | 🌐 Coding5s.com
**Concept:** Option Transformation &amp; Chaining (option.map, option.then, option.flatten, option.all)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Option Transformation &amp; Chaining explicitly utilizing option.map, option.then, option.flatten, and option.all..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5" s="102" t="str">
        <f t="shared" si="7"/>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Option Transformation &amp; Chaining explicitly utilizing option.map, option.then, option.flatten, and option.all.. Topic details: Option Transformation &amp; Chaining (option.map, option.then, option.flatten, option.all)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#57 | Complete | Gleam Fundamentals | 📊 Level: Intermediate
**Topic:** Execute Option Transformation &amp; Chaining explicitly utilizing option.map, option.then, option.flatten, and option.all.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5" s="53">
        <v>0</v>
      </c>
      <c r="T65" s="101" t="str">
        <f t="shared" si="8"/>
        <v>[ROLE] Tech Lead | [TASK] Provide intentionally messy but functional code for learning debugging and improvement | [TOPIC] Execute Option Transformation &amp; Chaining explicitly utilizing option.map, option.then, option.flatten, and option.all.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#57 | Stage 4 🧹 Refactor | Gleam Fundamentals | 📊 Level: Intermediate | 🌐 Coding5s.com
**Concept:** Option Transformation &amp; Chaining (option.map, option.then, option.flatten, option.all)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5" s="102"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Execute Option Transformation &amp; Chaining explicitly utilizing option.map, option.then, option.flatten, and option.all.. Topic details: Option Transformation &amp; Chaining (option.map, option.then, option.flatten, option.all)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#57 | Refactor | Gleam Fundamentals | 📊 Level: Intermediate
**Topic:** Execute Option Transformation &amp; Chaining explicitly utilizing option.map, option.then, option.flatten, and option.all.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5" s="53">
        <v>0</v>
      </c>
      <c r="W65" s="87" t="str">
        <f t="shared" si="10"/>
        <v>[ROLE] Tech Product Manager assigning a Gleam Fundamentals Jira Ticket | [TASK] Provide a guided implementation exercise with full solution for learning purposes | [TOPIC] Execute Option Transformation &amp; Chaining explicitly utilizing option.map, option.then, option.flatten, and option.all.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#57 | Stage 5 | Gleam Fundamentals | 📊 Level: Intermediate | 🌐 Coding5s.com
**Concept:** Option Transformation &amp; Chaining (option.map, option.then, option.flatten, option.all)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5" s="102"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Option Transformation &amp; Chaining explicitly utilizing option.map, option.then, option.flatten, and option.all.. Goal: Option Transformation &amp; Chaining (option.map, option.then, option.flatten, option.all)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#57 | Extend | Gleam Fundamentals | 📊 Level: Intermediate
**Topic:** Execute Option Transformation &amp; Chaining explicitly utilizing option.map, option.then, option.flatten, and option.all.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5" s="53">
        <v>0</v>
      </c>
      <c r="Z65" s="56" t="str">
        <f t="shared" si="12"/>
        <v/>
      </c>
      <c r="AA65" s="56" t="str">
        <f t="shared" si="13"/>
        <v/>
      </c>
      <c r="AB65" s="56" t="str">
        <f t="shared" si="14"/>
        <v/>
      </c>
      <c r="AC65" s="56" t="str">
        <f t="shared" si="15"/>
        <v/>
      </c>
      <c r="AD65" s="56" t="str">
        <f t="shared" si="16"/>
        <v/>
      </c>
      <c r="AE65" s="40"/>
      <c r="AF65" s="40"/>
      <c r="AG65" s="40"/>
      <c r="AH65" s="56" t="str">
        <f t="shared" si="17"/>
        <v/>
      </c>
      <c r="AI65" s="54"/>
      <c r="AJ65" s="54"/>
      <c r="AK65" s="54"/>
      <c r="AL65" s="54"/>
      <c r="AM65" s="54"/>
    </row>
    <row r="66" spans="1:39">
      <c r="A66" s="45" t="str" cm="1">
        <f t="array" ref="A66">IF(H66="PROJECT", CHAR(10) &amp; "- " &amp; _xlfn.TEXTJOIN(CHAR(10) &amp; "- ", TRUE, _xlfn._xlws.FILTER($I$9:$I$1000, ($B$9:$B$1000=B66) * ($H$9:$H$1000="Topic"))), "")</f>
        <v/>
      </c>
      <c r="B66" s="45">
        <f t="shared" si="1"/>
        <v>7</v>
      </c>
      <c r="C66" s="95">
        <v>16</v>
      </c>
      <c r="D66" s="57">
        <v>4</v>
      </c>
      <c r="E66" s="58" t="s">
        <v>46</v>
      </c>
      <c r="F66" s="63">
        <v>58</v>
      </c>
      <c r="G66" s="60" t="s">
        <v>158</v>
      </c>
      <c r="H66" s="64" t="s">
        <v>48</v>
      </c>
      <c r="I66" s="61" t="s">
        <v>839</v>
      </c>
      <c r="J66" s="62" t="s">
        <v>840</v>
      </c>
      <c r="K66" s="128" t="str">
        <f t="shared" si="2"/>
        <v xml:space="preserve">[ROLE] Friendly tutor specializing in Gleam Fundamentals | [TOPIC] Manage Option Fallback &amp; Conversion explicitly utilizing option.or, option.unwrap, option.from_result, and option.to_result.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#58 | Stage 1 📖 Practice | Gleam Fundamentals | 📊 Level: Intermediate | 🌐 Coding5s.com
**Concept:** Option Fallback &amp; Conversion (option.or, option.unwrap, option.from_result, option.to_result)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6" s="102" t="str">
        <f t="shared" si="3"/>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Option Fallback &amp; Conversion explicitly utilizing option.or, option.unwrap, option.from_result, and option.to_result.. Topic details: Option Fallback &amp; Conversion (option.or, option.unwrap, option.from_result, option.to_result)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#58 | Practice | Gleam Fundamentals | 📊 Level: Intermediate
**Topic:** Manage Option Fallback &amp; Conversion explicitly utilizing option.or, option.unwrap, option.from_result, and option.to_result.
---
 | [FOOTER RULE - STRICT] End your response with: '--- ⚡ *Coding5s Mentor System — Eliminating Epistemic Debt*' | </v>
      </c>
      <c r="M66" s="52">
        <v>0</v>
      </c>
      <c r="N66" s="101" t="str">
        <f t="shared" si="4"/>
        <v>[ROLE] Careless Gleam Fundamentals Developer | [TASK] Generate debugging challenges in Gleam Fundamentals | | [TOPIC] Manage Option Fallback &amp; Conversion explicitly utilizing option.or, option.unwrap, option.from_result, and option.to_result.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#58 | Stage 2 🐛 Debug | Gleam Fundamentals | 📊 Level: Intermediate | 🌐 Coding5s.com
Concept: Option Fallback &amp; Conversion (option.or, option.unwrap, option.from_result, option.to_result)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6" s="102" t="str">
        <f t="shared" si="5"/>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Option Fallback &amp; Conversion explicitly utilizing option.or, option.unwrap, option.from_result, and option.to_result.. Topic details: Option Fallback &amp; Conversion (option.or, option.unwrap, option.from_result, option.to_result)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#58 | Debug | Gleam Fundamentals | 📊 Level: Intermediate
**Topic:** Manage Option Fallback &amp; Conversion explicitly utilizing option.or, option.unwrap, option.from_result, and option.to_result.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6" s="52">
        <v>0</v>
      </c>
      <c r="Q66" s="101" t="str">
        <f t="shared" si="6"/>
        <v>[ROLE] Tech Lead | [TASK] Assign incomplete Gleam Fundamentals script challenges | [TOPIC] Manage Option Fallback &amp; Conversion explicitly utilizing option.or, option.unwrap, option.from_result, and option.to_result.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#58 | Stage 3 🧩 Complete | Gleam Fundamentals | 📊 Level: Intermediate | 🌐 Coding5s.com
**Concept:** Option Fallback &amp; Conversion (option.or, option.unwrap, option.from_result, option.to_result)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Option Fallback &amp; Conversion explicitly utilizing option.or, option.unwrap, option.from_result, and option.to_result..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6" s="102" t="str">
        <f t="shared" si="7"/>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Option Fallback &amp; Conversion explicitly utilizing option.or, option.unwrap, option.from_result, and option.to_result.. Topic details: Option Fallback &amp; Conversion (option.or, option.unwrap, option.from_result, option.to_result)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#58 | Complete | Gleam Fundamentals | 📊 Level: Intermediate
**Topic:** Manage Option Fallback &amp; Conversion explicitly utilizing option.or, option.unwrap, option.from_result, and option.to_result.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6" s="52">
        <v>0</v>
      </c>
      <c r="T66" s="101" t="str">
        <f t="shared" si="8"/>
        <v>[ROLE] Tech Lead | [TASK] Provide intentionally messy but functional code for learning debugging and improvement | [TOPIC] Manage Option Fallback &amp; Conversion explicitly utilizing option.or, option.unwrap, option.from_result, and option.to_result.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#58 | Stage 4 🧹 Refactor | Gleam Fundamentals | 📊 Level: Intermediate | 🌐 Coding5s.com
**Concept:** Option Fallback &amp; Conversion (option.or, option.unwrap, option.from_result, option.to_result)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6" s="102"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Manage Option Fallback &amp; Conversion explicitly utilizing option.or, option.unwrap, option.from_result, and option.to_result.. Topic details: Option Fallback &amp; Conversion (option.or, option.unwrap, option.from_result, option.to_result)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#58 | Refactor | Gleam Fundamentals | 📊 Level: Intermediate
**Topic:** Manage Option Fallback &amp; Conversion explicitly utilizing option.or, option.unwrap, option.from_result, and option.to_result.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6" s="52">
        <v>0</v>
      </c>
      <c r="W66" s="87" t="str">
        <f t="shared" si="10"/>
        <v>[ROLE] Tech Product Manager assigning a Gleam Fundamentals Jira Ticket | [TASK] Provide a guided implementation exercise with full solution for learning purposes | [TOPIC] Manage Option Fallback &amp; Conversion explicitly utilizing option.or, option.unwrap, option.from_result, and option.to_result.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#58 | Stage 5 | Gleam Fundamentals | 📊 Level: Intermediate | 🌐 Coding5s.com
**Concept:** Option Fallback &amp; Conversion (option.or, option.unwrap, option.from_result, option.to_result)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6" s="102"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Option Fallback &amp; Conversion explicitly utilizing option.or, option.unwrap, option.from_result, and option.to_result.. Goal: Option Fallback &amp; Conversion (option.or, option.unwrap, option.from_result, option.to_result)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#58 | Extend | Gleam Fundamentals | 📊 Level: Intermediate
**Topic:** Manage Option Fallback &amp; Conversion explicitly utilizing option.or, option.unwrap, option.from_result, and option.to_result.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6" s="52">
        <v>0</v>
      </c>
      <c r="Z66" s="56" t="str">
        <f t="shared" si="12"/>
        <v/>
      </c>
      <c r="AA66" s="56" t="str">
        <f t="shared" si="13"/>
        <v/>
      </c>
      <c r="AB66" s="56" t="str">
        <f t="shared" si="14"/>
        <v/>
      </c>
      <c r="AC66" s="56" t="str">
        <f t="shared" si="15"/>
        <v/>
      </c>
      <c r="AD66" s="56" t="str">
        <f t="shared" si="16"/>
        <v/>
      </c>
      <c r="AE66" s="40"/>
      <c r="AF66" s="40"/>
      <c r="AG66" s="40"/>
      <c r="AH66" s="56" t="str">
        <f t="shared" si="17"/>
        <v/>
      </c>
      <c r="AI66" s="54"/>
      <c r="AJ66" s="54"/>
      <c r="AK66" s="54"/>
      <c r="AL66" s="54"/>
      <c r="AM66" s="54"/>
    </row>
    <row r="67" spans="1:39">
      <c r="A67" s="45" t="str" cm="1">
        <f t="array" ref="A67">IF(H67="PROJECT", CHAR(10) &amp; "- " &amp; _xlfn.TEXTJOIN(CHAR(10) &amp; "- ", TRUE, _xlfn._xlws.FILTER($I$9:$I$1000, ($B$9:$B$1000=B67) * ($H$9:$H$1000="Topic"))), "")</f>
        <v/>
      </c>
      <c r="B67" s="45">
        <f t="shared" si="1"/>
        <v>7</v>
      </c>
      <c r="C67" s="95">
        <v>15</v>
      </c>
      <c r="D67" s="46">
        <v>4</v>
      </c>
      <c r="E67" s="58" t="s">
        <v>46</v>
      </c>
      <c r="F67" s="65">
        <v>59</v>
      </c>
      <c r="G67" s="49" t="s">
        <v>158</v>
      </c>
      <c r="H67" s="66" t="s">
        <v>48</v>
      </c>
      <c r="I67" s="50" t="s">
        <v>841</v>
      </c>
      <c r="J67" s="51" t="s">
        <v>842</v>
      </c>
      <c r="K67" s="128" t="str">
        <f t="shared" si="2"/>
        <v xml:space="preserve">[ROLE] Friendly tutor specializing in Gleam Fundamentals | [TOPIC] Build String Splitting &amp; Reassembly explicitly utilizing string.split, string.split_once, string.join, and string.concat.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#59 | Stage 1 📖 Practice | Gleam Fundamentals | 📊 Level: Intermediate | 🌐 Coding5s.com
**Concept:** String Splitting &amp; Reassembly (string.split, string.split_once, string.join, string.concat)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7" s="102" t="str">
        <f t="shared" si="3"/>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Build String Splitting &amp; Reassembly explicitly utilizing string.split, string.split_once, string.join, and string.concat.. Topic details: String Splitting &amp; Reassembly (string.split, string.split_once, string.join, string.concat)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#59 | Practice | Gleam Fundamentals | 📊 Level: Intermediate
**Topic:** Build String Splitting &amp; Reassembly explicitly utilizing string.split, string.split_once, string.join, and string.concat.
---
 | [FOOTER RULE - STRICT] End your response with: '--- ⚡ *Coding5s Mentor System — Eliminating Epistemic Debt*' | </v>
      </c>
      <c r="M67" s="53">
        <v>0</v>
      </c>
      <c r="N67" s="101" t="str">
        <f t="shared" si="4"/>
        <v>[ROLE] Careless Gleam Fundamentals Developer | [TASK] Generate debugging challenges in Gleam Fundamentals | | [TOPIC] Build String Splitting &amp; Reassembly explicitly utilizing string.split, string.split_once, string.join, and string.concat.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#59 | Stage 2 🐛 Debug | Gleam Fundamentals | 📊 Level: Intermediate | 🌐 Coding5s.com
Concept: String Splitting &amp; Reassembly (string.split, string.split_once, string.join, string.concat)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7" s="102" t="str">
        <f t="shared" si="5"/>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Build String Splitting &amp; Reassembly explicitly utilizing string.split, string.split_once, string.join, and string.concat.. Topic details: String Splitting &amp; Reassembly (string.split, string.split_once, string.join, string.concat)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#59 | Debug | Gleam Fundamentals | 📊 Level: Intermediate
**Topic:** Build String Splitting &amp; Reassembly explicitly utilizing string.split, string.split_once, string.join, and string.concat.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7" s="53">
        <v>0</v>
      </c>
      <c r="Q67" s="101" t="str">
        <f t="shared" si="6"/>
        <v>[ROLE] Tech Lead | [TASK] Assign incomplete Gleam Fundamentals script challenges | [TOPIC] Build String Splitting &amp; Reassembly explicitly utilizing string.split, string.split_once, string.join, and string.concat.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#59 | Stage 3 🧩 Complete | Gleam Fundamentals | 📊 Level: Intermediate | 🌐 Coding5s.com
**Concept:** String Splitting &amp; Reassembly (string.split, string.split_once, string.join, string.concat)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Build String Splitting &amp; Reassembly explicitly utilizing string.split, string.split_once, string.join, and string.concat..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7" s="102" t="str">
        <f t="shared" si="7"/>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Build String Splitting &amp; Reassembly explicitly utilizing string.split, string.split_once, string.join, and string.concat.. Topic details: String Splitting &amp; Reassembly (string.split, string.split_once, string.join, string.concat)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#59 | Complete | Gleam Fundamentals | 📊 Level: Intermediate
**Topic:** Build String Splitting &amp; Reassembly explicitly utilizing string.split, string.split_once, string.join, and string.concat.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7" s="53">
        <v>0</v>
      </c>
      <c r="T67" s="101" t="str">
        <f t="shared" si="8"/>
        <v>[ROLE] Tech Lead | [TASK] Provide intentionally messy but functional code for learning debugging and improvement | [TOPIC] Build String Splitting &amp; Reassembly explicitly utilizing string.split, string.split_once, string.join, and string.concat.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#59 | Stage 4 🧹 Refactor | Gleam Fundamentals | 📊 Level: Intermediate | 🌐 Coding5s.com
**Concept:** String Splitting &amp; Reassembly (string.split, string.split_once, string.join, string.concat)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7" s="102"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Build String Splitting &amp; Reassembly explicitly utilizing string.split, string.split_once, string.join, and string.concat.. Topic details: String Splitting &amp; Reassembly (string.split, string.split_once, string.join, string.concat)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#59 | Refactor | Gleam Fundamentals | 📊 Level: Intermediate
**Topic:** Build String Splitting &amp; Reassembly explicitly utilizing string.split, string.split_once, string.join, and string.concat.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7" s="53">
        <v>0</v>
      </c>
      <c r="W67" s="87" t="str">
        <f t="shared" si="10"/>
        <v>[ROLE] Tech Product Manager assigning a Gleam Fundamentals Jira Ticket | [TASK] Provide a guided implementation exercise with full solution for learning purposes | [TOPIC] Build String Splitting &amp; Reassembly explicitly utilizing string.split, string.split_once, string.join, and string.concat.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#59 | Stage 5 | Gleam Fundamentals | 📊 Level: Intermediate | 🌐 Coding5s.com
**Concept:** String Splitting &amp; Reassembly (string.split, string.split_once, string.join, string.concat)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7" s="102"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Build String Splitting &amp; Reassembly explicitly utilizing string.split, string.split_once, string.join, and string.concat.. Goal: String Splitting &amp; Reassembly (string.split, string.split_once, string.join, string.concat)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#59 | Extend | Gleam Fundamentals | 📊 Level: Intermediate
**Topic:** Build String Splitting &amp; Reassembly explicitly utilizing string.split, string.split_once, string.join, and string.concat.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7" s="53">
        <v>0</v>
      </c>
      <c r="Z67" s="56" t="str">
        <f t="shared" si="12"/>
        <v/>
      </c>
      <c r="AA67" s="56" t="str">
        <f t="shared" si="13"/>
        <v/>
      </c>
      <c r="AB67" s="56" t="str">
        <f t="shared" si="14"/>
        <v/>
      </c>
      <c r="AC67" s="56" t="str">
        <f t="shared" si="15"/>
        <v/>
      </c>
      <c r="AD67" s="56" t="str">
        <f t="shared" si="16"/>
        <v/>
      </c>
      <c r="AE67" s="40"/>
      <c r="AF67" s="40"/>
      <c r="AG67" s="40"/>
      <c r="AH67" s="56" t="str">
        <f t="shared" si="17"/>
        <v/>
      </c>
      <c r="AI67" s="54"/>
      <c r="AJ67" s="54"/>
      <c r="AK67" s="54"/>
      <c r="AL67" s="54"/>
      <c r="AM67" s="54"/>
    </row>
    <row r="68" spans="1:39">
      <c r="A68" s="45" t="str" cm="1">
        <f t="array" ref="A68">IF(H68="PROJECT", CHAR(10) &amp; "- " &amp; _xlfn.TEXTJOIN(CHAR(10) &amp; "- ", TRUE, _xlfn._xlws.FILTER($I$9:$I$1000, ($B$9:$B$1000=B68) * ($H$9:$H$1000="Topic"))), "")</f>
        <v xml:space="preserve">
- Execute List Reduction explicitly utilizing list.fold, list.fold_right, list.reduce, and accumulator functions.
- Perform List Search &amp; Selection explicitly utilizing list.contains, list.find, list.take, and list.partition.
- Manage List Combination &amp; Ordering explicitly utilizing list.zip, list.unzip, list.sort, list.reverse, and list.unique.
- Apply Result Transformations explicitly utilizing result.map, result.map_error, result.flatten, and result.replace.
- Implement Result Sequencing &amp; Recovery explicitly utilizing result.try, result.or, result.lazy_or, and result.all.
- Execute Option Transformation &amp; Chaining explicitly utilizing option.map, option.then, option.flatten, and option.all.
- Manage Option Fallback &amp; Conversion explicitly utilizing option.or, option.unwrap, option.from_result, and option.to_result.
- Build String Splitting &amp; Reassembly explicitly utilizing string.split, string.split_once, string.join, and string.concat.</v>
      </c>
      <c r="B68" s="45">
        <f t="shared" si="1"/>
        <v>7</v>
      </c>
      <c r="C68" s="95">
        <v>35</v>
      </c>
      <c r="D68" s="57">
        <v>0</v>
      </c>
      <c r="E68" s="58" t="s">
        <v>46</v>
      </c>
      <c r="F68" s="63">
        <v>60</v>
      </c>
      <c r="G68" s="60" t="s">
        <v>159</v>
      </c>
      <c r="H68" s="60" t="s">
        <v>77</v>
      </c>
      <c r="I68" s="61" t="s">
        <v>843</v>
      </c>
      <c r="J68" s="62" t="s">
        <v>844</v>
      </c>
      <c r="K68" s="128" t="str">
        <f t="shared" si="2"/>
        <v>[TASK] Teach through a practical Gleam Fundamentals -  project following the micro-learning methodology, acting as a supportive tutor, creating a project about  Develop a data validation pipeline consolidating list reductions, result sequencing, option chaining, and string reassembly. | [TOPICS USED] 
- Execute List Reduction explicitly utilizing list.fold, list.fold_right, list.reduce, and accumulator functions.
- Perform List Search &amp; Selection explicitly utilizing list.contains, list.find, list.take, and list.partition.
- Manage List Combination &amp; Ordering explicitly utilizing list.zip, list.unzip, list.sort, list.reverse, and list.unique.
- Apply Result Transformations explicitly utilizing result.map, result.map_error, result.flatten, and result.replace.
- Implement Result Sequencing &amp; Recovery explicitly utilizing result.try, result.or, result.lazy_or, and result.all.
- Execute Option Transformation &amp; Chaining explicitly utilizing option.map, option.then, option.flatten, and option.all.
- Manage Option Fallback &amp; Conversion explicitly utilizing option.or, option.unwrap, option.from_result, and option.to_result.
- Build String Splitting &amp; Reassembly explicitly utilizing string.split, string.split_once, string.join, and string.concat.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only required imports: Gleam core or gleam_stdlib by default; documented external packages only when topic-named at the top of the code block. Assume no project configuration file exists. | [CODE_CONSTRAINTS_RULE] Obey the row's Max Lines; use only scoped prior topics; validate with taught syntax, never force gleeunit or let assert. | [VISUAL_ARCHITECTURE_COMMENTS] 1. Use short '// --- BLOCK: NAME ---' comments only between real functional sections to map code to the planning phase. 2. Use brief //// module docs at top and /// docs before public items; type all module-function arguments and returns. 3. CRITICAL: NO comment or docstring line may exceed 80 characters maximum per comment or documentation line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#60 | Stage 1 | Gleam Fundamentals | 📊 Level: Advanced | 🌐 Coding5s.com
**Project:** Data Validation Pipeline (Collections &amp; Monadic Ops)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68" s="102" t="str">
        <f t="shared" si="3"/>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data validation pipeline consolidating list reductions, result sequencing, option chaining, and string reassembly.. Topics applied in this project: 
- Execute List Reduction explicitly utilizing list.fold, list.fold_right, list.reduce, and accumulator functions.
- Perform List Search &amp; Selection explicitly utilizing list.contains, list.find, list.take, and list.partition.
- Manage List Combination &amp; Ordering explicitly utilizing list.zip, list.unzip, list.sort, list.reverse, and list.unique.
- Apply Result Transformations explicitly utilizing result.map, result.map_error, result.flatten, and result.replace.
- Implement Result Sequencing &amp; Recovery explicitly utilizing result.try, result.or, result.lazy_or, and result.all.
- Execute Option Transformation &amp; Chaining explicitly utilizing option.map, option.then, option.flatten, and option.all.
- Manage Option Fallback &amp; Conversion explicitly utilizing option.or, option.unwrap, option.from_result, and option.to_result.
- Build String Splitting &amp; Reassembly explicitly utilizing string.split, string.split_once, string.join, and string.concat.. Project objective: Data Validation Pipeline (Collections &amp; Monadic Ops) | [LIBRARY BEING LEARNED]  | [LANGUAGE CONSISTENCY RULE] ALL output text MUST be written strictly in (English). | [LANGUAGE SEED CONTEXT] Language Seed Not Necessary | [LANGUAGE] English | [MENTOR_SCOPE_EXPECTATIONS] Audit named constructs in modular, typed Gleam; assess Result, Option, use, opaque types, and advanced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#60 | Practice | Gleam Fundamentals | 📊 Level: Advanced
**Project:** Develop a data validation pipeline consolidating list reductions, result sequencing, option chaining, and string reassembly.
---
 | [FOOTER RULE - STRICT] End your response with: '--- ⚡ *Coding5s Mentor System — Eliminating Epistemic Debt*' | </v>
      </c>
      <c r="M68" s="52">
        <v>0</v>
      </c>
      <c r="N68" s="101" t="str">
        <f t="shared" si="4"/>
        <v>[ROLE] Careless Gleam Fundamentals Developer | [TASK] Generate debugging project in Gleam Fundamentals | [PROJECT] Develop a data validation pipeline consolidating list reductions, result sequencing, option chaining, and string reassembly. | [TOPICS USED] 
- Execute List Reduction explicitly utilizing list.fold, list.fold_right, list.reduce, and accumulator functions.
- Perform List Search &amp; Selection explicitly utilizing list.contains, list.find, list.take, and list.partition.
- Manage List Combination &amp; Ordering explicitly utilizing list.zip, list.unzip, list.sort, list.reverse, and list.unique.
- Apply Result Transformations explicitly utilizing result.map, result.map_error, result.flatten, and result.replace.
- Implement Result Sequencing &amp; Recovery explicitly utilizing result.try, result.or, result.lazy_or, and result.all.
- Execute Option Transformation &amp; Chaining explicitly utilizing option.map, option.then, option.flatten, and option.all.
- Manage Option Fallback &amp; Conversion explicitly utilizing option.or, option.unwrap, option.from_result, and option.to_result.
- Build String Splitting &amp; Reassembly explicitly utilizing string.split, string.split_once, string.join, and string.concat. | [LEVEL] Advanced | [OUTPUT] Only header, dataset summary or statement (if any), email intro, objective, expected output, broken code, and footer | [HEADER RULE - STRICT] You MUST start your entire response EXACTLY with this markdown block (do not print anything before it):
### 🚀 Project #60 | Stage 2 | Gleam Fundamentals | 📊 Level: Advanced | 🌐 Coding5s.com
Project: Data Validation Pipeline (Collections &amp; Monadic Ops)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Create messy but readable Gleam with EXACTLY 2-5 intentional bugs drawn only from scoped topics; mix only applicable categories below. Type/compile bugs may include type mismatches, wrong arity, undefined names, invalid use of topic APIs, or in-scope inexhaustive case. Logic bugs may include wrong operators, comparisons, boundaries, patterns, or return values within scoped concepts. Error-handling bugs apply only when Result, Option, or assertions are in scope; use omitted or mishandled branches or unsafe assertions.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Gleam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68" s="102" t="str">
        <f t="shared" si="5"/>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data validation pipeline consolidating list reductions, result sequencing, option chaining, and string reassembly.. Topics involved: 
- Execute List Reduction explicitly utilizing list.fold, list.fold_right, list.reduce, and accumulator functions.
- Perform List Search &amp; Selection explicitly utilizing list.contains, list.find, list.take, and list.partition.
- Manage List Combination &amp; Ordering explicitly utilizing list.zip, list.unzip, list.sort, list.reverse, and list.unique.
- Apply Result Transformations explicitly utilizing result.map, result.map_error, result.flatten, and result.replace.
- Implement Result Sequencing &amp; Recovery explicitly utilizing result.try, result.or, result.lazy_or, and result.all.
- Execute Option Transformation &amp; Chaining explicitly utilizing option.map, option.then, option.flatten, and option.all.
- Manage Option Fallback &amp; Conversion explicitly utilizing option.or, option.unwrap, option.from_result, and option.to_result.
- Build String Splitting &amp; Reassembly explicitly utilizing string.split, string.split_once, string.join, and string.concat.. Project objective: Data Validation Pipeline (Collections &amp; Monadic Ops)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#60 | Debug | Gleam Fundamentals | 📊 Level: Advanced
**Project:** Develop a data validation pipeline consolidating list reductions, result sequencing, option chaining, and string reassembly.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8" s="52">
        <v>0</v>
      </c>
      <c r="Q68" s="101" t="str">
        <f t="shared" si="6"/>
        <v>[ROLE] Tech Lead | [TASK] Assign incomplete project script | [PROJECT] Develop a data validation pipeline consolidating list reductions, result sequencing, option chaining, and string reassembly. | [TOPICS USED] 
- Execute List Reduction explicitly utilizing list.fold, list.fold_right, list.reduce, and accumulator functions.
- Perform List Search &amp; Selection explicitly utilizing list.contains, list.find, list.take, and list.partition.
- Manage List Combination &amp; Ordering explicitly utilizing list.zip, list.unzip, list.sort, list.reverse, and list.unique.
- Apply Result Transformations explicitly utilizing result.map, result.map_error, result.flatten, and result.replace.
- Implement Result Sequencing &amp; Recovery explicitly utilizing result.try, result.or, result.lazy_or, and result.all.
- Execute Option Transformation &amp; Chaining explicitly utilizing option.map, option.then, option.flatten, and option.all.
- Manage Option Fallback &amp; Conversion explicitly utilizing option.or, option.unwrap, option.from_result, and option.to_result.
- Build String Splitting &amp; Reassembly explicitly utilizing string.split, string.split_once, string.join, and string.concat. | [LEVEL] Advanced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#60 | Stage 3 | Gleam Fundamentals | 📊 Level: Advanced | 🌐 Coding5s.com
**Project:** Data Validation Pipeline (Collections &amp; Monadic Ops)
---
 | [EXTERNAL_PACKAGE_PROTOCOL] Use gleam add only for documented external packages required by the project scope. | [CHALLENGE_CONSTRAINTS_POLICY] Obey the following executable base-code range; exclude blanks, comments, and TODO content: 40–100 Provide a valid scaffold using only scoped prior topics; place missing integration steps in clear // TODO blocks. Never force pipelines or function counts.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Gleam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68" s="102" t="str">
        <f t="shared" si="7"/>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data validation pipeline consolidating list reductions, result sequencing, option chaining, and string reassembly.. Topics involved: 
- Execute List Reduction explicitly utilizing list.fold, list.fold_right, list.reduce, and accumulator functions.
- Perform List Search &amp; Selection explicitly utilizing list.contains, list.find, list.take, and list.partition.
- Manage List Combination &amp; Ordering explicitly utilizing list.zip, list.unzip, list.sort, list.reverse, and list.unique.
- Apply Result Transformations explicitly utilizing result.map, result.map_error, result.flatten, and result.replace.
- Implement Result Sequencing &amp; Recovery explicitly utilizing result.try, result.or, result.lazy_or, and result.all.
- Execute Option Transformation &amp; Chaining explicitly utilizing option.map, option.then, option.flatten, and option.all.
- Manage Option Fallback &amp; Conversion explicitly utilizing option.or, option.unwrap, option.from_result, and option.to_result.
- Build String Splitting &amp; Reassembly explicitly utilizing string.split, string.split_once, string.join, and string.concat.. Project objective: Data Validation Pipeline (Collections &amp; Monadic Ops)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#60 | Complete | Gleam Fundamentals | 📊 Level: Advanced
**Project:** Develop a data validation pipeline consolidating list reductions, result sequencing, option chaining, and string reassembly.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8" s="52">
        <v>0</v>
      </c>
      <c r="T68" s="101" t="str">
        <f t="shared" si="8"/>
        <v>[ROLE] Tech Lead | [TASK] Provide a messy but functional project for refactoring | [PROJECT] Develop a data validation pipeline consolidating list reductions, result sequencing, option chaining, and string reassembly. | [TOPICS USED] 
- Execute List Reduction explicitly utilizing list.fold, list.fold_right, list.reduce, and accumulator functions.
- Perform List Search &amp; Selection explicitly utilizing list.contains, list.find, list.take, and list.partition.
- Manage List Combination &amp; Ordering explicitly utilizing list.zip, list.unzip, list.sort, list.reverse, and list.unique.
- Apply Result Transformations explicitly utilizing result.map, result.map_error, result.flatten, and result.replace.
- Implement Result Sequencing &amp; Recovery explicitly utilizing result.try, result.or, result.lazy_or, and result.all.
- Execute Option Transformation &amp; Chaining explicitly utilizing option.map, option.then, option.flatten, and option.all.
- Manage Option Fallback &amp; Conversion explicitly utilizing option.or, option.unwrap, option.from_result, and option.to_result.
- Build String Splitting &amp; Reassembly explicitly utilizing string.split, string.split_once, string.join, and string.concat. | [LEVEL] Advanced | [PERSONA RULE] Act as a Tech Lead. A junior wrote this working but messy code. Tone: professional but exhausted | [HEADER RULE - STRICT] You MUST start your entire response EXACTLY with this markdown block (do not print anything before it):
### 🚀 Project #60 | Stage 4 | Gleam Fundamentals | 📊 Level: Advanced | 🌐 Coding5s.com
**Project:** Data Validation Pipeline (Collections &amp; Monadic Ops)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Gleam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68" s="102"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PROJECT: Develop a data validation pipeline consolidating list reductions, result sequencing, option chaining, and string reassembly.. Topics involved: 
- Execute List Reduction explicitly utilizing list.fold, list.fold_right, list.reduce, and accumulator functions.
- Perform List Search &amp; Selection explicitly utilizing list.contains, list.find, list.take, and list.partition.
- Manage List Combination &amp; Ordering explicitly utilizing list.zip, list.unzip, list.sort, list.reverse, and list.unique.
- Apply Result Transformations explicitly utilizing result.map, result.map_error, result.flatten, and result.replace.
- Implement Result Sequencing &amp; Recovery explicitly utilizing result.try, result.or, result.lazy_or, and result.all.
- Execute Option Transformation &amp; Chaining explicitly utilizing option.map, option.then, option.flatten, and option.all.
- Manage Option Fallback &amp; Conversion explicitly utilizing option.or, option.unwrap, option.from_result, and option.to_result.
- Build String Splitting &amp; Reassembly explicitly utilizing string.split, string.split_once, string.join, and string.concat.. Project objective: Data Validation Pipeline (Collections &amp; Monadic Ops)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#60 | Refactor | Gleam Fundamentals | 📊 Level: Advanced
**Project:** Develop a data validation pipeline consolidating list reductions, result sequencing, option chaining, and string reassembly.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8" s="52">
        <v>0</v>
      </c>
      <c r="W68" s="87" t="str">
        <f t="shared" si="10"/>
        <v>[ROLE] Tech Product Manager assigning a Gleam Fundamentals Jira Ticket | [TASK] Provide a guided project implementation with full solution | [PROJECT] Develop a data validation pipeline consolidating list reductions, result sequencing, option chaining, and string reassembly. | [TOPICS USED] 
- Execute List Reduction explicitly utilizing list.fold, list.fold_right, list.reduce, and accumulator functions.
- Perform List Search &amp; Selection explicitly utilizing list.contains, list.find, list.take, and list.partition.
- Manage List Combination &amp; Ordering explicitly utilizing list.zip, list.unzip, list.sort, list.reverse, and list.unique.
- Apply Result Transformations explicitly utilizing result.map, result.map_error, result.flatten, and result.replace.
- Implement Result Sequencing &amp; Recovery explicitly utilizing result.try, result.or, result.lazy_or, and result.all.
- Execute Option Transformation &amp; Chaining explicitly utilizing option.map, option.then, option.flatten, and option.all.
- Manage Option Fallback &amp; Conversion explicitly utilizing option.or, option.unwrap, option.from_result, and option.to_result.
- Build String Splitting &amp; Reassembly explicitly utilizing string.split, string.split_once, string.join, and string.concat. | [LEVEL] Advanced | [PERSONA RULE] Act as a professional Tech Product Manager defining a project ticket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[HEADER RULE - STRICT] You MUST start your entire response EXACTLY with this markdown block (do not print anything before it):
### 🚀 Project #60 | Stage 5 | Gleam Fundamentals | 📊 Level: Advanced | 🌐 Coding5s.com
**Project:** Data Validation Pipeline (Collections &amp; Monadic Ops)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'Gleam Fundamentals Dev']
Subject: Assignment Details
Hello [Insert my user name if known, otherwise use 'Gleam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68" s="102"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data validation pipeline consolidating list reductions, result sequencing, option chaining, and string reassembly.. Topics integrated: 
- Execute List Reduction explicitly utilizing list.fold, list.fold_right, list.reduce, and accumulator functions.
- Perform List Search &amp; Selection explicitly utilizing list.contains, list.find, list.take, and list.partition.
- Manage List Combination &amp; Ordering explicitly utilizing list.zip, list.unzip, list.sort, list.reverse, and list.unique.
- Apply Result Transformations explicitly utilizing result.map, result.map_error, result.flatten, and result.replace.
- Implement Result Sequencing &amp; Recovery explicitly utilizing result.try, result.or, result.lazy_or, and result.all.
- Execute Option Transformation &amp; Chaining explicitly utilizing option.map, option.then, option.flatten, and option.all.
- Manage Option Fallback &amp; Conversion explicitly utilizing option.or, option.unwrap, option.from_result, and option.to_result.
- Build String Splitting &amp; Reassembly explicitly utilizing string.split, string.split_once, string.join, and string.concat.. Business Goal: Data Validation Pipeline (Collections &amp; Monadic Ops)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#60 | Extend | Gleam Fundamentals | 📊 Level: Advanced
**Project:** Develop a data validation pipeline consolidating list reductions, result sequencing, option chaining, and string reassembly.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8" s="52">
        <v>0</v>
      </c>
      <c r="Z68" s="56" t="str">
        <f t="shared" si="12"/>
        <v>[TASK] Teach through a practical Gleam Fundamentals -  project following the micro-learning methodology, acting as a supportive tutor, creating a project about  Develop a data validation pipeline consolidating list reductions, result sequencing, option chaining, and string reassembly. | [TOPICS USED] 
- Execute List Reduction explicitly utilizing list.fold, list.fold_right, list.reduce, and accumulator functions.
- Perform List Search &amp; Selection explicitly utilizing list.contains, list.find, list.take, and list.partition.
- Manage List Combination &amp; Ordering explicitly utilizing list.zip, list.unzip, list.sort, list.reverse, and list.unique.
- Apply Result Transformations explicitly utilizing result.map, result.map_error, result.flatten, and result.replace.
- Implement Result Sequencing &amp; Recovery explicitly utilizing result.try, result.or, result.lazy_or, and result.all.
- Execute Option Transformation &amp; Chaining explicitly utilizing option.map, option.then, option.flatten, and option.all.
- Manage Option Fallback &amp; Conversion explicitly utilizing option.or, option.unwrap, option.from_result, and option.to_result.
- Build String Splitting &amp; Reassembly explicitly utilizing string.split, string.split_once, string.join, and string.concat.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only required imports: Gleam core or gleam_stdlib by default; documented external packages only when topic-named at the top of the code block. Assume no project configuration file exists. | [CODE_CONSTRAINTS_RULE] Obey the row's Max Lines; use only scoped prior topics; validate with taught syntax, never force gleeunit or let assert. | [VISUAL_ARCHITECTURE_COMMENTS] 1. Use short '// --- BLOCK: NAME ---' comments only between real functional sections to map code to the planning phase. 2. Use brief //// module docs at top and /// docs before public items; type all module-function arguments and returns. 3. CRITICAL: NO comment or docstring line may exceed 80 characters maximum per comment or documentation line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#60 | Stage 1 | Gleam Fundamentals | 📊 Level: Advanced | 🌐 Coding5s.com
**Project:** Data Validation Pipeline (Collections &amp; Monadic Ops)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68" s="56" t="str">
        <f t="shared" si="13"/>
        <v>[ROLE] Careless Gleam Fundamentals Developer | [TASK] Generate debugging project in Gleam Fundamentals | [PROJECT] Develop a data validation pipeline consolidating list reductions, result sequencing, option chaining, and string reassembly. | [TOPICS USED] 
- Execute List Reduction explicitly utilizing list.fold, list.fold_right, list.reduce, and accumulator functions.
- Perform List Search &amp; Selection explicitly utilizing list.contains, list.find, list.take, and list.partition.
- Manage List Combination &amp; Ordering explicitly utilizing list.zip, list.unzip, list.sort, list.reverse, and list.unique.
- Apply Result Transformations explicitly utilizing result.map, result.map_error, result.flatten, and result.replace.
- Implement Result Sequencing &amp; Recovery explicitly utilizing result.try, result.or, result.lazy_or, and result.all.
- Execute Option Transformation &amp; Chaining explicitly utilizing option.map, option.then, option.flatten, and option.all.
- Manage Option Fallback &amp; Conversion explicitly utilizing option.or, option.unwrap, option.from_result, and option.to_result.
- Build String Splitting &amp; Reassembly explicitly utilizing string.split, string.split_once, string.join, and string.concat. | [LEVEL] Advanced | [OUTPUT] Only header, dataset summary or statement (if any), email intro, objective, expected output, broken code, and footer | [HEADER RULE - STRICT] You MUST start your entire response EXACTLY with this markdown block (do not print anything before it):
### 🚀 Project #60 | Stage 2 | Gleam Fundamentals | 📊 Level: Advanced | 🌐 Coding5s.com
Project: Data Validation Pipeline (Collections &amp; Monadic Ops)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Create messy but readable Gleam with EXACTLY 2-5 intentional bugs drawn only from scoped topics; mix only applicable categories below. Type/compile bugs may include type mismatches, wrong arity, undefined names, invalid use of topic APIs, or in-scope inexhaustive case. Logic bugs may include wrong operators, comparisons, boundaries, patterns, or return values within scoped concepts. Error-handling bugs apply only when Result, Option, or assertions are in scope; use omitted or mishandled branches or unsafe assertions.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Gleam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68" s="56" t="str">
        <f t="shared" si="14"/>
        <v>[ROLE] Tech Lead | [TASK] Assign incomplete project script | [PROJECT] Develop a data validation pipeline consolidating list reductions, result sequencing, option chaining, and string reassembly. | [TOPICS USED] 
- Execute List Reduction explicitly utilizing list.fold, list.fold_right, list.reduce, and accumulator functions.
- Perform List Search &amp; Selection explicitly utilizing list.contains, list.find, list.take, and list.partition.
- Manage List Combination &amp; Ordering explicitly utilizing list.zip, list.unzip, list.sort, list.reverse, and list.unique.
- Apply Result Transformations explicitly utilizing result.map, result.map_error, result.flatten, and result.replace.
- Implement Result Sequencing &amp; Recovery explicitly utilizing result.try, result.or, result.lazy_or, and result.all.
- Execute Option Transformation &amp; Chaining explicitly utilizing option.map, option.then, option.flatten, and option.all.
- Manage Option Fallback &amp; Conversion explicitly utilizing option.or, option.unwrap, option.from_result, and option.to_result.
- Build String Splitting &amp; Reassembly explicitly utilizing string.split, string.split_once, string.join, and string.concat. | [LEVEL] Advanced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#60 | Stage 3 | Gleam Fundamentals | 📊 Level: Advanced | 🌐 Coding5s.com
**Project:** Data Validation Pipeline (Collections &amp; Monadic Ops)
---
 | [EXTERNAL_PACKAGE_PROTOCOL] Use gleam add only for documented external packages required by the project scope. | [CHALLENGE_CONSTRAINTS_POLICY] Obey the following executable base-code range; exclude blanks, comments, and TODO content: 40–100 Provide a valid scaffold using only scoped prior topics; place missing integration steps in clear // TODO blocks. Never force pipelines or function counts.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Gleam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68" s="56" t="str">
        <f t="shared" si="15"/>
        <v>[ROLE] Tech Lead | [TASK] Provide a messy but functional project for refactoring | [PROJECT] Develop a data validation pipeline consolidating list reductions, result sequencing, option chaining, and string reassembly. | [TOPICS USED] 
- Execute List Reduction explicitly utilizing list.fold, list.fold_right, list.reduce, and accumulator functions.
- Perform List Search &amp; Selection explicitly utilizing list.contains, list.find, list.take, and list.partition.
- Manage List Combination &amp; Ordering explicitly utilizing list.zip, list.unzip, list.sort, list.reverse, and list.unique.
- Apply Result Transformations explicitly utilizing result.map, result.map_error, result.flatten, and result.replace.
- Implement Result Sequencing &amp; Recovery explicitly utilizing result.try, result.or, result.lazy_or, and result.all.
- Execute Option Transformation &amp; Chaining explicitly utilizing option.map, option.then, option.flatten, and option.all.
- Manage Option Fallback &amp; Conversion explicitly utilizing option.or, option.unwrap, option.from_result, and option.to_result.
- Build String Splitting &amp; Reassembly explicitly utilizing string.split, string.split_once, string.join, and string.concat. | [LEVEL] Advanced | [PERSONA RULE] Act as a Tech Lead. A junior wrote this working but messy code. Tone: professional but exhausted | [HEADER RULE - STRICT] You MUST start your entire response EXACTLY with this markdown block (do not print anything before it):
### 🚀 Project #60 | Stage 4 | Gleam Fundamentals | 📊 Level: Advanced | 🌐 Coding5s.com
**Project:** Data Validation Pipeline (Collections &amp; Monadic Ops)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Gleam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68" s="56" t="str">
        <f t="shared" si="16"/>
        <v>[ROLE] Tech Product Manager assigning a Gleam Fundamentals Jira Ticket | [TASK] Provide a guided project implementation with full solution | [PROJECT] Develop a data validation pipeline consolidating list reductions, result sequencing, option chaining, and string reassembly. | [TOPICS USED] 
- Execute List Reduction explicitly utilizing list.fold, list.fold_right, list.reduce, and accumulator functions.
- Perform List Search &amp; Selection explicitly utilizing list.contains, list.find, list.take, and list.partition.
- Manage List Combination &amp; Ordering explicitly utilizing list.zip, list.unzip, list.sort, list.reverse, and list.unique.
- Apply Result Transformations explicitly utilizing result.map, result.map_error, result.flatten, and result.replace.
- Implement Result Sequencing &amp; Recovery explicitly utilizing result.try, result.or, result.lazy_or, and result.all.
- Execute Option Transformation &amp; Chaining explicitly utilizing option.map, option.then, option.flatten, and option.all.
- Manage Option Fallback &amp; Conversion explicitly utilizing option.or, option.unwrap, option.from_result, and option.to_result.
- Build String Splitting &amp; Reassembly explicitly utilizing string.split, string.split_once, string.join, and string.concat. | [LEVEL] Advanced | [PERSONA RULE] Act as a professional Tech Product Manager defining a project ticket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[HEADER RULE - STRICT] You MUST start your entire response EXACTLY with this markdown block (do not print anything before it):
### 🚀 Project #60 | Stage 5 | Gleam Fundamentals | 📊 Level: Advanced | 🌐 Coding5s.com
**Project:** Data Validation Pipeline (Collections &amp; Monadic Ops)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'Gleam Fundamentals Dev']
Subject: Assignment Details
Hello [Insert my user name if known, otherwise use 'Gleam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68" s="40"/>
      <c r="AF68" s="40"/>
      <c r="AG68" s="40"/>
      <c r="AH68" s="56" t="str">
        <f t="shared" si="17"/>
        <v/>
      </c>
      <c r="AI68" s="54"/>
      <c r="AJ68" s="54"/>
      <c r="AK68" s="54"/>
      <c r="AL68" s="54"/>
      <c r="AM68" s="54"/>
    </row>
    <row r="69" spans="1:39">
      <c r="A69" s="45" t="str" cm="1">
        <f t="array" ref="A69">IF(H69="PROJECT", CHAR(10) &amp; "- " &amp; _xlfn.TEXTJOIN(CHAR(10) &amp; "- ", TRUE, _xlfn._xlws.FILTER($I$9:$I$1000, ($B$9:$B$1000=B69) * ($H$9:$H$1000="Topic"))), "")</f>
        <v/>
      </c>
      <c r="B69" s="45">
        <f t="shared" si="1"/>
        <v>8</v>
      </c>
      <c r="C69" s="95">
        <v>16</v>
      </c>
      <c r="D69" s="46">
        <v>4</v>
      </c>
      <c r="E69" s="58" t="s">
        <v>46</v>
      </c>
      <c r="F69" s="65">
        <v>61</v>
      </c>
      <c r="G69" s="49" t="s">
        <v>158</v>
      </c>
      <c r="H69" s="66" t="s">
        <v>48</v>
      </c>
      <c r="I69" s="50" t="s">
        <v>845</v>
      </c>
      <c r="J69" s="51" t="s">
        <v>846</v>
      </c>
      <c r="K69" s="128" t="str">
        <f t="shared" si="2"/>
        <v xml:space="preserve">[ROLE] Friendly tutor specializing in Gleam Fundamentals | [TOPIC] Apply String Transformation &amp; Search explicitly utilizing string.lowercase, string.replace, string.contains, and string.starts_with.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#61 | Stage 1 📖 Practice | Gleam Fundamentals | 📊 Level: Intermediate | 🌐 Coding5s.com
**Concept:** String Transformation &amp; Search (string.lowercase, string.replace, string.contains, string.starts_with)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69" s="102" t="str">
        <f t="shared" si="3"/>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String Transformation &amp; Search explicitly utilizing string.lowercase, string.replace, string.contains, and string.starts_with.. Topic details: String Transformation &amp; Search (string.lowercase, string.replace, string.contains, string.starts_with)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#61 | Practice | Gleam Fundamentals | 📊 Level: Intermediate
**Topic:** Apply String Transformation &amp; Search explicitly utilizing string.lowercase, string.replace, string.contains, and string.starts_with.
---
 | [FOOTER RULE - STRICT] End your response with: '--- ⚡ *Coding5s Mentor System — Eliminating Epistemic Debt*' | </v>
      </c>
      <c r="M69" s="53">
        <v>0</v>
      </c>
      <c r="N69" s="101" t="str">
        <f t="shared" si="4"/>
        <v>[ROLE] Careless Gleam Fundamentals Developer | [TASK] Generate debugging challenges in Gleam Fundamentals | | [TOPIC] Apply String Transformation &amp; Search explicitly utilizing string.lowercase, string.replace, string.contains, and string.starts_with.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#61 | Stage 2 🐛 Debug | Gleam Fundamentals | 📊 Level: Intermediate | 🌐 Coding5s.com
Concept: String Transformation &amp; Search (string.lowercase, string.replace, string.contains, string.starts_with)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69" s="102" t="str">
        <f t="shared" si="5"/>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String Transformation &amp; Search explicitly utilizing string.lowercase, string.replace, string.contains, and string.starts_with.. Topic details: String Transformation &amp; Search (string.lowercase, string.replace, string.contains, string.starts_with)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#61 | Debug | Gleam Fundamentals | 📊 Level: Intermediate
**Topic:** Apply String Transformation &amp; Search explicitly utilizing string.lowercase, string.replace, string.contains, and string.starts_with.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69" s="53">
        <v>0</v>
      </c>
      <c r="Q69" s="101" t="str">
        <f t="shared" si="6"/>
        <v>[ROLE] Tech Lead | [TASK] Assign incomplete Gleam Fundamentals script challenges | [TOPIC] Apply String Transformation &amp; Search explicitly utilizing string.lowercase, string.replace, string.contains, and string.starts_with.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#61 | Stage 3 🧩 Complete | Gleam Fundamentals | 📊 Level: Intermediate | 🌐 Coding5s.com
**Concept:** String Transformation &amp; Search (string.lowercase, string.replace, string.contains, string.starts_with)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String Transformation &amp; Search explicitly utilizing string.lowercase, string.replace, string.contains, and string.starts_with..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69" s="102" t="str">
        <f t="shared" si="7"/>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String Transformation &amp; Search explicitly utilizing string.lowercase, string.replace, string.contains, and string.starts_with.. Topic details: String Transformation &amp; Search (string.lowercase, string.replace, string.contains, string.starts_with)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#61 | Complete | Gleam Fundamentals | 📊 Level: Intermediate
**Topic:** Apply String Transformation &amp; Search explicitly utilizing string.lowercase, string.replace, string.contains, and string.starts_with.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69" s="53">
        <v>0</v>
      </c>
      <c r="T69" s="101" t="str">
        <f t="shared" si="8"/>
        <v>[ROLE] Tech Lead | [TASK] Provide intentionally messy but functional code for learning debugging and improvement | [TOPIC] Apply String Transformation &amp; Search explicitly utilizing string.lowercase, string.replace, string.contains, and string.starts_with.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#61 | Stage 4 🧹 Refactor | Gleam Fundamentals | 📊 Level: Intermediate | 🌐 Coding5s.com
**Concept:** String Transformation &amp; Search (string.lowercase, string.replace, string.contains, string.starts_with)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69" s="102"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Apply String Transformation &amp; Search explicitly utilizing string.lowercase, string.replace, string.contains, and string.starts_with.. Topic details: String Transformation &amp; Search (string.lowercase, string.replace, string.contains, string.starts_with)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#61 | Refactor | Gleam Fundamentals | 📊 Level: Intermediate
**Topic:** Apply String Transformation &amp; Search explicitly utilizing string.lowercase, string.replace, string.contains, and string.starts_with.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69" s="53">
        <v>0</v>
      </c>
      <c r="W69" s="87" t="str">
        <f t="shared" si="10"/>
        <v>[ROLE] Tech Product Manager assigning a Gleam Fundamentals Jira Ticket | [TASK] Provide a guided implementation exercise with full solution for learning purposes | [TOPIC] Apply String Transformation &amp; Search explicitly utilizing string.lowercase, string.replace, string.contains, and string.starts_with.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#61 | Stage 5 | Gleam Fundamentals | 📊 Level: Intermediate | 🌐 Coding5s.com
**Concept:** String Transformation &amp; Search (string.lowercase, string.replace, string.contains, string.starts_with)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69" s="102"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String Transformation &amp; Search explicitly utilizing string.lowercase, string.replace, string.contains, and string.starts_with.. Goal: String Transformation &amp; Search (string.lowercase, string.replace, string.contains, string.starts_with)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#61 | Extend | Gleam Fundamentals | 📊 Level: Intermediate
**Topic:** Apply String Transformation &amp; Search explicitly utilizing string.lowercase, string.replace, string.contains, and string.starts_with.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69" s="53">
        <v>0</v>
      </c>
      <c r="Z69" s="56" t="str">
        <f t="shared" si="12"/>
        <v/>
      </c>
      <c r="AA69" s="56" t="str">
        <f t="shared" si="13"/>
        <v/>
      </c>
      <c r="AB69" s="56" t="str">
        <f t="shared" si="14"/>
        <v/>
      </c>
      <c r="AC69" s="56" t="str">
        <f t="shared" si="15"/>
        <v/>
      </c>
      <c r="AD69" s="56" t="str">
        <f t="shared" si="16"/>
        <v/>
      </c>
      <c r="AE69" s="40"/>
      <c r="AF69" s="40"/>
      <c r="AG69" s="40"/>
      <c r="AH69" s="56" t="str">
        <f t="shared" si="17"/>
        <v/>
      </c>
      <c r="AI69" s="54"/>
      <c r="AJ69" s="54"/>
      <c r="AK69" s="54"/>
      <c r="AL69" s="54"/>
      <c r="AM69" s="54"/>
    </row>
    <row r="70" spans="1:39">
      <c r="A70" s="45" t="str" cm="1">
        <f t="array" ref="A70">IF(H70="PROJECT", CHAR(10) &amp; "- " &amp; _xlfn.TEXTJOIN(CHAR(10) &amp; "- ", TRUE, _xlfn._xlws.FILTER($I$9:$I$1000, ($B$9:$B$1000=B70) * ($H$9:$H$1000="Topic"))), "")</f>
        <v/>
      </c>
      <c r="B70" s="45">
        <f t="shared" si="1"/>
        <v>8</v>
      </c>
      <c r="C70" s="95">
        <v>16</v>
      </c>
      <c r="D70" s="57">
        <v>4</v>
      </c>
      <c r="E70" s="58" t="s">
        <v>46</v>
      </c>
      <c r="F70" s="63">
        <v>62</v>
      </c>
      <c r="G70" s="60" t="s">
        <v>158</v>
      </c>
      <c r="H70" s="64" t="s">
        <v>48</v>
      </c>
      <c r="I70" s="61" t="s">
        <v>847</v>
      </c>
      <c r="J70" s="62" t="s">
        <v>848</v>
      </c>
      <c r="K70" s="128" t="str">
        <f t="shared" si="2"/>
        <v xml:space="preserve">[ROLE] Friendly tutor specializing in Gleam Fundamentals | [TOPIC] Execute String Trimming, Slicing &amp; Graphemes explicitly utilizing string.trim, string.slice, string.to_graphemes, and string.length.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#62 | Stage 1 📖 Practice | Gleam Fundamentals | 📊 Level: Intermediate | 🌐 Coding5s.com
**Concept:** String Trimming, Slicing &amp; Graphemes (string.trim, string.slice, string.to_graphemes, string.length)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0" s="102" t="str">
        <f t="shared" si="3"/>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String Trimming, Slicing &amp; Graphemes explicitly utilizing string.trim, string.slice, string.to_graphemes, and string.length.. Topic details: String Trimming, Slicing &amp; Graphemes (string.trim, string.slice, string.to_graphemes, string.length)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#62 | Practice | Gleam Fundamentals | 📊 Level: Intermediate
**Topic:** Execute String Trimming, Slicing &amp; Graphemes explicitly utilizing string.trim, string.slice, string.to_graphemes, and string.length.
---
 | [FOOTER RULE - STRICT] End your response with: '--- ⚡ *Coding5s Mentor System — Eliminating Epistemic Debt*' | </v>
      </c>
      <c r="M70" s="52">
        <v>0</v>
      </c>
      <c r="N70" s="101" t="str">
        <f t="shared" si="4"/>
        <v>[ROLE] Careless Gleam Fundamentals Developer | [TASK] Generate debugging challenges in Gleam Fundamentals | | [TOPIC] Execute String Trimming, Slicing &amp; Graphemes explicitly utilizing string.trim, string.slice, string.to_graphemes, and string.length.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#62 | Stage 2 🐛 Debug | Gleam Fundamentals | 📊 Level: Intermediate | 🌐 Coding5s.com
Concept: String Trimming, Slicing &amp; Graphemes (string.trim, string.slice, string.to_graphemes, string.length)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0" s="102" t="str">
        <f t="shared" si="5"/>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String Trimming, Slicing &amp; Graphemes explicitly utilizing string.trim, string.slice, string.to_graphemes, and string.length.. Topic details: String Trimming, Slicing &amp; Graphemes (string.trim, string.slice, string.to_graphemes, string.length)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#62 | Debug | Gleam Fundamentals | 📊 Level: Intermediate
**Topic:** Execute String Trimming, Slicing &amp; Graphemes explicitly utilizing string.trim, string.slice, string.to_graphemes, and string.length.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0" s="52">
        <v>0</v>
      </c>
      <c r="Q70" s="101" t="str">
        <f t="shared" si="6"/>
        <v>[ROLE] Tech Lead | [TASK] Assign incomplete Gleam Fundamentals script challenges | [TOPIC] Execute String Trimming, Slicing &amp; Graphemes explicitly utilizing string.trim, string.slice, string.to_graphemes, and string.length.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#62 | Stage 3 🧩 Complete | Gleam Fundamentals | 📊 Level: Intermediate | 🌐 Coding5s.com
**Concept:** String Trimming, Slicing &amp; Graphemes (string.trim, string.slice, string.to_graphemes, string.length)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String Trimming, Slicing &amp; Graphemes explicitly utilizing string.trim, string.slice, string.to_graphemes, and string.length..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0" s="102" t="str">
        <f t="shared" si="7"/>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String Trimming, Slicing &amp; Graphemes explicitly utilizing string.trim, string.slice, string.to_graphemes, and string.length.. Topic details: String Trimming, Slicing &amp; Graphemes (string.trim, string.slice, string.to_graphemes, string.length)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#62 | Complete | Gleam Fundamentals | 📊 Level: Intermediate
**Topic:** Execute String Trimming, Slicing &amp; Graphemes explicitly utilizing string.trim, string.slice, string.to_graphemes, and string.length.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0" s="52">
        <v>0</v>
      </c>
      <c r="T70" s="101" t="str">
        <f t="shared" si="8"/>
        <v>[ROLE] Tech Lead | [TASK] Provide intentionally messy but functional code for learning debugging and improvement | [TOPIC] Execute String Trimming, Slicing &amp; Graphemes explicitly utilizing string.trim, string.slice, string.to_graphemes, and string.length.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#62 | Stage 4 🧹 Refactor | Gleam Fundamentals | 📊 Level: Intermediate | 🌐 Coding5s.com
**Concept:** String Trimming, Slicing &amp; Graphemes (string.trim, string.slice, string.to_graphemes, string.length)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0" s="102"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Execute String Trimming, Slicing &amp; Graphemes explicitly utilizing string.trim, string.slice, string.to_graphemes, and string.length.. Topic details: String Trimming, Slicing &amp; Graphemes (string.trim, string.slice, string.to_graphemes, string.length)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#62 | Refactor | Gleam Fundamentals | 📊 Level: Intermediate
**Topic:** Execute String Trimming, Slicing &amp; Graphemes explicitly utilizing string.trim, string.slice, string.to_graphemes, and string.length.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0" s="52">
        <v>0</v>
      </c>
      <c r="W70" s="87" t="str">
        <f t="shared" si="10"/>
        <v>[ROLE] Tech Product Manager assigning a Gleam Fundamentals Jira Ticket | [TASK] Provide a guided implementation exercise with full solution for learning purposes | [TOPIC] Execute String Trimming, Slicing &amp; Graphemes explicitly utilizing string.trim, string.slice, string.to_graphemes, and string.length.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#62 | Stage 5 | Gleam Fundamentals | 📊 Level: Intermediate | 🌐 Coding5s.com
**Concept:** String Trimming, Slicing &amp; Graphemes (string.trim, string.slice, string.to_graphemes, string.length)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0" s="102"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String Trimming, Slicing &amp; Graphemes explicitly utilizing string.trim, string.slice, string.to_graphemes, and string.length.. Goal: String Trimming, Slicing &amp; Graphemes (string.trim, string.slice, string.to_graphemes, string.length)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#62 | Extend | Gleam Fundamentals | 📊 Level: Intermediate
**Topic:** Execute String Trimming, Slicing &amp; Graphemes explicitly utilizing string.trim, string.slice, string.to_graphemes, and string.length.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0" s="52">
        <v>0</v>
      </c>
      <c r="Z70" s="56" t="str">
        <f t="shared" si="12"/>
        <v/>
      </c>
      <c r="AA70" s="56" t="str">
        <f t="shared" si="13"/>
        <v/>
      </c>
      <c r="AB70" s="56" t="str">
        <f t="shared" si="14"/>
        <v/>
      </c>
      <c r="AC70" s="56" t="str">
        <f t="shared" si="15"/>
        <v/>
      </c>
      <c r="AD70" s="56" t="str">
        <f t="shared" si="16"/>
        <v/>
      </c>
      <c r="AE70" s="40"/>
      <c r="AF70" s="40"/>
      <c r="AG70" s="40"/>
      <c r="AH70" s="56" t="str">
        <f t="shared" si="17"/>
        <v/>
      </c>
      <c r="AI70" s="54"/>
      <c r="AJ70" s="54"/>
      <c r="AK70" s="54"/>
      <c r="AL70" s="54"/>
      <c r="AM70" s="54"/>
    </row>
    <row r="71" spans="1:39">
      <c r="A71" s="45" t="str" cm="1">
        <f t="array" ref="A71">IF(H71="PROJECT", CHAR(10) &amp; "- " &amp; _xlfn.TEXTJOIN(CHAR(10) &amp; "- ", TRUE, _xlfn._xlws.FILTER($I$9:$I$1000, ($B$9:$B$1000=B71) * ($H$9:$H$1000="Topic"))), "")</f>
        <v/>
      </c>
      <c r="B71" s="45">
        <f t="shared" si="1"/>
        <v>8</v>
      </c>
      <c r="C71" s="95">
        <v>18</v>
      </c>
      <c r="D71" s="46">
        <v>5</v>
      </c>
      <c r="E71" s="58" t="s">
        <v>46</v>
      </c>
      <c r="F71" s="65">
        <v>63</v>
      </c>
      <c r="G71" s="49" t="s">
        <v>159</v>
      </c>
      <c r="H71" s="66" t="s">
        <v>48</v>
      </c>
      <c r="I71" s="50" t="s">
        <v>849</v>
      </c>
      <c r="J71" s="51" t="s">
        <v>850</v>
      </c>
      <c r="K71" s="128" t="str">
        <f t="shared" si="2"/>
        <v xml:space="preserve">[ROLE] Friendly tutor specializing in Gleam Fundamentals | [TOPIC] Evaluate Unicode Codepoints &amp; Byte Measurement explicitly utilizing string.byte_size, string.to_utf_codepoints, and string.from_utf_codepoints. | [LEVEL] Advanced | [COUNT] 5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Use advanced constructs only when named or required; never inject pipelines, closures, captures, HOFs, use, Result, Option, or patterns.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#63 | Stage 1 📖 Practice | Gleam Fundamentals | 📊 Level: Advanced | 🌐 Coding5s.com
**Concept:** Unicode Codepoints &amp; Byte Measurement (string.byte_size, string.to_utf_codepoints, string.from_utf_codepoints)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1" s="102" t="str">
        <f t="shared" si="3"/>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Unicode Codepoints &amp; Byte Measurement explicitly utilizing string.byte_size, string.to_utf_codepoints, and string.from_utf_codepoints.. Topic details: Unicode Codepoints &amp; Byte Measurement (string.byte_size, string.to_utf_codepoints, string.from_utf_codepoints) | [LIBRARY BEING LEARNED]  | [LANGUAGE CONSISTENCY RULE] ALL output text MUST be written strictly in (English). | [LANGUAGE SEED CONTEXT] Language Seed Not Necessary | [LANGUAGE] English | [MENTOR_SCOPE_EXPECTATIONS] Audit named constructs in modular, typed Gleam; assess Result, Option, use, opaque types, and advanced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#63 | Practice | Gleam Fundamentals | 📊 Level: Advanced
**Topic:** Evaluate Unicode Codepoints &amp; Byte Measurement explicitly utilizing string.byte_size, string.to_utf_codepoints, and string.from_utf_codepoints.
---
 | [FOOTER RULE - STRICT] End your response with: '--- ⚡ *Coding5s Mentor System — Eliminating Epistemic Debt*' | </v>
      </c>
      <c r="M71" s="53">
        <v>0</v>
      </c>
      <c r="N71" s="101" t="str">
        <f t="shared" si="4"/>
        <v>[ROLE] Careless Gleam Fundamentals Developer | [TASK] Generate debugging challenges in Gleam Fundamentals | | [TOPIC] Evaluate Unicode Codepoints &amp; Byte Measurement explicitly utilizing string.byte_size, string.to_utf_codepoints, and string.from_utf_codepoints. | | [LEVEL] Advanced | | [COUNT] 5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#63 | Stage 2 🐛 Debug | Gleam Fundamentals | 📊 Level: Advanced | 🌐 Coding5s.com
Concept: Unicode Codepoints &amp; Byte Measurement (string.byte_size, string.to_utf_codepoints, string.from_utf_codepoints)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- 15–35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1" s="102" t="str">
        <f t="shared" si="5"/>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Unicode Codepoints &amp; Byte Measurement explicitly utilizing string.byte_size, string.to_utf_codepoints, and string.from_utf_codepoints.. Topic details: Unicode Codepoints &amp; Byte Measurement (string.byte_size, string.to_utf_codepoints, string.from_utf_codepoints)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#63 | Debug | Gleam Fundamentals | 📊 Level: Advanced
**Topic:** Evaluate Unicode Codepoints &amp; Byte Measurement explicitly utilizing string.byte_size, string.to_utf_codepoints, and string.from_utf_codepoints.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1" s="53">
        <v>0</v>
      </c>
      <c r="Q71" s="101" t="str">
        <f t="shared" si="6"/>
        <v>[ROLE] Tech Lead | [TASK] Assign incomplete Gleam Fundamentals script challenges | [TOPIC] Evaluate Unicode Codepoints &amp; Byte Measurement explicitly utilizing string.byte_size, string.to_utf_codepoints, and string.from_utf_codepoints. | [LEVEL] Advanced | [COUNT] 5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#63 | Stage 3 🧩 Complete | Gleam Fundamentals | 📊 Level: Advanced | 🌐 Coding5s.com
**Concept:** Unicode Codepoints &amp; Byte Measurement (string.byte_size, string.to_utf_codepoints, string.from_utf_codepoints)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- 15–35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Unicode Codepoints &amp; Byte Measurement explicitly utilizing string.byte_size, string.to_utf_codepoints, and string.from_utf_codepoints..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1" s="102" t="str">
        <f t="shared" si="7"/>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Unicode Codepoints &amp; Byte Measurement explicitly utilizing string.byte_size, string.to_utf_codepoints, and string.from_utf_codepoints.. Topic details: Unicode Codepoints &amp; Byte Measurement (string.byte_size, string.to_utf_codepoints, string.from_utf_codepoints)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#63 | Complete | Gleam Fundamentals | 📊 Level: Advanced
**Topic:** Evaluate Unicode Codepoints &amp; Byte Measurement explicitly utilizing string.byte_size, string.to_utf_codepoints, and string.from_utf_codepoints.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1" s="53">
        <v>0</v>
      </c>
      <c r="T71" s="101" t="str">
        <f t="shared" si="8"/>
        <v>[ROLE] Tech Lead | [TASK] Provide intentionally messy but functional code for learning debugging and improvement | [TOPIC] Evaluate Unicode Codepoints &amp; Byte Measurement explicitly utilizing string.byte_size, string.to_utf_codepoints, and string.from_utf_codepoints. | [LEVEL] Advanced | [COUNT] 5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#63 | Stage 4 🧹 Refactor | Gleam Fundamentals | 📊 Level: Advanced | 🌐 Coding5s.com
**Concept:** Unicode Codepoints &amp; Byte Measurement (string.byte_size, string.to_utf_codepoints, string.from_utf_codepoints)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1" s="102"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Evaluate Unicode Codepoints &amp; Byte Measurement explicitly utilizing string.byte_size, string.to_utf_codepoints, and string.from_utf_codepoints.. Topic details: Unicode Codepoints &amp; Byte Measurement (string.byte_size, string.to_utf_codepoints, string.from_utf_codepoints)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#63 | Refactor | Gleam Fundamentals | 📊 Level: Advanced
**Topic:** Evaluate Unicode Codepoints &amp; Byte Measurement explicitly utilizing string.byte_size, string.to_utf_codepoints, and string.from_utf_codepoints.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1" s="53">
        <v>0</v>
      </c>
      <c r="W71" s="87" t="str">
        <f t="shared" si="10"/>
        <v>[ROLE] Tech Product Manager assigning a Gleam Fundamentals Jira Ticket | [TASK] Provide a guided implementation exercise with full solution for learning purposes | [TOPIC] Evaluate Unicode Codepoints &amp; Byte Measurement explicitly utilizing string.byte_size, string.to_utf_codepoints, and string.from_utf_codepoints. | [LEVEL] Advanced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#63 | Stage 5 | Gleam Fundamentals | 📊 Level: Advanced | 🌐 Coding5s.com
**Concept:** Unicode Codepoints &amp; Byte Measurement (string.byte_size, string.to_utf_codepoints, string.from_utf_codepoints)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1" s="102"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Unicode Codepoints &amp; Byte Measurement explicitly utilizing string.byte_size, string.to_utf_codepoints, and string.from_utf_codepoints.. Goal: Unicode Codepoints &amp; Byte Measurement (string.byte_size, string.to_utf_codepoints, string.from_utf_codepoints)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#63 | Extend | Gleam Fundamentals | 📊 Level: Advanced
**Topic:** Evaluate Unicode Codepoints &amp; Byte Measurement explicitly utilizing string.byte_size, string.to_utf_codepoints, and string.from_utf_codepoints.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1" s="53">
        <v>0</v>
      </c>
      <c r="Z71" s="56" t="str">
        <f t="shared" si="12"/>
        <v/>
      </c>
      <c r="AA71" s="56" t="str">
        <f t="shared" si="13"/>
        <v/>
      </c>
      <c r="AB71" s="56" t="str">
        <f t="shared" si="14"/>
        <v/>
      </c>
      <c r="AC71" s="56" t="str">
        <f t="shared" si="15"/>
        <v/>
      </c>
      <c r="AD71" s="56" t="str">
        <f t="shared" si="16"/>
        <v/>
      </c>
      <c r="AE71" s="40"/>
      <c r="AF71" s="40"/>
      <c r="AG71" s="40"/>
      <c r="AH71" s="56" t="str">
        <f t="shared" si="17"/>
        <v/>
      </c>
      <c r="AI71" s="54"/>
      <c r="AJ71" s="54"/>
      <c r="AK71" s="54"/>
      <c r="AL71" s="54"/>
      <c r="AM71" s="54"/>
    </row>
    <row r="72" spans="1:39">
      <c r="A72" s="45" t="str" cm="1">
        <f t="array" ref="A72">IF(H72="PROJECT", CHAR(10) &amp; "- " &amp; _xlfn.TEXTJOIN(CHAR(10) &amp; "- ", TRUE, _xlfn._xlws.FILTER($I$9:$I$1000, ($B$9:$B$1000=B72) * ($H$9:$H$1000="Topic"))), "")</f>
        <v/>
      </c>
      <c r="B72" s="45">
        <f t="shared" si="1"/>
        <v>8</v>
      </c>
      <c r="C72" s="95">
        <v>16</v>
      </c>
      <c r="D72" s="57">
        <v>4</v>
      </c>
      <c r="E72" s="58" t="s">
        <v>46</v>
      </c>
      <c r="F72" s="63">
        <v>64</v>
      </c>
      <c r="G72" s="60" t="s">
        <v>158</v>
      </c>
      <c r="H72" s="64" t="s">
        <v>48</v>
      </c>
      <c r="I72" s="61" t="s">
        <v>851</v>
      </c>
      <c r="J72" s="62" t="s">
        <v>852</v>
      </c>
      <c r="K72" s="128" t="str">
        <f t="shared" si="2"/>
        <v xml:space="preserve">[ROLE] Friendly tutor specializing in Gleam Fundamentals | [TOPIC] Construct Dictionary Construction, Lookup &amp; Updates explicitly utilizing dict.new, dict.get, dict.insert, and dict.upsert.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#64 | Stage 1 📖 Practice | Gleam Fundamentals | 📊 Level: Intermediate | 🌐 Coding5s.com
**Concept:** Dictionary Construction, Lookup &amp; Updates (dict.new, dict.get, dict.insert, dict.upsert)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2" s="102" t="str">
        <f t="shared" si="3"/>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Dictionary Construction, Lookup &amp; Updates explicitly utilizing dict.new, dict.get, dict.insert, and dict.upsert.. Topic details: Dictionary Construction, Lookup &amp; Updates (dict.new, dict.get, dict.insert, dict.upsert)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#64 | Practice | Gleam Fundamentals | 📊 Level: Intermediate
**Topic:** Construct Dictionary Construction, Lookup &amp; Updates explicitly utilizing dict.new, dict.get, dict.insert, and dict.upsert.
---
 | [FOOTER RULE - STRICT] End your response with: '--- ⚡ *Coding5s Mentor System — Eliminating Epistemic Debt*' | </v>
      </c>
      <c r="M72" s="52">
        <v>0</v>
      </c>
      <c r="N72" s="101" t="str">
        <f t="shared" si="4"/>
        <v>[ROLE] Careless Gleam Fundamentals Developer | [TASK] Generate debugging challenges in Gleam Fundamentals | | [TOPIC] Construct Dictionary Construction, Lookup &amp; Updates explicitly utilizing dict.new, dict.get, dict.insert, and dict.upsert.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#64 | Stage 2 🐛 Debug | Gleam Fundamentals | 📊 Level: Intermediate | 🌐 Coding5s.com
Concept: Dictionary Construction, Lookup &amp; Updates (dict.new, dict.get, dict.insert, dict.upsert)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2" s="102" t="str">
        <f t="shared" si="5"/>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Dictionary Construction, Lookup &amp; Updates explicitly utilizing dict.new, dict.get, dict.insert, and dict.upsert.. Topic details: Dictionary Construction, Lookup &amp; Updates (dict.new, dict.get, dict.insert, dict.upsert)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#64 | Debug | Gleam Fundamentals | 📊 Level: Intermediate
**Topic:** Construct Dictionary Construction, Lookup &amp; Updates explicitly utilizing dict.new, dict.get, dict.insert, and dict.upsert.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2" s="52">
        <v>0</v>
      </c>
      <c r="Q72" s="101" t="str">
        <f t="shared" si="6"/>
        <v>[ROLE] Tech Lead | [TASK] Assign incomplete Gleam Fundamentals script challenges | [TOPIC] Construct Dictionary Construction, Lookup &amp; Updates explicitly utilizing dict.new, dict.get, dict.insert, and dict.upsert.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#64 | Stage 3 🧩 Complete | Gleam Fundamentals | 📊 Level: Intermediate | 🌐 Coding5s.com
**Concept:** Dictionary Construction, Lookup &amp; Updates (dict.new, dict.get, dict.insert, dict.upsert)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Dictionary Construction, Lookup &amp; Updates explicitly utilizing dict.new, dict.get, dict.insert, and dict.upsert..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2" s="102" t="str">
        <f t="shared" si="7"/>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Dictionary Construction, Lookup &amp; Updates explicitly utilizing dict.new, dict.get, dict.insert, and dict.upsert.. Topic details: Dictionary Construction, Lookup &amp; Updates (dict.new, dict.get, dict.insert, dict.upsert)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#64 | Complete | Gleam Fundamentals | 📊 Level: Intermediate
**Topic:** Construct Dictionary Construction, Lookup &amp; Updates explicitly utilizing dict.new, dict.get, dict.insert, and dict.upsert.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2" s="52">
        <v>0</v>
      </c>
      <c r="T72" s="101" t="str">
        <f t="shared" si="8"/>
        <v>[ROLE] Tech Lead | [TASK] Provide intentionally messy but functional code for learning debugging and improvement | [TOPIC] Construct Dictionary Construction, Lookup &amp; Updates explicitly utilizing dict.new, dict.get, dict.insert, and dict.upsert.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#64 | Stage 4 🧹 Refactor | Gleam Fundamentals | 📊 Level: Intermediate | 🌐 Coding5s.com
**Concept:** Dictionary Construction, Lookup &amp; Updates (dict.new, dict.get, dict.insert, dict.upsert)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2" s="102"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Construct Dictionary Construction, Lookup &amp; Updates explicitly utilizing dict.new, dict.get, dict.insert, and dict.upsert.. Topic details: Dictionary Construction, Lookup &amp; Updates (dict.new, dict.get, dict.insert, dict.upsert)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#64 | Refactor | Gleam Fundamentals | 📊 Level: Intermediate
**Topic:** Construct Dictionary Construction, Lookup &amp; Updates explicitly utilizing dict.new, dict.get, dict.insert, and dict.upsert.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2" s="52">
        <v>0</v>
      </c>
      <c r="W72" s="87" t="str">
        <f t="shared" si="10"/>
        <v>[ROLE] Tech Product Manager assigning a Gleam Fundamentals Jira Ticket | [TASK] Provide a guided implementation exercise with full solution for learning purposes | [TOPIC] Construct Dictionary Construction, Lookup &amp; Updates explicitly utilizing dict.new, dict.get, dict.insert, and dict.upsert.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#64 | Stage 5 | Gleam Fundamentals | 📊 Level: Intermediate | 🌐 Coding5s.com
**Concept:** Dictionary Construction, Lookup &amp; Updates (dict.new, dict.get, dict.insert, dict.upsert)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2" s="102"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Dictionary Construction, Lookup &amp; Updates explicitly utilizing dict.new, dict.get, dict.insert, and dict.upsert.. Goal: Dictionary Construction, Lookup &amp; Updates (dict.new, dict.get, dict.insert, dict.upsert)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#64 | Extend | Gleam Fundamentals | 📊 Level: Intermediate
**Topic:** Construct Dictionary Construction, Lookup &amp; Updates explicitly utilizing dict.new, dict.get, dict.insert, and dict.upsert.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2" s="52">
        <v>0</v>
      </c>
      <c r="Z72" s="56" t="str">
        <f t="shared" si="12"/>
        <v/>
      </c>
      <c r="AA72" s="56" t="str">
        <f t="shared" si="13"/>
        <v/>
      </c>
      <c r="AB72" s="56" t="str">
        <f t="shared" si="14"/>
        <v/>
      </c>
      <c r="AC72" s="56" t="str">
        <f t="shared" si="15"/>
        <v/>
      </c>
      <c r="AD72" s="56" t="str">
        <f t="shared" si="16"/>
        <v/>
      </c>
      <c r="AE72" s="40"/>
      <c r="AF72" s="40"/>
      <c r="AG72" s="40"/>
      <c r="AH72" s="56" t="str">
        <f t="shared" si="17"/>
        <v/>
      </c>
      <c r="AI72" s="54"/>
      <c r="AJ72" s="54"/>
      <c r="AK72" s="54"/>
      <c r="AL72" s="54"/>
      <c r="AM72" s="54"/>
    </row>
    <row r="73" spans="1:39">
      <c r="A73" s="45" t="str" cm="1">
        <f t="array" ref="A73">IF(H73="PROJECT", CHAR(10) &amp; "- " &amp; _xlfn.TEXTJOIN(CHAR(10) &amp; "- ", TRUE, _xlfn._xlws.FILTER($I$9:$I$1000, ($B$9:$B$1000=B73) * ($H$9:$H$1000="Topic"))), "")</f>
        <v/>
      </c>
      <c r="B73" s="45">
        <f t="shared" si="1"/>
        <v>8</v>
      </c>
      <c r="C73" s="95">
        <v>16</v>
      </c>
      <c r="D73" s="46">
        <v>4</v>
      </c>
      <c r="E73" s="58" t="s">
        <v>46</v>
      </c>
      <c r="F73" s="67">
        <v>65</v>
      </c>
      <c r="G73" s="53" t="s">
        <v>158</v>
      </c>
      <c r="H73" s="49" t="s">
        <v>48</v>
      </c>
      <c r="I73" s="50" t="s">
        <v>853</v>
      </c>
      <c r="J73" s="51" t="s">
        <v>854</v>
      </c>
      <c r="K73" s="128" t="str">
        <f t="shared" si="2"/>
        <v xml:space="preserve">[ROLE] Friendly tutor specializing in Gleam Fundamentals | [TOPIC] Manage Dictionary Transformation &amp; Combination explicitly utilizing dict.map_values, dict.filter, dict.fold, and dict.merge.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#65 | Stage 1 📖 Practice | Gleam Fundamentals | 📊 Level: Intermediate | 🌐 Coding5s.com
**Concept:** Dictionary Transformation &amp; Combination (dict.map_values, dict.filter, dict.fold, dict.merge)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3" s="102" t="str">
        <f t="shared" si="3"/>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Manage Dictionary Transformation &amp; Combination explicitly utilizing dict.map_values, dict.filter, dict.fold, and dict.merge.. Topic details: Dictionary Transformation &amp; Combination (dict.map_values, dict.filter, dict.fold, dict.merge)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#65 | Practice | Gleam Fundamentals | 📊 Level: Intermediate
**Topic:** Manage Dictionary Transformation &amp; Combination explicitly utilizing dict.map_values, dict.filter, dict.fold, and dict.merge.
---
 | [FOOTER RULE - STRICT] End your response with: '--- ⚡ *Coding5s Mentor System — Eliminating Epistemic Debt*' | </v>
      </c>
      <c r="M73" s="53">
        <v>0</v>
      </c>
      <c r="N73" s="101" t="str">
        <f t="shared" si="4"/>
        <v>[ROLE] Careless Gleam Fundamentals Developer | [TASK] Generate debugging challenges in Gleam Fundamentals | | [TOPIC] Manage Dictionary Transformation &amp; Combination explicitly utilizing dict.map_values, dict.filter, dict.fold, and dict.merge.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#65 | Stage 2 🐛 Debug | Gleam Fundamentals | 📊 Level: Intermediate | 🌐 Coding5s.com
Concept: Dictionary Transformation &amp; Combination (dict.map_values, dict.filter, dict.fold, dict.merge)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3" s="102" t="str">
        <f t="shared" si="5"/>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Manage Dictionary Transformation &amp; Combination explicitly utilizing dict.map_values, dict.filter, dict.fold, and dict.merge.. Topic details: Dictionary Transformation &amp; Combination (dict.map_values, dict.filter, dict.fold, dict.merge)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#65 | Debug | Gleam Fundamentals | 📊 Level: Intermediate
**Topic:** Manage Dictionary Transformation &amp; Combination explicitly utilizing dict.map_values, dict.filter, dict.fold, and dict.merge.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3" s="53">
        <v>0</v>
      </c>
      <c r="Q73" s="101" t="str">
        <f t="shared" si="6"/>
        <v>[ROLE] Tech Lead | [TASK] Assign incomplete Gleam Fundamentals script challenges | [TOPIC] Manage Dictionary Transformation &amp; Combination explicitly utilizing dict.map_values, dict.filter, dict.fold, and dict.merge.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#65 | Stage 3 🧩 Complete | Gleam Fundamentals | 📊 Level: Intermediate | 🌐 Coding5s.com
**Concept:** Dictionary Transformation &amp; Combination (dict.map_values, dict.filter, dict.fold, dict.merge)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Manage Dictionary Transformation &amp; Combination explicitly utilizing dict.map_values, dict.filter, dict.fold, and dict.merge..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3" s="102" t="str">
        <f t="shared" si="7"/>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Manage Dictionary Transformation &amp; Combination explicitly utilizing dict.map_values, dict.filter, dict.fold, and dict.merge.. Topic details: Dictionary Transformation &amp; Combination (dict.map_values, dict.filter, dict.fold, dict.merge)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#65 | Complete | Gleam Fundamentals | 📊 Level: Intermediate
**Topic:** Manage Dictionary Transformation &amp; Combination explicitly utilizing dict.map_values, dict.filter, dict.fold, and dict.merge.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3" s="53">
        <v>0</v>
      </c>
      <c r="T73" s="101" t="str">
        <f t="shared" si="8"/>
        <v>[ROLE] Tech Lead | [TASK] Provide intentionally messy but functional code for learning debugging and improvement | [TOPIC] Manage Dictionary Transformation &amp; Combination explicitly utilizing dict.map_values, dict.filter, dict.fold, and dict.merge.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#65 | Stage 4 🧹 Refactor | Gleam Fundamentals | 📊 Level: Intermediate | 🌐 Coding5s.com
**Concept:** Dictionary Transformation &amp; Combination (dict.map_values, dict.filter, dict.fold, dict.merge)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3" s="102" t="str">
        <f t="shared" si="9"/>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Manage Dictionary Transformation &amp; Combination explicitly utilizing dict.map_values, dict.filter, dict.fold, and dict.merge.. Topic details: Dictionary Transformation &amp; Combination (dict.map_values, dict.filter, dict.fold, dict.merge)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#65 | Refactor | Gleam Fundamentals | 📊 Level: Intermediate
**Topic:** Manage Dictionary Transformation &amp; Combination explicitly utilizing dict.map_values, dict.filter, dict.fold, and dict.merge.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3" s="53">
        <v>0</v>
      </c>
      <c r="W73" s="87" t="str">
        <f t="shared" si="10"/>
        <v>[ROLE] Tech Product Manager assigning a Gleam Fundamentals Jira Ticket | [TASK] Provide a guided implementation exercise with full solution for learning purposes | [TOPIC] Manage Dictionary Transformation &amp; Combination explicitly utilizing dict.map_values, dict.filter, dict.fold, and dict.merge.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#65 | Stage 5 | Gleam Fundamentals | 📊 Level: Intermediate | 🌐 Coding5s.com
**Concept:** Dictionary Transformation &amp; Combination (dict.map_values, dict.filter, dict.fold, dict.merge)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3" s="102" t="str">
        <f t="shared" si="11"/>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Manage Dictionary Transformation &amp; Combination explicitly utilizing dict.map_values, dict.filter, dict.fold, and dict.merge.. Goal: Dictionary Transformation &amp; Combination (dict.map_values, dict.filter, dict.fold, dict.merge)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#65 | Extend | Gleam Fundamentals | 📊 Level: Intermediate
**Topic:** Manage Dictionary Transformation &amp; Combination explicitly utilizing dict.map_values, dict.filter, dict.fold, and dict.merge.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3" s="53">
        <v>0</v>
      </c>
      <c r="Z73" s="56" t="str">
        <f t="shared" si="12"/>
        <v/>
      </c>
      <c r="AA73" s="56" t="str">
        <f t="shared" si="13"/>
        <v/>
      </c>
      <c r="AB73" s="56" t="str">
        <f t="shared" si="14"/>
        <v/>
      </c>
      <c r="AC73" s="56" t="str">
        <f t="shared" si="15"/>
        <v/>
      </c>
      <c r="AD73" s="56" t="str">
        <f t="shared" si="16"/>
        <v/>
      </c>
      <c r="AE73" s="40"/>
      <c r="AF73" s="40"/>
      <c r="AG73" s="40"/>
      <c r="AH73" s="56" t="str">
        <f t="shared" ref="AH73:AH104" si="18">IF(AE73=$B$6,AG73,"")</f>
        <v/>
      </c>
      <c r="AI73" s="54"/>
      <c r="AJ73" s="54"/>
      <c r="AK73" s="54"/>
      <c r="AL73" s="54"/>
      <c r="AM73" s="54"/>
    </row>
    <row r="74" spans="1:39">
      <c r="A74" s="45" t="str" cm="1">
        <f t="array" ref="A74">IF(H74="PROJECT", CHAR(10) &amp; "- " &amp; _xlfn.TEXTJOIN(CHAR(10) &amp; "- ", TRUE, _xlfn._xlws.FILTER($I$9:$I$1000, ($B$9:$B$1000=B74) * ($H$9:$H$1000="Topic"))), "")</f>
        <v/>
      </c>
      <c r="B74" s="45">
        <f t="shared" ref="B74:B137" si="19">IF(H74="","",IF(AND(H74="Topic",H73="PROJECT"),B73+1,IF(H74="PROJECT",B73,IF(AND(H74="Topic",H73="Topic"),B73,B73+1))))</f>
        <v>8</v>
      </c>
      <c r="C74" s="95">
        <v>16</v>
      </c>
      <c r="D74" s="57">
        <v>4</v>
      </c>
      <c r="E74" s="58" t="s">
        <v>46</v>
      </c>
      <c r="F74" s="54">
        <v>66</v>
      </c>
      <c r="G74" s="52" t="s">
        <v>158</v>
      </c>
      <c r="H74" s="52" t="s">
        <v>48</v>
      </c>
      <c r="I74" s="61" t="s">
        <v>855</v>
      </c>
      <c r="J74" s="62" t="s">
        <v>856</v>
      </c>
      <c r="K74" s="128" t="str">
        <f t="shared" ref="K74:K137" si="20">IF(H74="Topic",
"[ROLE] Friendly tutor specializing in " &amp; $I$2 &amp; " | " &amp;
"[TOPIC] " &amp; I74 &amp; " | " &amp;
"[LEVEL] " &amp; G74 &amp; " | " &amp;
"[COUNT] " &amp; D74 &amp; " examples | " &amp;
"[LIBRARY BEING LEARNED] " &amp; $I$3 &amp; " | " &amp;
"[ECOSYSTEM ORIENTATION RULE] If a data manipulation library, external package, or ecosystem like Pandas or NumPy is specified in " &amp; $I$3 &amp; _xlfn._LONGTEXT(",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$C74 &amp; " lines of EXECUTABLE code (STRICT: Do NOT count comments or blank lines). - NEVER exceed this limit. | " &amp;
"[FUNCTION RULE] Rule: " &amp; IF(G74="Beginner","Use all named target constructs with minimal prior syntax; introduce no unnamed APIs or concepts.", IF(G74="Intermediate", "Use typed module functions; compose only named targets or established prerequisites. Add nothing merely for idiomatic style.", "Use advanced constructs only when named or required; never inject pipelines, closures, captures, HOFs, use, Result, Option, or patterns.")) &amp; " | " &amp;
_xlfn._LONGTEXT("[CODE_CONSTRAINTS_RULE]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 &amp;
_xlfn._LONGTEXT("[I_O_PARADIGM] Use in-memory values and gleam/io by default; filesystem or runtime APIs only when topic-required and gracefully handle typed module returns, using Result for failure, Option for optional data, or Nil for no value only when topic-required w","hen applicable. | ") &amp;
"[INLINE_PACKAGE_MANAGER] If using external packages, use only required imports: Gleam core or gleam_stdlib by default; documented external packages only when topic-named at the top of the code block.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F74 &amp; " | Stage 1 📖 Practice | " &amp; IF($I$3="", $I$2, $I$2&amp; " - " &amp;$I$3) &amp; " | 📊 Level: " &amp; G74 &amp; " | 🌐 Coding5s.com" &amp; CHAR(10) &amp; "**Concept:** " &amp; J74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D74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IF(AJ74&lt;&gt;"", AJ74,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IF(H74="PROJECT", Z74, ""))</f>
        <v xml:space="preserve">[ROLE] Friendly tutor specializing in Gleam Fundamentals | [TOPIC] Implement Set Construction &amp; Membership explicitly utilizing set.new, set.from_list, set.contains, and set.insert.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#66 | Stage 1 📖 Practice | Gleam Fundamentals | 📊 Level: Intermediate | 🌐 Coding5s.com
**Concept:** Set Construction &amp; Membership (set.new, set.from_list, set.contains, set.insert)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4" s="102" t="str">
        <f t="shared" ref="L74:L137" si="21">IF(OR(H74="Topic", UPPER(H74)="PROJECT"),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IF(UPPER(H74)="PROJECT", "building a PROJECT: " &amp; I74 &amp; ". Topics applied in this project: " &amp; A74 &amp; ". Project objective: " &amp; J74, "learning: " &amp; I74 &amp; ". Topic details: " &amp; J74) &amp; " | " &amp;
"[LIBRARY BEING LEARNED] " &amp; $I$3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IF(G74="Beginner", "Audit only named constructs and prior prerequisites; never require custom types, Result, Option, HOFs, or patterns unless task-required.", IF(G74="Intermediate", "Audit named constructs and prerequisites; require typed module functions and immutability; assess pipelines, HOFs, captures, assertions, or patterns only when task-relevant.", "Audit named constructs in modular, typed Gleam; assess Result, Option, use, opaque types, and advanced patterns only when task-relevant.")) &amp; " | " &amp;
_xlfn._LONGTEXT("[CODE_QUALITY_POLICIES]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&amp; IF(AJ74&lt;&gt;"", "[MENTOR CONTEXT ALERT] Be aware of the following infrastructure limitation for this exercise: " &amp; AJ74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IF(UPPER(H74)="PROJECT",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IF(UPPER(H74)="PROJECT",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IF(UPPER(H74)="PROJECT", "Project #", "Topic #") &amp; F74 &amp; " | Practice | " &amp; IF($I$3="", $I$2, $I$2&amp; " - " &amp;$I$3) &amp; " | 📊 Level: " &amp; G74 &amp; CHAR(10) &amp; "**" &amp; IF(UPPER(H74)="PROJECT", "Project", "Topic") &amp; ":** " &amp; I74 &amp; CHAR(10) &amp; "---" &amp; CHAR(10) &amp; " | " &amp;
"[FOOTER RULE - STRICT] End your response with: '--- ⚡ *Coding5s Mentor System — Eliminating Epistemic Debt*' | ","")</f>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Set Construction &amp; Membership explicitly utilizing set.new, set.from_list, set.contains, and set.insert.. Topic details: Set Construction &amp; Membership (set.new, set.from_list, set.contains, set.insert)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#66 | Practice | Gleam Fundamentals | 📊 Level: Intermediate
**Topic:** Implement Set Construction &amp; Membership explicitly utilizing set.new, set.from_list, set.contains, and set.insert.
---
 | [FOOTER RULE - STRICT] End your response with: '--- ⚡ *Coding5s Mentor System — Eliminating Epistemic Debt*' | </v>
      </c>
      <c r="M74" s="52">
        <v>0</v>
      </c>
      <c r="N74" s="101" t="str">
        <f t="shared" ref="N74:N137" si="22">IF(H74="Topic",
"[ROLE] Careless " &amp; $I$2 &amp; " Developer | " &amp;
"[TASK] Generate debugging challenges in " &amp; $I$2 &amp; " | | " &amp;
"[TOPIC] " &amp; I74 &amp; " | | " &amp;
"[LEVEL] " &amp; G74 &amp; " | | " &amp;
"[COUNT] " &amp; D74 &amp; " challenges | " &amp;
"[LIBRARY BEING LEARNED] " &amp; $I$3 &amp; " | " &amp;
"[ECOSYSTEM ORIENTATION RULE] If a data manipulation library, external package, or ecosystem like Pandas or NumPy is specified in " &amp; $I$3 &amp; _xlfn._LONGTEXT(",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 &amp;
"[HEADER RULE - STRICT] You MUST start your entire response EXACTLY with this markdown block (do not print anything before it):" &amp; CHAR(10) &amp; "### 🔹 Topic #" &amp; F74 &amp; " | Stage 2 🐛 Debug | " &amp; IF($I$3="", $I$2, $I$2&amp; " - " &amp;$I$3) &amp; " | 📊 Level: " &amp; G74 &amp; " | 🌐 Coding5s.com" &amp; CHAR(10) &amp; "Concept: " &amp; J74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 &amp;
"[TESTING_FRAMEWORK_RULE] Use observable output by default; use assert, let assert, or gleeunit only when taught or required. Keep scaffolding minimal. | " &amp;
"[DEPENDENCY_MANAGEMENT_RULE] Assume a standard Gleam project; default to core/gleam_stdlib; use gleam add only for documented, topic-required packages. | " &amp;
"[CODE CONSTRAINTS] Each challenge uses only named constructs/prerequisites, minimal internal data, observable behavior when runnable, and intentional bugs - " &amp; IF(G74="Beginner", "5–15", IF(G74="Intermediate", "10–25", "15–35")) &amp; " executable broken Gleam lines; exclude blanks/comments. Use pub fn main only when needed; never force iteration or call counts. | Keep challenges comparable in scope while varying bug type and context.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D74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IF(H74="PROJECT", AA74, ""))</f>
        <v>[ROLE] Careless Gleam Fundamentals Developer | [TASK] Generate debugging challenges in Gleam Fundamentals | | [TOPIC] Implement Set Construction &amp; Membership explicitly utilizing set.new, set.from_list, set.contains, and set.insert.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#66 | Stage 2 🐛 Debug | Gleam Fundamentals | 📊 Level: Intermediate | 🌐 Coding5s.com
Concept: Set Construction &amp; Membership (set.new, set.from_list, set.contains, set.insert)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4" s="102" t="str">
        <f t="shared" ref="O74:O137" si="23">IF(OR(H74="Topic", UPPER(H74)="PROJECT"),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IF(UPPER(H74)="PROJECT", "PROJECT: " &amp; I74 &amp; ". Topics involved: " &amp; A74 &amp; ". Project objective: " &amp; J74, "TOPIC: " &amp; I74 &amp; ". Topic details: " &amp; J74)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IF(UPPER(H74)="PROJECT", "Project #", "Topic #") &amp; F74 &amp; " | Debug | " &amp; IF($I$3="", $I$2, $I$2&amp; " - " &amp;$I$3) &amp; " | 📊 Level: " &amp; G74 &amp; CHAR(10) &amp; "**" &amp; IF(UPPER(H74)="PROJECT", "Project", "Topic") &amp; ":** " &amp; I74 &amp; CHAR(10) &amp; "---" &amp; CHAR(10) &amp; " | " &amp;
_xlfn._LONGTEXT("[CORE_QUALITY_POLICY]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Set Construction &amp; Membership explicitly utilizing set.new, set.from_list, set.contains, and set.insert.. Topic details: Set Construction &amp; Membership (set.new, set.from_list, set.contains, set.insert)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#66 | Debug | Gleam Fundamentals | 📊 Level: Intermediate
**Topic:** Implement Set Construction &amp; Membership explicitly utilizing set.new, set.from_list, set.contains, and set.insert.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4" s="52">
        <v>0</v>
      </c>
      <c r="Q74" s="101" t="str">
        <f t="shared" ref="Q74:Q137" si="24">IF(H74="Topic",
"[ROLE] Tech Lead | " &amp;
"[TASK] Assign incomplete " &amp; $I$2 &amp; " script challenges | " &amp;
"[TOPIC] " &amp; I74 &amp; " | " &amp;
"[LEVEL] " &amp; G74 &amp; " | " &amp;
"[COUNT] " &amp; D74 &amp; " challenges | " &amp;
"[LIBRARY BEING LEARNED] " &amp; $I$3 &amp; " | " &amp;
"[ECOSYSTEM ORIENTATION RULE] If a data manipulation library, external package, or ecosystem like Pandas or NumPy is specified in " &amp; $I$3 &amp; _xlfn._LONGTEXT(",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 &amp;
"[HEADER RULE - STRICT] You MUST start your entire response EXACTLY with this markdown block (do not print anything before it):" &amp; CHAR(10) &amp; "### 🔹 Topic #" &amp; F74 &amp; " | Stage 3 🧩 Complete | " &amp; IF($I$3="", $I$2, $I$2&amp; " - " &amp;$I$3) &amp; " | 📊 Level: " &amp; G74 &amp; " | 🌐 Coding5s.com" &amp; CHAR(10) &amp; "**Concept:** " &amp; J74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Default to Gleam core/gleam_stdlib; use documented external packages only when topic-required. | " &amp;
"[TESTING_FRAMEWORK_PROTOCOL] Make completion observable when relevant; use echo for any value or gleam/io for String output. Never force tests. | " &amp;
"[CHALLENGE_CONSTRAINTS_POLICY] For Beginner, each // TODO is one atomic 1-2 line gap using only named constructs/prerequisites; no unrelated APIs or complex I/O. - " &amp; IF(G74="Beginner","5–15", IF(G74="Intermediate","10–25","15–35")) &amp; " executable base-code lines excluding blanks, comments, and TODO content. Keep all scaffold code valid; use pub fn main only when needed.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D74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I74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IF(G74="Beginner", "Clear explicit hint (no code) | ", IF(G74="Intermediate",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IF(H74="PROJECT", AB74, ""))</f>
        <v>[ROLE] Tech Lead | [TASK] Assign incomplete Gleam Fundamentals script challenges | [TOPIC] Implement Set Construction &amp; Membership explicitly utilizing set.new, set.from_list, set.contains, and set.insert.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#66 | Stage 3 🧩 Complete | Gleam Fundamentals | 📊 Level: Intermediate | 🌐 Coding5s.com
**Concept:** Set Construction &amp; Membership (set.new, set.from_list, set.contains, set.insert)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Set Construction &amp; Membership explicitly utilizing set.new, set.from_list, set.contains, and set.insert..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4" s="102" t="str">
        <f t="shared" ref="R74:R137" si="25">IF(OR(H74="Topic", UPPER(H74)="PROJECT"),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IF(UPPER(H74)="PROJECT", "PROJECT: " &amp; I74 &amp; ". Topics involved: " &amp; A74 &amp; ". Project objective: " &amp; J74, "TOPIC: " &amp; I74 &amp; ". Topic details: " &amp; J74)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IF(UPPER(H74)="PROJECT", "Project #", "Topic #") &amp; F74 &amp; " | Complete | " &amp; IF($I$3="", $I$2, $I$2&amp; " - " &amp;$I$3) &amp; " | 📊 Level: " &amp; G74 &amp; CHAR(10) &amp; "**" &amp; IF(UPPER(H74)="PROJECT", "Project", "Topic") &amp; ":** " &amp; I74 &amp; CHAR(10) &amp; "---" &amp; CHAR(10) &amp; " | " &amp;
_xlfn._LONGTEXT("[CORE_QUALITY_POLICY]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Set Construction &amp; Membership explicitly utilizing set.new, set.from_list, set.contains, and set.insert.. Topic details: Set Construction &amp; Membership (set.new, set.from_list, set.contains, set.insert)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#66 | Complete | Gleam Fundamentals | 📊 Level: Intermediate
**Topic:** Implement Set Construction &amp; Membership explicitly utilizing set.new, set.from_list, set.contains, and set.insert.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4" s="52">
        <v>0</v>
      </c>
      <c r="T74" s="101" t="str">
        <f t="shared" ref="T74:T137" si="26">IF(H74="Topic",
"[ROLE] Tech Lead | " &amp;
"[TASK] Provide intentionally messy but functional code for learning debugging and improvement | " &amp;
"[TOPIC] " &amp; I74 &amp; " | " &amp;
"[LEVEL] " &amp; G74 &amp; " | " &amp;
"[COUNT] " &amp; D74 &amp; " challenges | " &amp;
"[LIBRARY BEING LEARNED] " &amp; $I$3 &amp; " | " &amp;
_xlfn._LONGTEXT("[ECOSYSTEM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F74 &amp; " | Stage 4 🧹 Refactor | " &amp; IF($I$3="", $I$2, $I$2&amp; " - " &amp;$I$3) &amp; " | 📊 Level: " &amp; G74 &amp; " | 🌐 Coding5s.com" &amp; CHAR(10) &amp; "**Concept:** " &amp; J74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D74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IF(G74="Beginner", "5–15", IF(G74="Intermediate",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IF(H74="PROJECT", AC74, ""))</f>
        <v>[ROLE] Tech Lead | [TASK] Provide intentionally messy but functional code for learning debugging and improvement | [TOPIC] Implement Set Construction &amp; Membership explicitly utilizing set.new, set.from_list, set.contains, and set.insert.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#66 | Stage 4 🧹 Refactor | Gleam Fundamentals | 📊 Level: Intermediate | 🌐 Coding5s.com
**Concept:** Set Construction &amp; Membership (set.new, set.from_list, set.contains, set.insert)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4" s="102" t="str">
        <f t="shared" ref="U74:U137" si="27">IF(OR(H74="Topic", UPPER(H74)="PROJECT"),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IF(UPPER(H74)="PROJECT", "PROJECT: " &amp; I74 &amp; ". Topics involved: " &amp; A74 &amp; ". Project objective: " &amp; J74, "TOPIC: " &amp; I74 &amp; ". Topic details: " &amp; J74)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IF(UPPER(H74)="PROJECT", "Project #", "Topic #") &amp; F74 &amp; " | Refactor | " &amp; IF($I$3="", $I$2, $I$2&amp; " - " &amp;$I$3) &amp; " | 📊 Level: " &amp; G74 &amp; CHAR(10) &amp; "**" &amp; IF(UPPER(H74)="PROJECT", "Project", "Topic") &amp; ":** " &amp; I74 &amp; CHAR(10) &amp; "---" &amp; CHAR(10) &amp; " | " &amp;
_xlfn._LONGTEXT("[PYTHON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Implement Set Construction &amp; Membership explicitly utilizing set.new, set.from_list, set.contains, and set.insert.. Topic details: Set Construction &amp; Membership (set.new, set.from_list, set.contains, set.insert)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#66 | Refactor | Gleam Fundamentals | 📊 Level: Intermediate
**Topic:** Implement Set Construction &amp; Membership explicitly utilizing set.new, set.from_list, set.contains, and set.insert.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4" s="52">
        <v>0</v>
      </c>
      <c r="W74" s="87" t="str">
        <f t="shared" ref="W74:W137" si="28">IF(H74="Topic",
"[ROLE] Tech Product Manager assigning a " &amp; $I$2 &amp; " Jira Ticket | " &amp;
"[TASK] Provide a guided implementation exercise with full solution for learning purposes | " &amp;
"[TOPIC] " &amp; I74 &amp; " | " &amp;
"[LEVEL] " &amp; G74 &amp; " | " &amp;
"[LIBRARY BEING LEARNED] " &amp; $I$3 &amp; " | " &amp;
_xlfn._LONGTEXT("[ECOSYSTEM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F74 &amp; " | Stage 5 | " &amp; IF($I$3="", $I$2, $I$2&amp; " - " &amp;$I$3) &amp; " | 📊 Level: " &amp; G74 &amp; " | 🌐 Coding5s.com" &amp; CHAR(10) &amp; "**Concept:** " &amp; J74 &amp; CHAR(10) &amp; "---" &amp; CHAR(10) &amp; " | " &amp;
"[FUNCTIONAL_STRUCTURE_POLICY] Rule: " &amp; IF(G74="Beginner", "Use simple scripts or minimal functions. ", IF(G74="Intermediate",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IF(G74="Beginner", "10–20", IF(G74="Intermediate", "15–30", "25–40")) &amp; " lines of EXECUTABLE code (STRICT) - V1.1 MUST be between " &amp; IF(G74="Beginner", "15–30", IF(G74="Intermediate",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IF(H74="PROJECT", AD74, ""))</f>
        <v>[ROLE] Tech Product Manager assigning a Gleam Fundamentals Jira Ticket | [TASK] Provide a guided implementation exercise with full solution for learning purposes | [TOPIC] Implement Set Construction &amp; Membership explicitly utilizing set.new, set.from_list, set.contains, and set.insert.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#66 | Stage 5 | Gleam Fundamentals | 📊 Level: Intermediate | 🌐 Coding5s.com
**Concept:** Set Construction &amp; Membership (set.new, set.from_list, set.contains, set.insert)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4" s="102" t="str">
        <f t="shared" ref="X74:X137" si="29">IF(OR(H74="Topic", UPPER(H74)="PROJECT"),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IF(UPPER(H74)="PROJECT", "PROJECT: " &amp; I74 &amp; ". Topics integrated: " &amp; A74 &amp; ". Business Goal: " &amp; J74, "TOPIC: " &amp; I74 &amp; ". Goal: " &amp; J74)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IF(UPPER(H74)="PROJECT", "Project #", "Topic #") &amp; F74 &amp; " | Extend | " &amp; IF($I$3="", $I$2, $I$2&amp; " - " &amp;$I$3) &amp; " | 📊 Level: " &amp; G74 &amp; CHAR(10) &amp; "**" &amp; IF(UPPER(H74)="PROJECT", "Project", "Topic") &amp; ":** " &amp; I74 &amp; CHAR(10) &amp; "---" &amp; CHAR(10) &amp; " | " &amp;
_xlfn._LONGTEXT("[CODE_QUALITY_PROTOCOL]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Set Construction &amp; Membership explicitly utilizing set.new, set.from_list, set.contains, and set.insert.. Goal: Set Construction &amp; Membership (set.new, set.from_list, set.contains, set.insert)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#66 | Extend | Gleam Fundamentals | 📊 Level: Intermediate
**Topic:** Implement Set Construction &amp; Membership explicitly utilizing set.new, set.from_list, set.contains, and set.insert.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4" s="52">
        <v>0</v>
      </c>
      <c r="Z74" s="56" t="str">
        <f t="shared" ref="Z74:Z137" si="30">IF(H74&lt;&gt;"PROJECT","",
"[TASK] Teach through a practical " &amp; $I$2 &amp; " - " &amp; $I$3 &amp; " project following the micro-learning methodology, acting as a supportive tutor, creating a project about  " &amp; I74 &amp; " | " &amp;
"[TOPICS USED] " &amp; A74 &amp; " | " &amp;
"[LEVEL] " &amp; G74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only required imports: Gleam core or gleam_stdlib by default; documented external packages only when topic-named at the top of the code block. Assume no project configuration file exists. | " &amp;
"[CODE_CONSTRAINTS_RULE] Obey the row's Max Lines; use only scoped prior topics; validate with taught syntax, never force gleeunit or let assert. | " &amp;
_xlfn._LONGTEXT("[VISUAL_ARCHITECTURE_COMMENTS] 1. Use short '// --- BLOCK: NAME ---' comments only between real functional sections to map code to the planning phase. 2. Use brief //// module docs at top and /// docs before public items; type all module-function argument","s and returns. 3. CRITICAL: NO comment or docstring line may exceed 80 characters maximum per comment or documentation line in width. | ") &amp;
"[DATA ROBUSTNESS RULE] Handle real-world data safely | " &amp;
"[CODE CONSTRAINTS] MUST be between " &amp; IF(G74="Beginner", "25–40", IF(G74="Intermediate",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F74 &amp; " | Stage 1 | " &amp; IF($I$3="", $I$2, $I$2&amp; " - " &amp;$I$3) &amp; " | 📊 Level: " &amp; G74 &amp; " | 🌐 Coding5s.com" &amp; CHAR(10) &amp; "**Project:** " &amp; J74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74" s="56" t="str">
        <f t="shared" ref="AA74:AA137" si="31">IF(H74&lt;&gt;"PROJECT","",
"[ROLE] Careless " &amp; $I$2 &amp; " Developer | " &amp;
"[TASK] Generate debugging project in " &amp; $I$2 &amp; " | " &amp;
"[PROJECT] " &amp; I74 &amp; " | " &amp;
"[TOPICS USED] " &amp; A74 &amp; " | " &amp;
"[LEVEL] " &amp; G74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F74 &amp; " | Stage 2 | " &amp; IF($I$3="", $I$2, $I$2&amp; " - " &amp;$I$3) &amp; " | 📊 Level: " &amp; G74 &amp; " | 🌐 Coding5s.com" &amp; CHAR(10) &amp; "Project: " &amp; J74 &amp; CHAR(10) &amp; "---" &amp; CHAR(10) &amp; " | " &amp;
"[LIBRARY BEING LEARNED] " &amp; $I$3 &amp; " | " &amp;
"[ECOSYSTEM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AE72 &amp; " | " &amp;
"[LANGUAGE SEED CONTEXT] " &amp; IF($AE$7 = "", "Language Seed Not Necessary", "You MUST strictly follow this seed context to enhance, adapt, and naturalize your tone, vocabulary, and instructional quality in " &amp; $B$6 &amp; ": " &amp; $AE$7) &amp; " | " &amp;
_xlfn._LONGTEXT("[BUG RULE] Create messy but readable Gleam with EXACTLY 2-5 intentional bugs drawn only from scoped topics; mix only applicable categories below. Type/compile bugs may include type mismatches, wrong arity, undefined names, invalid use of topic APIs, or in","-scope inexhaustive case. Logic bugs may include wrong operators, comparisons, boundaries, patterns, or return values within scoped concepts. Error-handling bugs apply only when Result, Option, or assertions are in scope; use omitted or mishandled branche","s or unsafe assertions.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IF(G74="Beginner", "25–40", IF(G74="Intermediate", "30–60", "40–100")) &amp; " lines of EXECUTABLE code (STRICT: Do NOT count blank lines towards this limit) - Multi-step flow - 2–4 functions ONLY - main() as entry point " &amp; IF(G74&lt;&gt;"Advanced",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74" s="56" t="str">
        <f t="shared" ref="AB74:AB137" si="32">IF(H74&lt;&gt;"PROJECT","",
"[ROLE] Tech Lead | " &amp;
"[TASK] Assign incomplete project script | " &amp;
"[PROJECT] " &amp; I74 &amp; " | " &amp;
"[TOPICS USED] " &amp; A74 &amp; " | " &amp;
"[LEVEL] " &amp; G74 &amp; " | " &amp;
"[LIBRARY BEING LEARNED] " &amp; $I$3 &amp; " | " &amp;
"[ECOSYSTEM ORIENTATION RULE] If a data manipulation library, external package, or ecosystem like Pandas or NumPy is specified in " &amp; $I$3 &amp; _xlfn._LONGTEXT(",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F74 &amp; " | Stage 3 | " &amp; IF($I$3="", $I$2, $I$2&amp; " - " &amp;$I$3) &amp; " | 📊 Level: " &amp; G74 &amp; " | 🌐 Coding5s.com" &amp; CHAR(10) &amp; "**Project:** " &amp; J74 &amp; CHAR(10) &amp; "---" &amp; CHAR(10) &amp; " | " &amp;
"[EXTERNAL_PACKAGE_PROTOCOL] Use gleam add only for documented external packages required by the project scope. | " &amp;
"[CHALLENGE_CONSTRAINTS_POLICY] Obey the following executable base-code range; exclude blanks, comments, and TODO content: " &amp; IF(G74="Beginner","25–40", IF(G74="Intermediate","30–60","40–100")) &amp; " Provide a valid scaffold using only scoped prior topics; place missing integration steps in clear // TODO blocks. Never force pipelines or function counts.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74" s="56" t="str">
        <f t="shared" ref="AC74:AC137" si="33">IF(H74&lt;&gt;"PROJECT","",
"[ROLE] Tech Lead | " &amp;
"[TASK] Provide a messy but functional project for refactoring | " &amp;
"[PROJECT] " &amp; I74 &amp; " | " &amp;
"[TOPICS USED] " &amp; A74 &amp; " | " &amp;
"[LEVEL] " &amp; G74 &amp; " | " &amp;
"[PERSONA RULE] Act as a Tech Lead. A junior wrote this working but messy code. Tone: professional but exhausted | " &amp;
"[HEADER RULE - STRICT] You MUST start your entire response EXACTLY with this markdown block (do not print anything before it):" &amp; CHAR(10) &amp; "### 🚀 Project #" &amp; F74 &amp; " | Stage 4 | " &amp; IF($I$3="", $I$2, $I$2&amp; " - " &amp;$I$3) &amp; " | 📊 Level: " &amp; G74 &amp; " | 🌐 Coding5s.com" &amp; CHAR(10) &amp; "**Project:** " &amp; J74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IF(G74="Beginner", "25–40", IF(G74="Intermediate",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74" s="56" t="str">
        <f t="shared" ref="AD74:AD137" si="34">IF(H74&lt;&gt;"PROJECT","",
"[ROLE] Tech Product Manager assigning a " &amp; $I$2 &amp; " Jira Ticket | " &amp;
"[TASK] Provide a guided project implementation with full solution | " &amp;
"[PROJECT] " &amp; I74 &amp; " | " &amp;
"[TOPICS USED] " &amp; A74 &amp; " | " &amp;
"[LEVEL] " &amp; G74 &amp; " | " &amp;
"[PERSONA RULE] Act as a professional Tech Product Manager defining a project ticket | " &amp;
"[LIBRARY BEING LEARNED] " &amp; $I$3 &amp; " | " &amp;
_xlfn._LONGTEXT("[ECOSYSTEM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 &amp;
"[HEADER RULE - STRICT] You MUST start your entire response EXACTLY with this markdown block (do not print anything before it):" &amp; CHAR(10) &amp; "### 🚀 Project #" &amp; F74 &amp; " | Stage 5 | " &amp; IF($I$3="", $I$2, $I$2&amp; " - " &amp;$I$3) &amp; " | 📊 Level: " &amp; G74 &amp; " | 🌐 Coding5s.com" &amp; CHAR(10) &amp; "**Project:** " &amp; J74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IF(G74="Beginner", "20–35", IF(G74="Intermediate", "30–50", "45–70")) &amp; " lines of EXECUTABLE code (STRICT) - V1.1 MUST be between " &amp; IF(G74="Beginner", "30–50", IF(G74="Intermediate",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IF(G74="Beginner", "Avoid complex structure. ", IF(G74="Intermediate",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74" s="40"/>
      <c r="AF74" s="40"/>
      <c r="AG74" s="40"/>
      <c r="AH74" s="56" t="str">
        <f t="shared" si="18"/>
        <v/>
      </c>
      <c r="AI74" s="54"/>
      <c r="AJ74" s="54"/>
      <c r="AK74" s="54"/>
      <c r="AL74" s="54"/>
      <c r="AM74" s="54"/>
    </row>
    <row r="75" spans="1:39">
      <c r="A75" s="45" t="str" cm="1">
        <f t="array" ref="A75">IF(H75="PROJECT", CHAR(10) &amp; "- " &amp; _xlfn.TEXTJOIN(CHAR(10) &amp; "- ", TRUE, _xlfn._xlws.FILTER($I$9:$I$1000, ($B$9:$B$1000=B75) * ($H$9:$H$1000="Topic"))), "")</f>
        <v/>
      </c>
      <c r="B75" s="45">
        <f t="shared" si="19"/>
        <v>8</v>
      </c>
      <c r="C75" s="95">
        <v>16</v>
      </c>
      <c r="D75" s="46">
        <v>4</v>
      </c>
      <c r="E75" s="58" t="s">
        <v>46</v>
      </c>
      <c r="F75" s="67">
        <v>67</v>
      </c>
      <c r="G75" s="53" t="s">
        <v>158</v>
      </c>
      <c r="H75" s="53" t="s">
        <v>48</v>
      </c>
      <c r="I75" s="50" t="s">
        <v>857</v>
      </c>
      <c r="J75" s="51" t="s">
        <v>858</v>
      </c>
      <c r="K75" s="128" t="str">
        <f t="shared" si="20"/>
        <v xml:space="preserve">[ROLE] Friendly tutor specializing in Gleam Fundamentals | [TOPIC] Evaluate Set Algebra &amp; Transformation explicitly utilizing set.union, set.intersection, set.difference, and set.map.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16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#67 | Stage 1 📖 Practice | Gleam Fundamentals | 📊 Level: Intermediate | 🌐 Coding5s.com
**Concept:** Set Algebra &amp; Transformation (set.union, set.intersection, set.difference, set.map)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5" s="102" t="str">
        <f t="shared" si="21"/>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Set Algebra &amp; Transformation explicitly utilizing set.union, set.intersection, set.difference, and set.map.. Topic details: Set Algebra &amp; Transformation (set.union, set.intersection, set.difference, set.map)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#67 | Practice | Gleam Fundamentals | 📊 Level: Intermediate
**Topic:** Evaluate Set Algebra &amp; Transformation explicitly utilizing set.union, set.intersection, set.difference, and set.map.
---
 | [FOOTER RULE - STRICT] End your response with: '--- ⚡ *Coding5s Mentor System — Eliminating Epistemic Debt*' | </v>
      </c>
      <c r="M75" s="53">
        <v>0</v>
      </c>
      <c r="N75" s="101" t="str">
        <f t="shared" si="22"/>
        <v>[ROLE] Careless Gleam Fundamentals Developer | [TASK] Generate debugging challenges in Gleam Fundamentals | | [TOPIC] Evaluate Set Algebra &amp; Transformation explicitly utilizing set.union, set.intersection, set.difference, and set.map.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#67 | Stage 2 🐛 Debug | Gleam Fundamentals | 📊 Level: Intermediate | 🌐 Coding5s.com
Concept: Set Algebra &amp; Transformation (set.union, set.intersection, set.difference, set.map)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5" s="102" t="str">
        <f t="shared" si="23"/>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Set Algebra &amp; Transformation explicitly utilizing set.union, set.intersection, set.difference, and set.map.. Topic details: Set Algebra &amp; Transformation (set.union, set.intersection, set.difference, set.map)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#67 | Debug | Gleam Fundamentals | 📊 Level: Intermediate
**Topic:** Evaluate Set Algebra &amp; Transformation explicitly utilizing set.union, set.intersection, set.difference, and set.map.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5" s="53">
        <v>0</v>
      </c>
      <c r="Q75" s="101" t="str">
        <f t="shared" si="24"/>
        <v>[ROLE] Tech Lead | [TASK] Assign incomplete Gleam Fundamentals script challenges | [TOPIC] Evaluate Set Algebra &amp; Transformation explicitly utilizing set.union, set.intersection, set.difference, and set.map.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#67 | Stage 3 🧩 Complete | Gleam Fundamentals | 📊 Level: Intermediate | 🌐 Coding5s.com
**Concept:** Set Algebra &amp; Transformation (set.union, set.intersection, set.difference, set.map)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Set Algebra &amp; Transformation explicitly utilizing set.union, set.intersection, set.difference, and set.map..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5" s="102" t="str">
        <f t="shared" si="25"/>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Set Algebra &amp; Transformation explicitly utilizing set.union, set.intersection, set.difference, and set.map.. Topic details: Set Algebra &amp; Transformation (set.union, set.intersection, set.difference, set.map)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#67 | Complete | Gleam Fundamentals | 📊 Level: Intermediate
**Topic:** Evaluate Set Algebra &amp; Transformation explicitly utilizing set.union, set.intersection, set.difference, and set.map.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5" s="53">
        <v>0</v>
      </c>
      <c r="T75" s="101" t="str">
        <f t="shared" si="26"/>
        <v>[ROLE] Tech Lead | [TASK] Provide intentionally messy but functional code for learning debugging and improvement | [TOPIC] Evaluate Set Algebra &amp; Transformation explicitly utilizing set.union, set.intersection, set.difference, and set.map.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#67 | Stage 4 🧹 Refactor | Gleam Fundamentals | 📊 Level: Intermediate | 🌐 Coding5s.com
**Concept:** Set Algebra &amp; Transformation (set.union, set.intersection, set.difference, set.map)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5" s="102"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Evaluate Set Algebra &amp; Transformation explicitly utilizing set.union, set.intersection, set.difference, and set.map.. Topic details: Set Algebra &amp; Transformation (set.union, set.intersection, set.difference, set.map)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#67 | Refactor | Gleam Fundamentals | 📊 Level: Intermediate
**Topic:** Evaluate Set Algebra &amp; Transformation explicitly utilizing set.union, set.intersection, set.difference, and set.map.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5" s="53">
        <v>0</v>
      </c>
      <c r="W75" s="87" t="str">
        <f t="shared" si="28"/>
        <v>[ROLE] Tech Product Manager assigning a Gleam Fundamentals Jira Ticket | [TASK] Provide a guided implementation exercise with full solution for learning purposes | [TOPIC] Evaluate Set Algebra &amp; Transformation explicitly utilizing set.union, set.intersection, set.difference, and set.map.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#67 | Stage 5 | Gleam Fundamentals | 📊 Level: Intermediate | 🌐 Coding5s.com
**Concept:** Set Algebra &amp; Transformation (set.union, set.intersection, set.difference, set.map)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5" s="102"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Set Algebra &amp; Transformation explicitly utilizing set.union, set.intersection, set.difference, and set.map.. Goal: Set Algebra &amp; Transformation (set.union, set.intersection, set.difference, set.map)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#67 | Extend | Gleam Fundamentals | 📊 Level: Intermediate
**Topic:** Evaluate Set Algebra &amp; Transformation explicitly utilizing set.union, set.intersection, set.difference, and set.map.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5" s="53">
        <v>0</v>
      </c>
      <c r="Z75" s="56" t="str">
        <f t="shared" si="30"/>
        <v/>
      </c>
      <c r="AA75" s="56" t="str">
        <f t="shared" si="31"/>
        <v/>
      </c>
      <c r="AB75" s="56" t="str">
        <f t="shared" si="32"/>
        <v/>
      </c>
      <c r="AC75" s="56" t="str">
        <f t="shared" si="33"/>
        <v/>
      </c>
      <c r="AD75" s="56" t="str">
        <f t="shared" si="34"/>
        <v/>
      </c>
      <c r="AE75" s="40"/>
      <c r="AF75" s="40"/>
      <c r="AG75" s="40"/>
      <c r="AH75" s="56" t="str">
        <f t="shared" si="18"/>
        <v/>
      </c>
      <c r="AI75" s="54"/>
      <c r="AJ75" s="54"/>
      <c r="AK75" s="54"/>
      <c r="AL75" s="54"/>
      <c r="AM75" s="54"/>
    </row>
    <row r="76" spans="1:39">
      <c r="A76" s="45" t="str" cm="1">
        <f t="array" ref="A76">IF(H76="PROJECT", CHAR(10) &amp; "- " &amp; _xlfn.TEXTJOIN(CHAR(10) &amp; "- ", TRUE, _xlfn._xlws.FILTER($I$9:$I$1000, ($B$9:$B$1000=B76) * ($H$9:$H$1000="Topic"))), "")</f>
        <v xml:space="preserve">
- Apply String Transformation &amp; Search explicitly utilizing string.lowercase, string.replace, string.contains, and string.starts_with.
- Execute String Trimming, Slicing &amp; Graphemes explicitly utilizing string.trim, string.slice, string.to_graphemes, and string.length.
- Evaluate Unicode Codepoints &amp; Byte Measurement explicitly utilizing string.byte_size, string.to_utf_codepoints, and string.from_utf_codepoints.
- Construct Dictionary Construction, Lookup &amp; Updates explicitly utilizing dict.new, dict.get, dict.insert, and dict.upsert.
- Manage Dictionary Transformation &amp; Combination explicitly utilizing dict.map_values, dict.filter, dict.fold, and dict.merge.
- Implement Set Construction &amp; Membership explicitly utilizing set.new, set.from_list, set.contains, and set.insert.
- Evaluate Set Algebra &amp; Transformation explicitly utilizing set.union, set.intersection, set.difference, and set.map.</v>
      </c>
      <c r="B76" s="45">
        <f t="shared" si="19"/>
        <v>8</v>
      </c>
      <c r="C76" s="95">
        <v>35</v>
      </c>
      <c r="D76" s="57">
        <v>0</v>
      </c>
      <c r="E76" s="58" t="s">
        <v>46</v>
      </c>
      <c r="F76" s="54">
        <v>68</v>
      </c>
      <c r="G76" s="52" t="s">
        <v>158</v>
      </c>
      <c r="H76" s="52" t="s">
        <v>77</v>
      </c>
      <c r="I76" s="61" t="s">
        <v>859</v>
      </c>
      <c r="J76" s="62" t="s">
        <v>860</v>
      </c>
      <c r="K76" s="128" t="str">
        <f t="shared" si="20"/>
        <v>[TASK] Teach through a practical Gleam Fundamentals -  project following the micro-learning methodology, acting as a supportive tutor, creating a project about  Develop a text analysis toolkit consolidating string transformations, unicode measurements, dictionaries for frequencies, and set algebra. | [TOPICS USED] 
- Apply String Transformation &amp; Search explicitly utilizing string.lowercase, string.replace, string.contains, and string.starts_with.
- Execute String Trimming, Slicing &amp; Graphemes explicitly utilizing string.trim, string.slice, string.to_graphemes, and string.length.
- Evaluate Unicode Codepoints &amp; Byte Measurement explicitly utilizing string.byte_size, string.to_utf_codepoints, and string.from_utf_codepoints.
- Construct Dictionary Construction, Lookup &amp; Updates explicitly utilizing dict.new, dict.get, dict.insert, and dict.upsert.
- Manage Dictionary Transformation &amp; Combination explicitly utilizing dict.map_values, dict.filter, dict.fold, and dict.merge.
- Implement Set Construction &amp; Membership explicitly utilizing set.new, set.from_list, set.contains, and set.insert.
- Evaluate Set Algebra &amp; Transformation explicitly utilizing set.union, set.intersection, set.difference, and set.map.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only required imports: Gleam core or gleam_stdlib by default; documented external packages only when topic-named at the top of the code block. Assume no project configuration file exists. | [CODE_CONSTRAINTS_RULE] Obey the row's Max Lines; use only scoped prior topics; validate with taught syntax, never force gleeunit or let assert. | [VISUAL_ARCHITECTURE_COMMENTS] 1. Use short '// --- BLOCK: NAME ---' comments only between real functional sections to map code to the planning phase. 2. Use brief //// module docs at top and /// docs before public items; type all module-function arguments and returns. 3. CRITICAL: NO comment or docstring line may exceed 80 characters maximum per comment or documentation line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#68 | Stage 1 | Gleam Fundamentals | 📊 Level: Intermediate | 🌐 Coding5s.com
**Project:** Text Analysis Toolkit (Strings, Dictionaries, Sets)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76" s="102" t="str">
        <f t="shared" si="21"/>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Develop a text analysis toolkit consolidating string transformations, unicode measurements, dictionaries for frequencies, and set algebra.. Topics applied in this project: 
- Apply String Transformation &amp; Search explicitly utilizing string.lowercase, string.replace, string.contains, and string.starts_with.
- Execute String Trimming, Slicing &amp; Graphemes explicitly utilizing string.trim, string.slice, string.to_graphemes, and string.length.
- Evaluate Unicode Codepoints &amp; Byte Measurement explicitly utilizing string.byte_size, string.to_utf_codepoints, and string.from_utf_codepoints.
- Construct Dictionary Construction, Lookup &amp; Updates explicitly utilizing dict.new, dict.get, dict.insert, and dict.upsert.
- Manage Dictionary Transformation &amp; Combination explicitly utilizing dict.map_values, dict.filter, dict.fold, and dict.merge.
- Implement Set Construction &amp; Membership explicitly utilizing set.new, set.from_list, set.contains, and set.insert.
- Evaluate Set Algebra &amp; Transformation explicitly utilizing set.union, set.intersection, set.difference, and set.map.. Project objective: Text Analysis Toolkit (Strings, Dictionaries, Sets)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#68 | Practice | Gleam Fundamentals | 📊 Level: Intermediate
**Project:** Develop a text analysis toolkit consolidating string transformations, unicode measurements, dictionaries for frequencies, and set algebra.
---
 | [FOOTER RULE - STRICT] End your response with: '--- ⚡ *Coding5s Mentor System — Eliminating Epistemic Debt*' | </v>
      </c>
      <c r="M76" s="52">
        <v>0</v>
      </c>
      <c r="N76" s="101" t="str">
        <f t="shared" si="22"/>
        <v>[ROLE] Careless Gleam Fundamentals Developer | [TASK] Generate debugging project in Gleam Fundamentals | [PROJECT] Develop a text analysis toolkit consolidating string transformations, unicode measurements, dictionaries for frequencies, and set algebra. | [TOPICS USED] 
- Apply String Transformation &amp; Search explicitly utilizing string.lowercase, string.replace, string.contains, and string.starts_with.
- Execute String Trimming, Slicing &amp; Graphemes explicitly utilizing string.trim, string.slice, string.to_graphemes, and string.length.
- Evaluate Unicode Codepoints &amp; Byte Measurement explicitly utilizing string.byte_size, string.to_utf_codepoints, and string.from_utf_codepoints.
- Construct Dictionary Construction, Lookup &amp; Updates explicitly utilizing dict.new, dict.get, dict.insert, and dict.upsert.
- Manage Dictionary Transformation &amp; Combination explicitly utilizing dict.map_values, dict.filter, dict.fold, and dict.merge.
- Implement Set Construction &amp; Membership explicitly utilizing set.new, set.from_list, set.contains, and set.insert.
- Evaluate Set Algebra &amp; Transformation explicitly utilizing set.union, set.intersection, set.difference, and set.map. | [LEVEL] Intermediate | [OUTPUT] Only header, dataset summary or statement (if any), email intro, objective, expected output, broken code, and footer | [HEADER RULE - STRICT] You MUST start your entire response EXACTLY with this markdown block (do not print anything before it):
### 🚀 Project #68 | Stage 2 | Gleam Fundamentals | 📊 Level: Intermediate | 🌐 Coding5s.com
Project: Text Analysis Toolkit (Strings, Dictionaries, Sets)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Create messy but readable Gleam with EXACTLY 2-5 intentional bugs drawn only from scoped topics; mix only applicable categories below. Type/compile bugs may include type mismatches, wrong arity, undefined names, invalid use of topic APIs, or in-scope inexhaustive case. Logic bugs may include wrong operators, comparisons, boundaries, patterns, or return values within scoped concepts. Error-handling bugs apply only when Result, Option, or assertions are in scope; use omitted or mishandled branches or unsafe assertions.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Gleam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76" s="102" t="str">
        <f t="shared" si="23"/>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Develop a text analysis toolkit consolidating string transformations, unicode measurements, dictionaries for frequencies, and set algebra.. Topics involved: 
- Apply String Transformation &amp; Search explicitly utilizing string.lowercase, string.replace, string.contains, and string.starts_with.
- Execute String Trimming, Slicing &amp; Graphemes explicitly utilizing string.trim, string.slice, string.to_graphemes, and string.length.
- Evaluate Unicode Codepoints &amp; Byte Measurement explicitly utilizing string.byte_size, string.to_utf_codepoints, and string.from_utf_codepoints.
- Construct Dictionary Construction, Lookup &amp; Updates explicitly utilizing dict.new, dict.get, dict.insert, and dict.upsert.
- Manage Dictionary Transformation &amp; Combination explicitly utilizing dict.map_values, dict.filter, dict.fold, and dict.merge.
- Implement Set Construction &amp; Membership explicitly utilizing set.new, set.from_list, set.contains, and set.insert.
- Evaluate Set Algebra &amp; Transformation explicitly utilizing set.union, set.intersection, set.difference, and set.map.. Project objective: Text Analysis Toolkit (Strings, Dictionaries, Sets)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#68 | Debug | Gleam Fundamentals | 📊 Level: Intermediate
**Project:** Develop a text analysis toolkit consolidating string transformations, unicode measurements, dictionaries for frequencies, and set algebra.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6" s="52">
        <v>0</v>
      </c>
      <c r="Q76" s="101" t="str">
        <f t="shared" si="24"/>
        <v>[ROLE] Tech Lead | [TASK] Assign incomplete project script | [PROJECT] Develop a text analysis toolkit consolidating string transformations, unicode measurements, dictionaries for frequencies, and set algebra. | [TOPICS USED] 
- Apply String Transformation &amp; Search explicitly utilizing string.lowercase, string.replace, string.contains, and string.starts_with.
- Execute String Trimming, Slicing &amp; Graphemes explicitly utilizing string.trim, string.slice, string.to_graphemes, and string.length.
- Evaluate Unicode Codepoints &amp; Byte Measurement explicitly utilizing string.byte_size, string.to_utf_codepoints, and string.from_utf_codepoints.
- Construct Dictionary Construction, Lookup &amp; Updates explicitly utilizing dict.new, dict.get, dict.insert, and dict.upsert.
- Manage Dictionary Transformation &amp; Combination explicitly utilizing dict.map_values, dict.filter, dict.fold, and dict.merge.
- Implement Set Construction &amp; Membership explicitly utilizing set.new, set.from_list, set.contains, and set.insert.
- Evaluate Set Algebra &amp; Transformation explicitly utilizing set.union, set.intersection, set.difference, and set.map. | [LEVEL] Intermediate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#68 | Stage 3 | Gleam Fundamentals | 📊 Level: Intermediate | 🌐 Coding5s.com
**Project:** Text Analysis Toolkit (Strings, Dictionaries, Sets)
---
 | [EXTERNAL_PACKAGE_PROTOCOL] Use gleam add only for documented external packages required by the project scope. | [CHALLENGE_CONSTRAINTS_POLICY] Obey the following executable base-code range; exclude blanks, comments, and TODO content: 30–60 Provide a valid scaffold using only scoped prior topics; place missing integration steps in clear // TODO blocks. Never force pipelines or function counts.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Gleam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76" s="102" t="str">
        <f t="shared" si="25"/>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Develop a text analysis toolkit consolidating string transformations, unicode measurements, dictionaries for frequencies, and set algebra.. Topics involved: 
- Apply String Transformation &amp; Search explicitly utilizing string.lowercase, string.replace, string.contains, and string.starts_with.
- Execute String Trimming, Slicing &amp; Graphemes explicitly utilizing string.trim, string.slice, string.to_graphemes, and string.length.
- Evaluate Unicode Codepoints &amp; Byte Measurement explicitly utilizing string.byte_size, string.to_utf_codepoints, and string.from_utf_codepoints.
- Construct Dictionary Construction, Lookup &amp; Updates explicitly utilizing dict.new, dict.get, dict.insert, and dict.upsert.
- Manage Dictionary Transformation &amp; Combination explicitly utilizing dict.map_values, dict.filter, dict.fold, and dict.merge.
- Implement Set Construction &amp; Membership explicitly utilizing set.new, set.from_list, set.contains, and set.insert.
- Evaluate Set Algebra &amp; Transformation explicitly utilizing set.union, set.intersection, set.difference, and set.map.. Project objective: Text Analysis Toolkit (Strings, Dictionaries, Sets)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#68 | Complete | Gleam Fundamentals | 📊 Level: Intermediate
**Project:** Develop a text analysis toolkit consolidating string transformations, unicode measurements, dictionaries for frequencies, and set algebra.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6" s="52">
        <v>0</v>
      </c>
      <c r="T76" s="101" t="str">
        <f t="shared" si="26"/>
        <v>[ROLE] Tech Lead | [TASK] Provide a messy but functional project for refactoring | [PROJECT] Develop a text analysis toolkit consolidating string transformations, unicode measurements, dictionaries for frequencies, and set algebra. | [TOPICS USED] 
- Apply String Transformation &amp; Search explicitly utilizing string.lowercase, string.replace, string.contains, and string.starts_with.
- Execute String Trimming, Slicing &amp; Graphemes explicitly utilizing string.trim, string.slice, string.to_graphemes, and string.length.
- Evaluate Unicode Codepoints &amp; Byte Measurement explicitly utilizing string.byte_size, string.to_utf_codepoints, and string.from_utf_codepoints.
- Construct Dictionary Construction, Lookup &amp; Updates explicitly utilizing dict.new, dict.get, dict.insert, and dict.upsert.
- Manage Dictionary Transformation &amp; Combination explicitly utilizing dict.map_values, dict.filter, dict.fold, and dict.merge.
- Implement Set Construction &amp; Membership explicitly utilizing set.new, set.from_list, set.contains, and set.insert.
- Evaluate Set Algebra &amp; Transformation explicitly utilizing set.union, set.intersection, set.difference, and set.map. | [LEVEL] Intermediate | [PERSONA RULE] Act as a Tech Lead. A junior wrote this working but messy code. Tone: professional but exhausted | [HEADER RULE - STRICT] You MUST start your entire response EXACTLY with this markdown block (do not print anything before it):
### 🚀 Project #68 | Stage 4 | Gleam Fundamentals | 📊 Level: Intermediate | 🌐 Coding5s.com
**Project:** Text Analysis Toolkit (Strings, Dictionaries, Sets)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Gleam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76" s="102"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PROJECT: Develop a text analysis toolkit consolidating string transformations, unicode measurements, dictionaries for frequencies, and set algebra.. Topics involved: 
- Apply String Transformation &amp; Search explicitly utilizing string.lowercase, string.replace, string.contains, and string.starts_with.
- Execute String Trimming, Slicing &amp; Graphemes explicitly utilizing string.trim, string.slice, string.to_graphemes, and string.length.
- Evaluate Unicode Codepoints &amp; Byte Measurement explicitly utilizing string.byte_size, string.to_utf_codepoints, and string.from_utf_codepoints.
- Construct Dictionary Construction, Lookup &amp; Updates explicitly utilizing dict.new, dict.get, dict.insert, and dict.upsert.
- Manage Dictionary Transformation &amp; Combination explicitly utilizing dict.map_values, dict.filter, dict.fold, and dict.merge.
- Implement Set Construction &amp; Membership explicitly utilizing set.new, set.from_list, set.contains, and set.insert.
- Evaluate Set Algebra &amp; Transformation explicitly utilizing set.union, set.intersection, set.difference, and set.map.. Project objective: Text Analysis Toolkit (Strings, Dictionaries, Sets)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#68 | Refactor | Gleam Fundamentals | 📊 Level: Intermediate
**Project:** Develop a text analysis toolkit consolidating string transformations, unicode measurements, dictionaries for frequencies, and set algebra.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6" s="52">
        <v>0</v>
      </c>
      <c r="W76" s="87" t="str">
        <f t="shared" si="28"/>
        <v>[ROLE] Tech Product Manager assigning a Gleam Fundamentals Jira Ticket | [TASK] Provide a guided project implementation with full solution | [PROJECT] Develop a text analysis toolkit consolidating string transformations, unicode measurements, dictionaries for frequencies, and set algebra. | [TOPICS USED] 
- Apply String Transformation &amp; Search explicitly utilizing string.lowercase, string.replace, string.contains, and string.starts_with.
- Execute String Trimming, Slicing &amp; Graphemes explicitly utilizing string.trim, string.slice, string.to_graphemes, and string.length.
- Evaluate Unicode Codepoints &amp; Byte Measurement explicitly utilizing string.byte_size, string.to_utf_codepoints, and string.from_utf_codepoints.
- Construct Dictionary Construction, Lookup &amp; Updates explicitly utilizing dict.new, dict.get, dict.insert, and dict.upsert.
- Manage Dictionary Transformation &amp; Combination explicitly utilizing dict.map_values, dict.filter, dict.fold, and dict.merge.
- Implement Set Construction &amp; Membership explicitly utilizing set.new, set.from_list, set.contains, and set.insert.
- Evaluate Set Algebra &amp; Transformation explicitly utilizing set.union, set.intersection, set.difference, and set.map. | [LEVEL] Intermediate | [PERSONA RULE] Act as a professional Tech Product Manager defining a project ticket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[HEADER RULE - STRICT] You MUST start your entire response EXACTLY with this markdown block (do not print anything before it):
### 🚀 Project #68 | Stage 5 | Gleam Fundamentals | 📊 Level: Intermediate | 🌐 Coding5s.com
**Project:** Text Analysis Toolkit (Strings, Dictionaries, Sets)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'Gleam Fundamentals Dev']
Subject: Assignment Details
Hello [Insert my user name if known, otherwise use 'Gleam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76" s="102"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Develop a text analysis toolkit consolidating string transformations, unicode measurements, dictionaries for frequencies, and set algebra.. Topics integrated: 
- Apply String Transformation &amp; Search explicitly utilizing string.lowercase, string.replace, string.contains, and string.starts_with.
- Execute String Trimming, Slicing &amp; Graphemes explicitly utilizing string.trim, string.slice, string.to_graphemes, and string.length.
- Evaluate Unicode Codepoints &amp; Byte Measurement explicitly utilizing string.byte_size, string.to_utf_codepoints, and string.from_utf_codepoints.
- Construct Dictionary Construction, Lookup &amp; Updates explicitly utilizing dict.new, dict.get, dict.insert, and dict.upsert.
- Manage Dictionary Transformation &amp; Combination explicitly utilizing dict.map_values, dict.filter, dict.fold, and dict.merge.
- Implement Set Construction &amp; Membership explicitly utilizing set.new, set.from_list, set.contains, and set.insert.
- Evaluate Set Algebra &amp; Transformation explicitly utilizing set.union, set.intersection, set.difference, and set.map.. Business Goal: Text Analysis Toolkit (Strings, Dictionaries, Sets)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#68 | Extend | Gleam Fundamentals | 📊 Level: Intermediate
**Project:** Develop a text analysis toolkit consolidating string transformations, unicode measurements, dictionaries for frequencies, and set algebra.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6" s="52">
        <v>0</v>
      </c>
      <c r="Z76" s="56" t="str">
        <f t="shared" si="30"/>
        <v>[TASK] Teach through a practical Gleam Fundamentals -  project following the micro-learning methodology, acting as a supportive tutor, creating a project about  Develop a text analysis toolkit consolidating string transformations, unicode measurements, dictionaries for frequencies, and set algebra. | [TOPICS USED] 
- Apply String Transformation &amp; Search explicitly utilizing string.lowercase, string.replace, string.contains, and string.starts_with.
- Execute String Trimming, Slicing &amp; Graphemes explicitly utilizing string.trim, string.slice, string.to_graphemes, and string.length.
- Evaluate Unicode Codepoints &amp; Byte Measurement explicitly utilizing string.byte_size, string.to_utf_codepoints, and string.from_utf_codepoints.
- Construct Dictionary Construction, Lookup &amp; Updates explicitly utilizing dict.new, dict.get, dict.insert, and dict.upsert.
- Manage Dictionary Transformation &amp; Combination explicitly utilizing dict.map_values, dict.filter, dict.fold, and dict.merge.
- Implement Set Construction &amp; Membership explicitly utilizing set.new, set.from_list, set.contains, and set.insert.
- Evaluate Set Algebra &amp; Transformation explicitly utilizing set.union, set.intersection, set.difference, and set.map. | [LEVEL] Intermediate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only required imports: Gleam core or gleam_stdlib by default; documented external packages only when topic-named at the top of the code block. Assume no project configuration file exists. | [CODE_CONSTRAINTS_RULE] Obey the row's Max Lines; use only scoped prior topics; validate with taught syntax, never force gleeunit or let assert. | [VISUAL_ARCHITECTURE_COMMENTS] 1. Use short '// --- BLOCK: NAME ---' comments only between real functional sections to map code to the planning phase. 2. Use brief //// module docs at top and /// docs before public items; type all module-function arguments and returns. 3. CRITICAL: NO comment or docstring line may exceed 80 characters maximum per comment or documentation line in width. | [DATA ROBUSTNESS RULE] Handle real-world data safely | [CODE CONSTRAINTS] MUST be between 30–60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#68 | Stage 1 | Gleam Fundamentals | 📊 Level: Intermediate | 🌐 Coding5s.com
**Project:** Text Analysis Toolkit (Strings, Dictionaries, Sets)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76" s="56" t="str">
        <f t="shared" si="31"/>
        <v>[ROLE] Careless Gleam Fundamentals Developer | [TASK] Generate debugging project in Gleam Fundamentals | [PROJECT] Develop a text analysis toolkit consolidating string transformations, unicode measurements, dictionaries for frequencies, and set algebra. | [TOPICS USED] 
- Apply String Transformation &amp; Search explicitly utilizing string.lowercase, string.replace, string.contains, and string.starts_with.
- Execute String Trimming, Slicing &amp; Graphemes explicitly utilizing string.trim, string.slice, string.to_graphemes, and string.length.
- Evaluate Unicode Codepoints &amp; Byte Measurement explicitly utilizing string.byte_size, string.to_utf_codepoints, and string.from_utf_codepoints.
- Construct Dictionary Construction, Lookup &amp; Updates explicitly utilizing dict.new, dict.get, dict.insert, and dict.upsert.
- Manage Dictionary Transformation &amp; Combination explicitly utilizing dict.map_values, dict.filter, dict.fold, and dict.merge.
- Implement Set Construction &amp; Membership explicitly utilizing set.new, set.from_list, set.contains, and set.insert.
- Evaluate Set Algebra &amp; Transformation explicitly utilizing set.union, set.intersection, set.difference, and set.map. | [LEVEL] Intermediate | [OUTPUT] Only header, dataset summary or statement (if any), email intro, objective, expected output, broken code, and footer | [HEADER RULE - STRICT] You MUST start your entire response EXACTLY with this markdown block (do not print anything before it):
### 🚀 Project #68 | Stage 2 | Gleam Fundamentals | 📊 Level: Intermediate | 🌐 Coding5s.com
Project: Text Analysis Toolkit (Strings, Dictionaries, Sets)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Create messy but readable Gleam with EXACTLY 2-5 intentional bugs drawn only from scoped topics; mix only applicable categories below. Type/compile bugs may include type mismatches, wrong arity, undefined names, invalid use of topic APIs, or in-scope inexhaustive case. Logic bugs may include wrong operators, comparisons, boundaries, patterns, or return values within scoped concepts. Error-handling bugs apply only when Result, Option, or assertions are in scope; use omitted or mishandled branches or unsafe assertions.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Gleam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- 30–60 lines of EXECUTABLE code (STRICT: Do NOT count blank lines towards this limit) - Multi-step flow - 2–4 functions ONLY - main() as entry point - NO classes |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76" s="56" t="str">
        <f t="shared" si="32"/>
        <v>[ROLE] Tech Lead | [TASK] Assign incomplete project script | [PROJECT] Develop a text analysis toolkit consolidating string transformations, unicode measurements, dictionaries for frequencies, and set algebra. | [TOPICS USED] 
- Apply String Transformation &amp; Search explicitly utilizing string.lowercase, string.replace, string.contains, and string.starts_with.
- Execute String Trimming, Slicing &amp; Graphemes explicitly utilizing string.trim, string.slice, string.to_graphemes, and string.length.
- Evaluate Unicode Codepoints &amp; Byte Measurement explicitly utilizing string.byte_size, string.to_utf_codepoints, and string.from_utf_codepoints.
- Construct Dictionary Construction, Lookup &amp; Updates explicitly utilizing dict.new, dict.get, dict.insert, and dict.upsert.
- Manage Dictionary Transformation &amp; Combination explicitly utilizing dict.map_values, dict.filter, dict.fold, and dict.merge.
- Implement Set Construction &amp; Membership explicitly utilizing set.new, set.from_list, set.contains, and set.insert.
- Evaluate Set Algebra &amp; Transformation explicitly utilizing set.union, set.intersection, set.difference, and set.map. | [LEVEL] Intermediate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#68 | Stage 3 | Gleam Fundamentals | 📊 Level: Intermediate | 🌐 Coding5s.com
**Project:** Text Analysis Toolkit (Strings, Dictionaries, Sets)
---
 | [EXTERNAL_PACKAGE_PROTOCOL] Use gleam add only for documented external packages required by the project scope. | [CHALLENGE_CONSTRAINTS_POLICY] Obey the following executable base-code range; exclude blanks, comments, and TODO content: 30–60 Provide a valid scaffold using only scoped prior topics; place missing integration steps in clear // TODO blocks. Never force pipelines or function counts.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Gleam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76" s="56" t="str">
        <f t="shared" si="33"/>
        <v>[ROLE] Tech Lead | [TASK] Provide a messy but functional project for refactoring | [PROJECT] Develop a text analysis toolkit consolidating string transformations, unicode measurements, dictionaries for frequencies, and set algebra. | [TOPICS USED] 
- Apply String Transformation &amp; Search explicitly utilizing string.lowercase, string.replace, string.contains, and string.starts_with.
- Execute String Trimming, Slicing &amp; Graphemes explicitly utilizing string.trim, string.slice, string.to_graphemes, and string.length.
- Evaluate Unicode Codepoints &amp; Byte Measurement explicitly utilizing string.byte_size, string.to_utf_codepoints, and string.from_utf_codepoints.
- Construct Dictionary Construction, Lookup &amp; Updates explicitly utilizing dict.new, dict.get, dict.insert, and dict.upsert.
- Manage Dictionary Transformation &amp; Combination explicitly utilizing dict.map_values, dict.filter, dict.fold, and dict.merge.
- Implement Set Construction &amp; Membership explicitly utilizing set.new, set.from_list, set.contains, and set.insert.
- Evaluate Set Algebra &amp; Transformation explicitly utilizing set.union, set.intersection, set.difference, and set.map. | [LEVEL] Intermediate | [PERSONA RULE] Act as a Tech Lead. A junior wrote this working but messy code. Tone: professional but exhausted | [HEADER RULE - STRICT] You MUST start your entire response EXACTLY with this markdown block (do not print anything before it):
### 🚀 Project #68 | Stage 4 | Gleam Fundamentals | 📊 Level: Intermediate | 🌐 Coding5s.com
**Project:** Text Analysis Toolkit (Strings, Dictionaries, Sets)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Gleam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30–60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76" s="56" t="str">
        <f t="shared" si="34"/>
        <v>[ROLE] Tech Product Manager assigning a Gleam Fundamentals Jira Ticket | [TASK] Provide a guided project implementation with full solution | [PROJECT] Develop a text analysis toolkit consolidating string transformations, unicode measurements, dictionaries for frequencies, and set algebra. | [TOPICS USED] 
- Apply String Transformation &amp; Search explicitly utilizing string.lowercase, string.replace, string.contains, and string.starts_with.
- Execute String Trimming, Slicing &amp; Graphemes explicitly utilizing string.trim, string.slice, string.to_graphemes, and string.length.
- Evaluate Unicode Codepoints &amp; Byte Measurement explicitly utilizing string.byte_size, string.to_utf_codepoints, and string.from_utf_codepoints.
- Construct Dictionary Construction, Lookup &amp; Updates explicitly utilizing dict.new, dict.get, dict.insert, and dict.upsert.
- Manage Dictionary Transformation &amp; Combination explicitly utilizing dict.map_values, dict.filter, dict.fold, and dict.merge.
- Implement Set Construction &amp; Membership explicitly utilizing set.new, set.from_list, set.contains, and set.insert.
- Evaluate Set Algebra &amp; Transformation explicitly utilizing set.union, set.intersection, set.difference, and set.map. | [LEVEL] Intermediate | [PERSONA RULE] Act as a professional Tech Product Manager defining a project ticket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[HEADER RULE - STRICT] You MUST start your entire response EXACTLY with this markdown block (do not print anything before it):
### 🚀 Project #68 | Stage 5 | Gleam Fundamentals | 📊 Level: Intermediate | 🌐 Coding5s.com
**Project:** Text Analysis Toolkit (Strings, Dictionaries, Sets)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30–50 lines of EXECUTABLE code (STRICT) - V1.1 MUST be between 45–75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Functions optional.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'Gleam Fundamentals Dev']
Subject: Assignment Details
Hello [Insert my user name if known, otherwise use 'Gleam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76" s="40"/>
      <c r="AF76" s="40"/>
      <c r="AG76" s="40"/>
      <c r="AH76" s="56" t="str">
        <f t="shared" si="18"/>
        <v/>
      </c>
      <c r="AI76" s="54"/>
      <c r="AJ76" s="54"/>
      <c r="AK76" s="54"/>
      <c r="AL76" s="54"/>
      <c r="AM76" s="54"/>
    </row>
    <row r="77" spans="1:39">
      <c r="A77" s="45" t="str" cm="1">
        <f t="array" ref="A77">IF(H77="PROJECT", CHAR(10) &amp; "- " &amp; _xlfn.TEXTJOIN(CHAR(10) &amp; "- ", TRUE, _xlfn._xlws.FILTER($I$9:$I$1000, ($B$9:$B$1000=B77) * ($H$9:$H$1000="Topic"))), "")</f>
        <v/>
      </c>
      <c r="B77" s="45">
        <f t="shared" si="19"/>
        <v>9</v>
      </c>
      <c r="C77" s="95">
        <v>15</v>
      </c>
      <c r="D77" s="46">
        <v>4</v>
      </c>
      <c r="E77" s="58" t="s">
        <v>46</v>
      </c>
      <c r="F77" s="67">
        <v>69</v>
      </c>
      <c r="G77" s="53" t="s">
        <v>158</v>
      </c>
      <c r="H77" s="53" t="s">
        <v>48</v>
      </c>
      <c r="I77" s="50" t="s">
        <v>861</v>
      </c>
      <c r="J77" s="51" t="s">
        <v>862</v>
      </c>
      <c r="K77" s="128" t="str">
        <f t="shared" si="20"/>
        <v xml:space="preserve">[ROLE] Friendly tutor specializing in Gleam Fundamentals | [TOPIC] Execute Integer Parsing, Conversion &amp; Helpers explicitly utilizing int.parse, int.to_string, int.sum, and int.is_even.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#69 | Stage 1 📖 Practice | Gleam Fundamentals | 📊 Level: Intermediate | 🌐 Coding5s.com
**Concept:** Integer Parsing, Conversion &amp; Helpers (int.parse, int.to_string, int.sum, int.is_even)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7" s="102" t="str">
        <f t="shared" si="21"/>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Integer Parsing, Conversion &amp; Helpers explicitly utilizing int.parse, int.to_string, int.sum, and int.is_even.. Topic details: Integer Parsing, Conversion &amp; Helpers (int.parse, int.to_string, int.sum, int.is_even)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#69 | Practice | Gleam Fundamentals | 📊 Level: Intermediate
**Topic:** Execute Integer Parsing, Conversion &amp; Helpers explicitly utilizing int.parse, int.to_string, int.sum, and int.is_even.
---
 | [FOOTER RULE - STRICT] End your response with: '--- ⚡ *Coding5s Mentor System — Eliminating Epistemic Debt*' | </v>
      </c>
      <c r="M77" s="53">
        <v>0</v>
      </c>
      <c r="N77" s="101" t="str">
        <f t="shared" si="22"/>
        <v>[ROLE] Careless Gleam Fundamentals Developer | [TASK] Generate debugging challenges in Gleam Fundamentals | | [TOPIC] Execute Integer Parsing, Conversion &amp; Helpers explicitly utilizing int.parse, int.to_string, int.sum, and int.is_even.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#69 | Stage 2 🐛 Debug | Gleam Fundamentals | 📊 Level: Intermediate | 🌐 Coding5s.com
Concept: Integer Parsing, Conversion &amp; Helpers (int.parse, int.to_string, int.sum, int.is_even)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7" s="102" t="str">
        <f t="shared" si="23"/>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Integer Parsing, Conversion &amp; Helpers explicitly utilizing int.parse, int.to_string, int.sum, and int.is_even.. Topic details: Integer Parsing, Conversion &amp; Helpers (int.parse, int.to_string, int.sum, int.is_even)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#69 | Debug | Gleam Fundamentals | 📊 Level: Intermediate
**Topic:** Execute Integer Parsing, Conversion &amp; Helpers explicitly utilizing int.parse, int.to_string, int.sum, and int.is_even.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7" s="53">
        <v>0</v>
      </c>
      <c r="Q77" s="101" t="str">
        <f t="shared" si="24"/>
        <v>[ROLE] Tech Lead | [TASK] Assign incomplete Gleam Fundamentals script challenges | [TOPIC] Execute Integer Parsing, Conversion &amp; Helpers explicitly utilizing int.parse, int.to_string, int.sum, and int.is_even.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#69 | Stage 3 🧩 Complete | Gleam Fundamentals | 📊 Level: Intermediate | 🌐 Coding5s.com
**Concept:** Integer Parsing, Conversion &amp; Helpers (int.parse, int.to_string, int.sum, int.is_even)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Integer Parsing, Conversion &amp; Helpers explicitly utilizing int.parse, int.to_string, int.sum, and int.is_even..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7" s="102" t="str">
        <f t="shared" si="25"/>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Integer Parsing, Conversion &amp; Helpers explicitly utilizing int.parse, int.to_string, int.sum, and int.is_even.. Topic details: Integer Parsing, Conversion &amp; Helpers (int.parse, int.to_string, int.sum, int.is_even)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#69 | Complete | Gleam Fundamentals | 📊 Level: Intermediate
**Topic:** Execute Integer Parsing, Conversion &amp; Helpers explicitly utilizing int.parse, int.to_string, int.sum, and int.is_even.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7" s="53">
        <v>0</v>
      </c>
      <c r="T77" s="101" t="str">
        <f t="shared" si="26"/>
        <v>[ROLE] Tech Lead | [TASK] Provide intentionally messy but functional code for learning debugging and improvement | [TOPIC] Execute Integer Parsing, Conversion &amp; Helpers explicitly utilizing int.parse, int.to_string, int.sum, and int.is_even.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#69 | Stage 4 🧹 Refactor | Gleam Fundamentals | 📊 Level: Intermediate | 🌐 Coding5s.com
**Concept:** Integer Parsing, Conversion &amp; Helpers (int.parse, int.to_string, int.sum, int.is_even)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7" s="102"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Execute Integer Parsing, Conversion &amp; Helpers explicitly utilizing int.parse, int.to_string, int.sum, and int.is_even.. Topic details: Integer Parsing, Conversion &amp; Helpers (int.parse, int.to_string, int.sum, int.is_even)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#69 | Refactor | Gleam Fundamentals | 📊 Level: Intermediate
**Topic:** Execute Integer Parsing, Conversion &amp; Helpers explicitly utilizing int.parse, int.to_string, int.sum, and int.is_even.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7" s="53">
        <v>0</v>
      </c>
      <c r="W77" s="87" t="str">
        <f t="shared" si="28"/>
        <v>[ROLE] Tech Product Manager assigning a Gleam Fundamentals Jira Ticket | [TASK] Provide a guided implementation exercise with full solution for learning purposes | [TOPIC] Execute Integer Parsing, Conversion &amp; Helpers explicitly utilizing int.parse, int.to_string, int.sum, and int.is_even.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#69 | Stage 5 | Gleam Fundamentals | 📊 Level: Intermediate | 🌐 Coding5s.com
**Concept:** Integer Parsing, Conversion &amp; Helpers (int.parse, int.to_string, int.sum, int.is_even)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7" s="102"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Integer Parsing, Conversion &amp; Helpers explicitly utilizing int.parse, int.to_string, int.sum, and int.is_even.. Goal: Integer Parsing, Conversion &amp; Helpers (int.parse, int.to_string, int.sum, int.is_even)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#69 | Extend | Gleam Fundamentals | 📊 Level: Intermediate
**Topic:** Execute Integer Parsing, Conversion &amp; Helpers explicitly utilizing int.parse, int.to_string, int.sum, and int.is_even.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7" s="53">
        <v>0</v>
      </c>
      <c r="Z77" s="56" t="str">
        <f t="shared" si="30"/>
        <v/>
      </c>
      <c r="AA77" s="56" t="str">
        <f t="shared" si="31"/>
        <v/>
      </c>
      <c r="AB77" s="56" t="str">
        <f t="shared" si="32"/>
        <v/>
      </c>
      <c r="AC77" s="56" t="str">
        <f t="shared" si="33"/>
        <v/>
      </c>
      <c r="AD77" s="56" t="str">
        <f t="shared" si="34"/>
        <v/>
      </c>
      <c r="AE77" s="40"/>
      <c r="AF77" s="40"/>
      <c r="AG77" s="40"/>
      <c r="AH77" s="56" t="str">
        <f t="shared" si="18"/>
        <v/>
      </c>
      <c r="AI77" s="54"/>
      <c r="AJ77" s="54"/>
      <c r="AK77" s="54"/>
      <c r="AL77" s="54"/>
      <c r="AM77" s="54"/>
    </row>
    <row r="78" spans="1:39">
      <c r="A78" s="45" t="str" cm="1">
        <f t="array" ref="A78">IF(H78="PROJECT", CHAR(10) &amp; "- " &amp; _xlfn.TEXTJOIN(CHAR(10) &amp; "- ", TRUE, _xlfn._xlws.FILTER($I$9:$I$1000, ($B$9:$B$1000=B78) * ($H$9:$H$1000="Topic"))), "")</f>
        <v/>
      </c>
      <c r="B78" s="45">
        <f t="shared" si="19"/>
        <v>9</v>
      </c>
      <c r="C78" s="95">
        <v>15</v>
      </c>
      <c r="D78" s="57">
        <v>4</v>
      </c>
      <c r="E78" s="58" t="s">
        <v>46</v>
      </c>
      <c r="F78" s="54">
        <v>70</v>
      </c>
      <c r="G78" s="52" t="s">
        <v>158</v>
      </c>
      <c r="H78" s="52" t="s">
        <v>48</v>
      </c>
      <c r="I78" s="61" t="s">
        <v>863</v>
      </c>
      <c r="J78" s="62" t="s">
        <v>864</v>
      </c>
      <c r="K78" s="128" t="str">
        <f t="shared" si="20"/>
        <v xml:space="preserve">[ROLE] Friendly tutor specializing in Gleam Fundamentals | [TOPIC] Apply Float Formatting &amp; Safe Mathematics explicitly utilizing float.round, float.to_precision, float.power, and float.square_root. | [LEVEL] Intermediate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15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#70 | Stage 1 📖 Practice | Gleam Fundamentals | 📊 Level: Intermediate | 🌐 Coding5s.com
**Concept:** Float Formatting &amp; Safe Mathematics (float.round, float.to_precision, float.power, float.square_root)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8" s="102" t="str">
        <f t="shared" si="21"/>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Float Formatting &amp; Safe Mathematics explicitly utilizing float.round, float.to_precision, float.power, and float.square_root.. Topic details: Float Formatting &amp; Safe Mathematics (float.round, float.to_precision, float.power, float.square_root)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#70 | Practice | Gleam Fundamentals | 📊 Level: Intermediate
**Topic:** Apply Float Formatting &amp; Safe Mathematics explicitly utilizing float.round, float.to_precision, float.power, and float.square_root.
---
 | [FOOTER RULE - STRICT] End your response with: '--- ⚡ *Coding5s Mentor System — Eliminating Epistemic Debt*' | </v>
      </c>
      <c r="M78" s="52">
        <v>0</v>
      </c>
      <c r="N78" s="101" t="str">
        <f t="shared" si="22"/>
        <v>[ROLE] Careless Gleam Fundamentals Developer | [TASK] Generate debugging challenges in Gleam Fundamentals | | [TOPIC] Apply Float Formatting &amp; Safe Mathematics explicitly utilizing float.round, float.to_precision, float.power, and float.square_root. | | [LEVEL] Intermediate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#70 | Stage 2 🐛 Debug | Gleam Fundamentals | 📊 Level: Intermediate | 🌐 Coding5s.com
Concept: Float Formatting &amp; Safe Mathematics (float.round, float.to_precision, float.power, float.square_root)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8" s="102" t="str">
        <f t="shared" si="23"/>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Float Formatting &amp; Safe Mathematics explicitly utilizing float.round, float.to_precision, float.power, and float.square_root.. Topic details: Float Formatting &amp; Safe Mathematics (float.round, float.to_precision, float.power, float.square_root)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#70 | Debug | Gleam Fundamentals | 📊 Level: Intermediate
**Topic:** Apply Float Formatting &amp; Safe Mathematics explicitly utilizing float.round, float.to_precision, float.power, and float.square_root.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8" s="52">
        <v>0</v>
      </c>
      <c r="Q78" s="101" t="str">
        <f t="shared" si="24"/>
        <v>[ROLE] Tech Lead | [TASK] Assign incomplete Gleam Fundamentals script challenges | [TOPIC] Apply Float Formatting &amp; Safe Mathematics explicitly utilizing float.round, float.to_precision, float.power, and float.square_root. | [LEVEL] Intermediate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#70 | Stage 3 🧩 Complete | Gleam Fundamentals | 📊 Level: Intermediate | 🌐 Coding5s.com
**Concept:** Float Formatting &amp; Safe Mathematics (float.round, float.to_precision, float.power, float.square_root)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Float Formatting &amp; Safe Mathematics explicitly utilizing float.round, float.to_precision, float.power, and float.square_root..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8" s="102" t="str">
        <f t="shared" si="25"/>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Float Formatting &amp; Safe Mathematics explicitly utilizing float.round, float.to_precision, float.power, and float.square_root.. Topic details: Float Formatting &amp; Safe Mathematics (float.round, float.to_precision, float.power, float.square_root)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#70 | Complete | Gleam Fundamentals | 📊 Level: Intermediate
**Topic:** Apply Float Formatting &amp; Safe Mathematics explicitly utilizing float.round, float.to_precision, float.power, and float.square_root.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8" s="52">
        <v>0</v>
      </c>
      <c r="T78" s="101" t="str">
        <f t="shared" si="26"/>
        <v>[ROLE] Tech Lead | [TASK] Provide intentionally messy but functional code for learning debugging and improvement | [TOPIC] Apply Float Formatting &amp; Safe Mathematics explicitly utilizing float.round, float.to_precision, float.power, and float.square_root. | [LEVEL] Intermediate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#70 | Stage 4 🧹 Refactor | Gleam Fundamentals | 📊 Level: Intermediate | 🌐 Coding5s.com
**Concept:** Float Formatting &amp; Safe Mathematics (float.round, float.to_precision, float.power, float.square_root)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8" s="102"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Apply Float Formatting &amp; Safe Mathematics explicitly utilizing float.round, float.to_precision, float.power, and float.square_root.. Topic details: Float Formatting &amp; Safe Mathematics (float.round, float.to_precision, float.power, float.square_root)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#70 | Refactor | Gleam Fundamentals | 📊 Level: Intermediate
**Topic:** Apply Float Formatting &amp; Safe Mathematics explicitly utilizing float.round, float.to_precision, float.power, and float.square_root.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8" s="52">
        <v>0</v>
      </c>
      <c r="W78" s="87" t="str">
        <f t="shared" si="28"/>
        <v>[ROLE] Tech Product Manager assigning a Gleam Fundamentals Jira Ticket | [TASK] Provide a guided implementation exercise with full solution for learning purposes | [TOPIC] Apply Float Formatting &amp; Safe Mathematics explicitly utilizing float.round, float.to_precision, float.power, and float.square_root.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#70 | Stage 5 | Gleam Fundamentals | 📊 Level: Intermediate | 🌐 Coding5s.com
**Concept:** Float Formatting &amp; Safe Mathematics (float.round, float.to_precision, float.power, float.square_root)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8" s="102"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Float Formatting &amp; Safe Mathematics explicitly utilizing float.round, float.to_precision, float.power, and float.square_root.. Goal: Float Formatting &amp; Safe Mathematics (float.round, float.to_precision, float.power, float.square_root)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#70 | Extend | Gleam Fundamentals | 📊 Level: Intermediate
**Topic:** Apply Float Formatting &amp; Safe Mathematics explicitly utilizing float.round, float.to_precision, float.power, and float.square_root.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8" s="52">
        <v>0</v>
      </c>
      <c r="Z78" s="56" t="str">
        <f t="shared" si="30"/>
        <v/>
      </c>
      <c r="AA78" s="56" t="str">
        <f t="shared" si="31"/>
        <v/>
      </c>
      <c r="AB78" s="56" t="str">
        <f t="shared" si="32"/>
        <v/>
      </c>
      <c r="AC78" s="56" t="str">
        <f t="shared" si="33"/>
        <v/>
      </c>
      <c r="AD78" s="56" t="str">
        <f t="shared" si="34"/>
        <v/>
      </c>
      <c r="AE78" s="40"/>
      <c r="AF78" s="40"/>
      <c r="AG78" s="40"/>
      <c r="AH78" s="56" t="str">
        <f t="shared" si="18"/>
        <v/>
      </c>
      <c r="AI78" s="54"/>
      <c r="AJ78" s="54"/>
      <c r="AK78" s="54"/>
      <c r="AL78" s="54"/>
      <c r="AM78" s="54"/>
    </row>
    <row r="79" spans="1:39">
      <c r="A79" s="45" t="str" cm="1">
        <f t="array" ref="A79">IF(H79="PROJECT", CHAR(10) &amp; "- " &amp; _xlfn.TEXTJOIN(CHAR(10) &amp; "- ", TRUE, _xlfn._xlws.FILTER($I$9:$I$1000, ($B$9:$B$1000=B79) * ($H$9:$H$1000="Topic"))), "")</f>
        <v/>
      </c>
      <c r="B79" s="45">
        <f t="shared" si="19"/>
        <v>9</v>
      </c>
      <c r="C79" s="95">
        <v>20</v>
      </c>
      <c r="D79" s="46">
        <v>5</v>
      </c>
      <c r="E79" s="58" t="s">
        <v>46</v>
      </c>
      <c r="F79" s="67">
        <v>71</v>
      </c>
      <c r="G79" s="53" t="s">
        <v>159</v>
      </c>
      <c r="H79" s="53" t="s">
        <v>48</v>
      </c>
      <c r="I79" s="50" t="s">
        <v>865</v>
      </c>
      <c r="J79" s="51" t="s">
        <v>866</v>
      </c>
      <c r="K79" s="128" t="str">
        <f t="shared" si="20"/>
        <v xml:space="preserve">[ROLE] Friendly tutor specializing in Gleam Fundamentals | [TOPIC] Implement use Callback Syntax explicitly utilizing use value &lt;- function(), use &lt;- function(), and callback insertion. | [LEVEL] Advanced | [COUNT] 5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Use advanced constructs only when named or required; never inject pipelines, closures, captures, HOFs, use, Result, Option, or patterns.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#71 | Stage 1 📖 Practice | Gleam Fundamentals | 📊 Level: Advanced | 🌐 Coding5s.com
**Concept:** use Callback Syntax (use value &lt;- function(), use &lt;- function(), callback insertion)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79" s="102" t="str">
        <f t="shared" si="21"/>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Implement use Callback Syntax explicitly utilizing use value &lt;- function(), use &lt;- function(), and callback insertion.. Topic details: use Callback Syntax (use value &lt;- function(), use &lt;- function(), callback insertion) | [LIBRARY BEING LEARNED]  | [LANGUAGE CONSISTENCY RULE] ALL output text MUST be written strictly in (English). | [LANGUAGE SEED CONTEXT] Language Seed Not Necessary | [LANGUAGE] English | [MENTOR_SCOPE_EXPECTATIONS] Audit named constructs in modular, typed Gleam; assess Result, Option, use, opaque types, and advanced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#71 | Practice | Gleam Fundamentals | 📊 Level: Advanced
**Topic:** Implement use Callback Syntax explicitly utilizing use value &lt;- function(), use &lt;- function(), and callback insertion.
---
 | [FOOTER RULE - STRICT] End your response with: '--- ⚡ *Coding5s Mentor System — Eliminating Epistemic Debt*' | </v>
      </c>
      <c r="M79" s="53">
        <v>0</v>
      </c>
      <c r="N79" s="101" t="str">
        <f t="shared" si="22"/>
        <v>[ROLE] Careless Gleam Fundamentals Developer | [TASK] Generate debugging challenges in Gleam Fundamentals | | [TOPIC] Implement use Callback Syntax explicitly utilizing use value &lt;- function(), use &lt;- function(), and callback insertion. | | [LEVEL] Advanced | | [COUNT] 5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#71 | Stage 2 🐛 Debug | Gleam Fundamentals | 📊 Level: Advanced | 🌐 Coding5s.com
Concept: use Callback Syntax (use value &lt;- function(), use &lt;- function(), callback insertion)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- 15–35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79" s="102" t="str">
        <f t="shared" si="23"/>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Implement use Callback Syntax explicitly utilizing use value &lt;- function(), use &lt;- function(), and callback insertion.. Topic details: use Callback Syntax (use value &lt;- function(), use &lt;- function(), callback insertion)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#71 | Debug | Gleam Fundamentals | 📊 Level: Advanced
**Topic:** Implement use Callback Syntax explicitly utilizing use value &lt;- function(), use &lt;- function(), and callback insertion.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79" s="53">
        <v>0</v>
      </c>
      <c r="Q79" s="101" t="str">
        <f t="shared" si="24"/>
        <v>[ROLE] Tech Lead | [TASK] Assign incomplete Gleam Fundamentals script challenges | [TOPIC] Implement use Callback Syntax explicitly utilizing use value &lt;- function(), use &lt;- function(), and callback insertion. | [LEVEL] Advanced | [COUNT] 5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#71 | Stage 3 🧩 Complete | Gleam Fundamentals | 📊 Level: Advanced | 🌐 Coding5s.com
**Concept:** use Callback Syntax (use value &lt;- function(), use &lt;- function(), callback insertion)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- 15–35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Implement use Callback Syntax explicitly utilizing use value &lt;- function(), use &lt;- function(), and callback insertion..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79" s="102" t="str">
        <f t="shared" si="25"/>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Implement use Callback Syntax explicitly utilizing use value &lt;- function(), use &lt;- function(), and callback insertion.. Topic details: use Callback Syntax (use value &lt;- function(), use &lt;- function(), callback insertion)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#71 | Complete | Gleam Fundamentals | 📊 Level: Advanced
**Topic:** Implement use Callback Syntax explicitly utilizing use value &lt;- function(), use &lt;- function(), and callback insertion.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79" s="53">
        <v>0</v>
      </c>
      <c r="T79" s="101" t="str">
        <f t="shared" si="26"/>
        <v>[ROLE] Tech Lead | [TASK] Provide intentionally messy but functional code for learning debugging and improvement | [TOPIC] Implement use Callback Syntax explicitly utilizing use value &lt;- function(), use &lt;- function(), and callback insertion. | [LEVEL] Advanced | [COUNT] 5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#71 | Stage 4 🧹 Refactor | Gleam Fundamentals | 📊 Level: Advanced | 🌐 Coding5s.com
**Concept:** use Callback Syntax (use value &lt;- function(), use &lt;- function(), callback insertion)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79" s="102"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Implement use Callback Syntax explicitly utilizing use value &lt;- function(), use &lt;- function(), and callback insertion.. Topic details: use Callback Syntax (use value &lt;- function(), use &lt;- function(), callback insertion)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#71 | Refactor | Gleam Fundamentals | 📊 Level: Advanced
**Topic:** Implement use Callback Syntax explicitly utilizing use value &lt;- function(), use &lt;- function(), and callback insertion.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79" s="53">
        <v>0</v>
      </c>
      <c r="W79" s="87" t="str">
        <f t="shared" si="28"/>
        <v>[ROLE] Tech Product Manager assigning a Gleam Fundamentals Jira Ticket | [TASK] Provide a guided implementation exercise with full solution for learning purposes | [TOPIC] Implement use Callback Syntax explicitly utilizing use value &lt;- function(), use &lt;- function(), and callback insertion. | [LEVEL] Advanced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#71 | Stage 5 | Gleam Fundamentals | 📊 Level: Advanced | 🌐 Coding5s.com
**Concept:** use Callback Syntax (use value &lt;- function(), use &lt;- function(), callback insertion)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79" s="102"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Implement use Callback Syntax explicitly utilizing use value &lt;- function(), use &lt;- function(), and callback insertion.. Goal: use Callback Syntax (use value &lt;- function(), use &lt;- function(), callback insertion)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#71 | Extend | Gleam Fundamentals | 📊 Level: Advanced
**Topic:** Implement use Callback Syntax explicitly utilizing use value &lt;- function(), use &lt;- function(), and callback insertion.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79" s="53">
        <v>0</v>
      </c>
      <c r="Z79" s="56" t="str">
        <f t="shared" si="30"/>
        <v/>
      </c>
      <c r="AA79" s="56" t="str">
        <f t="shared" si="31"/>
        <v/>
      </c>
      <c r="AB79" s="56" t="str">
        <f t="shared" si="32"/>
        <v/>
      </c>
      <c r="AC79" s="56" t="str">
        <f t="shared" si="33"/>
        <v/>
      </c>
      <c r="AD79" s="56" t="str">
        <f t="shared" si="34"/>
        <v/>
      </c>
      <c r="AE79" s="40"/>
      <c r="AF79" s="40"/>
      <c r="AG79" s="40"/>
      <c r="AH79" s="56" t="str">
        <f t="shared" si="18"/>
        <v/>
      </c>
      <c r="AI79" s="54"/>
      <c r="AJ79" s="54"/>
      <c r="AK79" s="54"/>
      <c r="AL79" s="54"/>
      <c r="AM79" s="54"/>
    </row>
    <row r="80" spans="1:39">
      <c r="A80" s="45" t="str" cm="1">
        <f t="array" ref="A80">IF(H80="PROJECT", CHAR(10) &amp; "- " &amp; _xlfn.TEXTJOIN(CHAR(10) &amp; "- ", TRUE, _xlfn._xlws.FILTER($I$9:$I$1000, ($B$9:$B$1000=B80) * ($H$9:$H$1000="Topic"))), "")</f>
        <v/>
      </c>
      <c r="B80" s="45">
        <f t="shared" si="19"/>
        <v>9</v>
      </c>
      <c r="C80" s="95">
        <v>22</v>
      </c>
      <c r="D80" s="57">
        <v>5</v>
      </c>
      <c r="E80" s="58" t="s">
        <v>46</v>
      </c>
      <c r="F80" s="54">
        <v>72</v>
      </c>
      <c r="G80" s="52" t="s">
        <v>159</v>
      </c>
      <c r="H80" s="60" t="s">
        <v>48</v>
      </c>
      <c r="I80" s="61" t="s">
        <v>867</v>
      </c>
      <c r="J80" s="62" t="s">
        <v>868</v>
      </c>
      <c r="K80" s="128" t="str">
        <f t="shared" si="20"/>
        <v xml:space="preserve">[ROLE] Friendly tutor specializing in Gleam Fundamentals | [TOPIC] Execute Result &amp; Option Chaining with use explicitly utilizing result.try, option.then, and use value &lt;-. | [LEVEL] Advanced | [COUNT] 5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22 lines of EXECUTABLE code (STRICT: Do NOT count comments or blank lines). - NEVER exceed this limit. | [FUNCTION RULE] Rule: Use advanced constructs only when named or required; never inject pipelines, closures, captures, HOFs, use, Result, Option, or patterns.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#72 | Stage 1 📖 Practice | Gleam Fundamentals | 📊 Level: Advanced | 🌐 Coding5s.com
**Concept:** Result &amp; Option Chaining with use (result.try, option.then, use value &lt;-)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0" s="102" t="str">
        <f t="shared" si="21"/>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Result &amp; Option Chaining with use explicitly utilizing result.try, option.then, and use value &lt;-.. Topic details: Result &amp; Option Chaining with use (result.try, option.then, use value &lt;-) | [LIBRARY BEING LEARNED]  | [LANGUAGE CONSISTENCY RULE] ALL output text MUST be written strictly in (English). | [LANGUAGE SEED CONTEXT] Language Seed Not Necessary | [LANGUAGE] English | [MENTOR_SCOPE_EXPECTATIONS] Audit named constructs in modular, typed Gleam; assess Result, Option, use, opaque types, and advanced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#72 | Practice | Gleam Fundamentals | 📊 Level: Advanced
**Topic:** Execute Result &amp; Option Chaining with use explicitly utilizing result.try, option.then, and use value &lt;-.
---
 | [FOOTER RULE - STRICT] End your response with: '--- ⚡ *Coding5s Mentor System — Eliminating Epistemic Debt*' | </v>
      </c>
      <c r="M80" s="52">
        <v>0</v>
      </c>
      <c r="N80" s="101" t="str">
        <f t="shared" si="22"/>
        <v>[ROLE] Careless Gleam Fundamentals Developer | [TASK] Generate debugging challenges in Gleam Fundamentals | | [TOPIC] Execute Result &amp; Option Chaining with use explicitly utilizing result.try, option.then, and use value &lt;-. | | [LEVEL] Advanced | | [COUNT] 5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#72 | Stage 2 🐛 Debug | Gleam Fundamentals | 📊 Level: Advanced | 🌐 Coding5s.com
Concept: Result &amp; Option Chaining with use (result.try, option.then, use value &lt;-)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- 15–35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0" s="102" t="str">
        <f t="shared" si="23"/>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Result &amp; Option Chaining with use explicitly utilizing result.try, option.then, and use value &lt;-.. Topic details: Result &amp; Option Chaining with use (result.try, option.then, use value &lt;-)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#72 | Debug | Gleam Fundamentals | 📊 Level: Advanced
**Topic:** Execute Result &amp; Option Chaining with use explicitly utilizing result.try, option.then, and use value &lt;-.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0" s="52">
        <v>0</v>
      </c>
      <c r="Q80" s="101" t="str">
        <f t="shared" si="24"/>
        <v>[ROLE] Tech Lead | [TASK] Assign incomplete Gleam Fundamentals script challenges | [TOPIC] Execute Result &amp; Option Chaining with use explicitly utilizing result.try, option.then, and use value &lt;-. | [LEVEL] Advanced | [COUNT] 5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#72 | Stage 3 🧩 Complete | Gleam Fundamentals | 📊 Level: Advanced | 🌐 Coding5s.com
**Concept:** Result &amp; Option Chaining with use (result.try, option.then, use value &lt;-)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- 15–35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Result &amp; Option Chaining with use explicitly utilizing result.try, option.then, and use value &lt;-..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0" s="102" t="str">
        <f t="shared" si="25"/>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Result &amp; Option Chaining with use explicitly utilizing result.try, option.then, and use value &lt;-.. Topic details: Result &amp; Option Chaining with use (result.try, option.then, use value &lt;-)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#72 | Complete | Gleam Fundamentals | 📊 Level: Advanced
**Topic:** Execute Result &amp; Option Chaining with use explicitly utilizing result.try, option.then, and use value &lt;-.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0" s="52">
        <v>0</v>
      </c>
      <c r="T80" s="101" t="str">
        <f t="shared" si="26"/>
        <v>[ROLE] Tech Lead | [TASK] Provide intentionally messy but functional code for learning debugging and improvement | [TOPIC] Execute Result &amp; Option Chaining with use explicitly utilizing result.try, option.then, and use value &lt;-. | [LEVEL] Advanced | [COUNT] 5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#72 | Stage 4 🧹 Refactor | Gleam Fundamentals | 📊 Level: Advanced | 🌐 Coding5s.com
**Concept:** Result &amp; Option Chaining with use (result.try, option.then, use value &lt;-)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0" s="102"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Execute Result &amp; Option Chaining with use explicitly utilizing result.try, option.then, and use value &lt;-.. Topic details: Result &amp; Option Chaining with use (result.try, option.then, use value &lt;-)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#72 | Refactor | Gleam Fundamentals | 📊 Level: Advanced
**Topic:** Execute Result &amp; Option Chaining with use explicitly utilizing result.try, option.then, and use value &lt;-.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0" s="52">
        <v>0</v>
      </c>
      <c r="W80" s="87" t="str">
        <f t="shared" si="28"/>
        <v>[ROLE] Tech Product Manager assigning a Gleam Fundamentals Jira Ticket | [TASK] Provide a guided implementation exercise with full solution for learning purposes | [TOPIC] Execute Result &amp; Option Chaining with use explicitly utilizing result.try, option.then, and use value &lt;-. | [LEVEL] Advanced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#72 | Stage 5 | Gleam Fundamentals | 📊 Level: Advanced | 🌐 Coding5s.com
**Concept:** Result &amp; Option Chaining with use (result.try, option.then, use value &lt;-)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0" s="102"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Result &amp; Option Chaining with use explicitly utilizing result.try, option.then, and use value &lt;-.. Goal: Result &amp; Option Chaining with use (result.try, option.then, use value &lt;-)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#72 | Extend | Gleam Fundamentals | 📊 Level: Advanced
**Topic:** Execute Result &amp; Option Chaining with use explicitly utilizing result.try, option.then, and use value &lt;-.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0" s="52">
        <v>0</v>
      </c>
      <c r="Z80" s="56" t="str">
        <f t="shared" si="30"/>
        <v/>
      </c>
      <c r="AA80" s="56" t="str">
        <f t="shared" si="31"/>
        <v/>
      </c>
      <c r="AB80" s="56" t="str">
        <f t="shared" si="32"/>
        <v/>
      </c>
      <c r="AC80" s="56" t="str">
        <f t="shared" si="33"/>
        <v/>
      </c>
      <c r="AD80" s="56" t="str">
        <f t="shared" si="34"/>
        <v/>
      </c>
      <c r="AE80" s="40"/>
      <c r="AF80" s="40"/>
      <c r="AG80" s="40"/>
      <c r="AH80" s="56" t="str">
        <f t="shared" si="18"/>
        <v/>
      </c>
      <c r="AI80" s="54"/>
      <c r="AJ80" s="54"/>
      <c r="AK80" s="54"/>
      <c r="AL80" s="54"/>
      <c r="AM80" s="54"/>
    </row>
    <row r="81" spans="1:39">
      <c r="A81" s="45" t="str" cm="1">
        <f t="array" ref="A81">IF(H81="PROJECT", CHAR(10) &amp; "- " &amp; _xlfn.TEXTJOIN(CHAR(10) &amp; "- ", TRUE, _xlfn._xlws.FILTER($I$9:$I$1000, ($B$9:$B$1000=B81) * ($H$9:$H$1000="Topic"))), "")</f>
        <v/>
      </c>
      <c r="B81" s="45">
        <f t="shared" si="19"/>
        <v>9</v>
      </c>
      <c r="C81" s="95">
        <v>20</v>
      </c>
      <c r="D81" s="46">
        <v>5</v>
      </c>
      <c r="E81" s="58" t="s">
        <v>46</v>
      </c>
      <c r="F81" s="67">
        <v>73</v>
      </c>
      <c r="G81" s="53" t="s">
        <v>159</v>
      </c>
      <c r="H81" s="53" t="s">
        <v>48</v>
      </c>
      <c r="I81" s="50" t="s">
        <v>869</v>
      </c>
      <c r="J81" s="51" t="s">
        <v>870</v>
      </c>
      <c r="K81" s="128" t="str">
        <f t="shared" si="20"/>
        <v xml:space="preserve">[ROLE] Friendly tutor specializing in Gleam Fundamentals | [TOPIC] Design Opaque Types &amp; Smart Constructors explicitly utilizing pub opaque type, pub fn new, and pub fn value. | [LEVEL] Advanced | [COUNT] 5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Use advanced constructs only when named or required; never inject pipelines, closures, captures, HOFs, use, Result, Option, or patterns.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#73 | Stage 1 📖 Practice | Gleam Fundamentals | 📊 Level: Advanced | 🌐 Coding5s.com
**Concept:** Opaque Types &amp; Smart Constructors (pub opaque type, pub fn new, pub fn value)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1" s="102" t="str">
        <f t="shared" si="21"/>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Design Opaque Types &amp; Smart Constructors explicitly utilizing pub opaque type, pub fn new, and pub fn value.. Topic details: Opaque Types &amp; Smart Constructors (pub opaque type, pub fn new, pub fn value) | [LIBRARY BEING LEARNED]  | [LANGUAGE CONSISTENCY RULE] ALL output text MUST be written strictly in (English). | [LANGUAGE SEED CONTEXT] Language Seed Not Necessary | [LANGUAGE] English | [MENTOR_SCOPE_EXPECTATIONS] Audit named constructs in modular, typed Gleam; assess Result, Option, use, opaque types, and advanced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#73 | Practice | Gleam Fundamentals | 📊 Level: Advanced
**Topic:** Design Opaque Types &amp; Smart Constructors explicitly utilizing pub opaque type, pub fn new, and pub fn value.
---
 | [FOOTER RULE - STRICT] End your response with: '--- ⚡ *Coding5s Mentor System — Eliminating Epistemic Debt*' | </v>
      </c>
      <c r="M81" s="53">
        <v>0</v>
      </c>
      <c r="N81" s="101" t="str">
        <f t="shared" si="22"/>
        <v>[ROLE] Careless Gleam Fundamentals Developer | [TASK] Generate debugging challenges in Gleam Fundamentals | | [TOPIC] Design Opaque Types &amp; Smart Constructors explicitly utilizing pub opaque type, pub fn new, and pub fn value. | | [LEVEL] Advanced | | [COUNT] 5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#73 | Stage 2 🐛 Debug | Gleam Fundamentals | 📊 Level: Advanced | 🌐 Coding5s.com
Concept: Opaque Types &amp; Smart Constructors (pub opaque type, pub fn new, pub fn value)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- 15–35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1" s="102" t="str">
        <f t="shared" si="23"/>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Design Opaque Types &amp; Smart Constructors explicitly utilizing pub opaque type, pub fn new, and pub fn value.. Topic details: Opaque Types &amp; Smart Constructors (pub opaque type, pub fn new, pub fn value)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#73 | Debug | Gleam Fundamentals | 📊 Level: Advanced
**Topic:** Design Opaque Types &amp; Smart Constructors explicitly utilizing pub opaque type, pub fn new, and pub fn value.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1" s="53">
        <v>0</v>
      </c>
      <c r="Q81" s="101" t="str">
        <f t="shared" si="24"/>
        <v>[ROLE] Tech Lead | [TASK] Assign incomplete Gleam Fundamentals script challenges | [TOPIC] Design Opaque Types &amp; Smart Constructors explicitly utilizing pub opaque type, pub fn new, and pub fn value. | [LEVEL] Advanced | [COUNT] 5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#73 | Stage 3 🧩 Complete | Gleam Fundamentals | 📊 Level: Advanced | 🌐 Coding5s.com
**Concept:** Opaque Types &amp; Smart Constructors (pub opaque type, pub fn new, pub fn value)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- 15–35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Design Opaque Types &amp; Smart Constructors explicitly utilizing pub opaque type, pub fn new, and pub fn value..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1" s="102" t="str">
        <f t="shared" si="25"/>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Design Opaque Types &amp; Smart Constructors explicitly utilizing pub opaque type, pub fn new, and pub fn value.. Topic details: Opaque Types &amp; Smart Constructors (pub opaque type, pub fn new, pub fn value)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#73 | Complete | Gleam Fundamentals | 📊 Level: Advanced
**Topic:** Design Opaque Types &amp; Smart Constructors explicitly utilizing pub opaque type, pub fn new, and pub fn value.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1" s="53">
        <v>0</v>
      </c>
      <c r="T81" s="101" t="str">
        <f t="shared" si="26"/>
        <v>[ROLE] Tech Lead | [TASK] Provide intentionally messy but functional code for learning debugging and improvement | [TOPIC] Design Opaque Types &amp; Smart Constructors explicitly utilizing pub opaque type, pub fn new, and pub fn value. | [LEVEL] Advanced | [COUNT] 5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#73 | Stage 4 🧹 Refactor | Gleam Fundamentals | 📊 Level: Advanced | 🌐 Coding5s.com
**Concept:** Opaque Types &amp; Smart Constructors (pub opaque type, pub fn new, pub fn value)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1" s="102"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Design Opaque Types &amp; Smart Constructors explicitly utilizing pub opaque type, pub fn new, and pub fn value.. Topic details: Opaque Types &amp; Smart Constructors (pub opaque type, pub fn new, pub fn value)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#73 | Refactor | Gleam Fundamentals | 📊 Level: Advanced
**Topic:** Design Opaque Types &amp; Smart Constructors explicitly utilizing pub opaque type, pub fn new, and pub fn value.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1" s="53">
        <v>0</v>
      </c>
      <c r="W81" s="87" t="str">
        <f t="shared" si="28"/>
        <v>[ROLE] Tech Product Manager assigning a Gleam Fundamentals Jira Ticket | [TASK] Provide a guided implementation exercise with full solution for learning purposes | [TOPIC] Design Opaque Types &amp; Smart Constructors explicitly utilizing pub opaque type, pub fn new, and pub fn value. | [LEVEL] Advanced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#73 | Stage 5 | Gleam Fundamentals | 📊 Level: Advanced | 🌐 Coding5s.com
**Concept:** Opaque Types &amp; Smart Constructors (pub opaque type, pub fn new, pub fn value)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1" s="102"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Design Opaque Types &amp; Smart Constructors explicitly utilizing pub opaque type, pub fn new, and pub fn value.. Goal: Opaque Types &amp; Smart Constructors (pub opaque type, pub fn new, pub fn value)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#73 | Extend | Gleam Fundamentals | 📊 Level: Advanced
**Topic:** Design Opaque Types &amp; Smart Constructors explicitly utilizing pub opaque type, pub fn new, and pub fn value.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1" s="53">
        <v>0</v>
      </c>
      <c r="Z81" s="56" t="str">
        <f t="shared" si="30"/>
        <v/>
      </c>
      <c r="AA81" s="56" t="str">
        <f t="shared" si="31"/>
        <v/>
      </c>
      <c r="AB81" s="56" t="str">
        <f t="shared" si="32"/>
        <v/>
      </c>
      <c r="AC81" s="56" t="str">
        <f t="shared" si="33"/>
        <v/>
      </c>
      <c r="AD81" s="56" t="str">
        <f t="shared" si="34"/>
        <v/>
      </c>
      <c r="AE81" s="40"/>
      <c r="AF81" s="40"/>
      <c r="AG81" s="40"/>
      <c r="AH81" s="56" t="str">
        <f t="shared" si="18"/>
        <v/>
      </c>
      <c r="AI81" s="54"/>
      <c r="AJ81" s="54"/>
      <c r="AK81" s="54"/>
      <c r="AL81" s="54"/>
      <c r="AM81" s="54"/>
    </row>
    <row r="82" spans="1:39">
      <c r="A82" s="45" t="str" cm="1">
        <f t="array" ref="A82">IF(H82="PROJECT", CHAR(10) &amp; "- " &amp; _xlfn.TEXTJOIN(CHAR(10) &amp; "- ", TRUE, _xlfn._xlws.FILTER($I$9:$I$1000, ($B$9:$B$1000=B82) * ($H$9:$H$1000="Topic"))), "")</f>
        <v/>
      </c>
      <c r="B82" s="45">
        <f t="shared" si="19"/>
        <v>9</v>
      </c>
      <c r="C82" s="95">
        <v>14</v>
      </c>
      <c r="D82" s="57">
        <v>3</v>
      </c>
      <c r="E82" s="58" t="s">
        <v>46</v>
      </c>
      <c r="F82" s="54">
        <v>74</v>
      </c>
      <c r="G82" s="52" t="s">
        <v>158</v>
      </c>
      <c r="H82" s="52" t="s">
        <v>48</v>
      </c>
      <c r="I82" s="61" t="s">
        <v>871</v>
      </c>
      <c r="J82" s="62" t="s">
        <v>872</v>
      </c>
      <c r="K82" s="128" t="str">
        <f t="shared" si="20"/>
        <v xml:space="preserve">[ROLE] Friendly tutor specializing in Gleam Fundamentals | [TOPIC] Handle Incomplete &amp; Exceptional Code explicitly utilizing todo, todo as, panic, and panic as. | [LEVEL] Intermediate | [COUNT] 3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#74 | Stage 1 📖 Practice | Gleam Fundamentals | 📊 Level: Intermediate | 🌐 Coding5s.com
**Concept:** Incomplete &amp; Exceptional Code (todo, todo as, panic, panic as)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2" s="102" t="str">
        <f t="shared" si="21"/>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Handle Incomplete &amp; Exceptional Code explicitly utilizing todo, todo as, panic, and panic as.. Topic details: Incomplete &amp; Exceptional Code (todo, todo as, panic, panic as)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#74 | Practice | Gleam Fundamentals | 📊 Level: Intermediate
**Topic:** Handle Incomplete &amp; Exceptional Code explicitly utilizing todo, todo as, panic, and panic as.
---
 | [FOOTER RULE - STRICT] End your response with: '--- ⚡ *Coding5s Mentor System — Eliminating Epistemic Debt*' | </v>
      </c>
      <c r="M82" s="52">
        <v>0</v>
      </c>
      <c r="N82" s="101" t="str">
        <f t="shared" si="22"/>
        <v>[ROLE] Careless Gleam Fundamentals Developer | [TASK] Generate debugging challenges in Gleam Fundamentals | | [TOPIC] Handle Incomplete &amp; Exceptional Code explicitly utilizing todo, todo as, panic, and panic as. | | [LEVEL] Intermediate |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#74 | Stage 2 🐛 Debug | Gleam Fundamentals | 📊 Level: Intermediate | 🌐 Coding5s.com
Concept: Incomplete &amp; Exceptional Code (todo, todo as, panic, panic as)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2" s="102" t="str">
        <f t="shared" si="23"/>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Handle Incomplete &amp; Exceptional Code explicitly utilizing todo, todo as, panic, and panic as.. Topic details: Incomplete &amp; Exceptional Code (todo, todo as, panic, panic as)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#74 | Debug | Gleam Fundamentals | 📊 Level: Intermediate
**Topic:** Handle Incomplete &amp; Exceptional Code explicitly utilizing todo, todo as, panic, and panic as.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2" s="52">
        <v>0</v>
      </c>
      <c r="Q82" s="101" t="str">
        <f t="shared" si="24"/>
        <v>[ROLE] Tech Lead | [TASK] Assign incomplete Gleam Fundamentals script challenges | [TOPIC] Handle Incomplete &amp; Exceptional Code explicitly utilizing todo, todo as, panic, and panic as. | [LEVEL] Intermediate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#74 | Stage 3 🧩 Complete | Gleam Fundamentals | 📊 Level: Intermediate | 🌐 Coding5s.com
**Concept:** Incomplete &amp; Exceptional Code (todo, todo as, panic, panic as)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Handle Incomplete &amp; Exceptional Code explicitly utilizing todo, todo as, panic, and panic as..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2" s="102" t="str">
        <f t="shared" si="25"/>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Handle Incomplete &amp; Exceptional Code explicitly utilizing todo, todo as, panic, and panic as.. Topic details: Incomplete &amp; Exceptional Code (todo, todo as, panic, panic as)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#74 | Complete | Gleam Fundamentals | 📊 Level: Intermediate
**Topic:** Handle Incomplete &amp; Exceptional Code explicitly utilizing todo, todo as, panic, and panic as.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2" s="52">
        <v>0</v>
      </c>
      <c r="T82" s="101" t="str">
        <f t="shared" si="26"/>
        <v>[ROLE] Tech Lead | [TASK] Provide intentionally messy but functional code for learning debugging and improvement | [TOPIC] Handle Incomplete &amp; Exceptional Code explicitly utilizing todo, todo as, panic, and panic as. | [LEVEL] Intermediate | [COUNT] 3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#74 | Stage 4 🧹 Refactor | Gleam Fundamentals | 📊 Level: Intermediate | 🌐 Coding5s.com
**Concept:** Incomplete &amp; Exceptional Code (todo, todo as, panic, panic as)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2" s="102"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Handle Incomplete &amp; Exceptional Code explicitly utilizing todo, todo as, panic, and panic as.. Topic details: Incomplete &amp; Exceptional Code (todo, todo as, panic, panic as)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#74 | Refactor | Gleam Fundamentals | 📊 Level: Intermediate
**Topic:** Handle Incomplete &amp; Exceptional Code explicitly utilizing todo, todo as, panic, and panic as.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2" s="52">
        <v>0</v>
      </c>
      <c r="W82" s="87" t="str">
        <f t="shared" si="28"/>
        <v>[ROLE] Tech Product Manager assigning a Gleam Fundamentals Jira Ticket | [TASK] Provide a guided implementation exercise with full solution for learning purposes | [TOPIC] Handle Incomplete &amp; Exceptional Code explicitly utilizing todo, todo as, panic, and panic as.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#74 | Stage 5 | Gleam Fundamentals | 📊 Level: Intermediate | 🌐 Coding5s.com
**Concept:** Incomplete &amp; Exceptional Code (todo, todo as, panic, panic as)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2" s="102"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Handle Incomplete &amp; Exceptional Code explicitly utilizing todo, todo as, panic, and panic as.. Goal: Incomplete &amp; Exceptional Code (todo, todo as, panic, panic as)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#74 | Extend | Gleam Fundamentals | 📊 Level: Intermediate
**Topic:** Handle Incomplete &amp; Exceptional Code explicitly utilizing todo, todo as, panic, and panic as.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2" s="52">
        <v>0</v>
      </c>
      <c r="Z82" s="56" t="str">
        <f t="shared" si="30"/>
        <v/>
      </c>
      <c r="AA82" s="56" t="str">
        <f t="shared" si="31"/>
        <v/>
      </c>
      <c r="AB82" s="56" t="str">
        <f t="shared" si="32"/>
        <v/>
      </c>
      <c r="AC82" s="56" t="str">
        <f t="shared" si="33"/>
        <v/>
      </c>
      <c r="AD82" s="56" t="str">
        <f t="shared" si="34"/>
        <v/>
      </c>
      <c r="AE82" s="40"/>
      <c r="AF82" s="40"/>
      <c r="AG82" s="40"/>
      <c r="AH82" s="56" t="str">
        <f t="shared" si="18"/>
        <v/>
      </c>
      <c r="AI82" s="54"/>
      <c r="AJ82" s="54"/>
      <c r="AK82" s="54"/>
      <c r="AL82" s="54"/>
      <c r="AM82" s="54"/>
    </row>
    <row r="83" spans="1:39">
      <c r="A83" s="45" t="str" cm="1">
        <f t="array" ref="A83">IF(H83="PROJECT", CHAR(10) &amp; "- " &amp; _xlfn.TEXTJOIN(CHAR(10) &amp; "- ", TRUE, _xlfn._xlws.FILTER($I$9:$I$1000, ($B$9:$B$1000=B83) * ($H$9:$H$1000="Topic"))), "")</f>
        <v/>
      </c>
      <c r="B83" s="45">
        <f t="shared" si="19"/>
        <v>9</v>
      </c>
      <c r="C83" s="95">
        <v>14</v>
      </c>
      <c r="D83" s="46">
        <v>3</v>
      </c>
      <c r="E83" s="58" t="s">
        <v>46</v>
      </c>
      <c r="F83" s="67">
        <v>75</v>
      </c>
      <c r="G83" s="53" t="s">
        <v>158</v>
      </c>
      <c r="H83" s="53" t="s">
        <v>48</v>
      </c>
      <c r="I83" s="50" t="s">
        <v>873</v>
      </c>
      <c r="J83" s="51" t="s">
        <v>874</v>
      </c>
      <c r="K83" s="128" t="str">
        <f t="shared" si="20"/>
        <v xml:space="preserve">[ROLE] Friendly tutor specializing in Gleam Fundamentals | [TOPIC] Apply Pattern &amp; Boolean Assertions explicitly utilizing let assert, assert, and as "message". | [LEVEL] Intermediate | [COUNT] 3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14 lines of EXECUTABLE code (STRICT: Do NOT count comments or blank lines). - NEVER exceed this limit. | [FUNCTION RULE] Rule: Use typed module functions; compose only named targets or established prerequisites. Add nothing merely for idiomatic style.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#75 | Stage 1 📖 Practice | Gleam Fundamentals | 📊 Level: Intermediate | 🌐 Coding5s.com
**Concept:** Pattern &amp; Boolean Assertions (let assert, assert, as "message")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3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3" s="102" t="str">
        <f t="shared" si="21"/>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Apply Pattern &amp; Boolean Assertions explicitly utilizing let assert, assert, and as "message".. Topic details: Pattern &amp; Boolean Assertions (let assert, assert, as "message") | [LIBRARY BEING LEARNED]  | [LANGUAGE CONSISTENCY RULE] ALL output text MUST be written strictly in (English). | [LANGUAGE SEED CONTEXT] Language Seed Not Necessary | [LANGUAGE] English | [MENTOR_SCOPE_EXPECTATIONS] Audit named constructs and prerequisites; require typed module functions and immutability; assess pipelines, HOFs, captures, assertions, or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#75 | Practice | Gleam Fundamentals | 📊 Level: Intermediate
**Topic:** Apply Pattern &amp; Boolean Assertions explicitly utilizing let assert, assert, and as "message".
---
 | [FOOTER RULE - STRICT] End your response with: '--- ⚡ *Coding5s Mentor System — Eliminating Epistemic Debt*' | </v>
      </c>
      <c r="M83" s="53">
        <v>0</v>
      </c>
      <c r="N83" s="101" t="str">
        <f t="shared" si="22"/>
        <v>[ROLE] Careless Gleam Fundamentals Developer | [TASK] Generate debugging challenges in Gleam Fundamentals | | [TOPIC] Apply Pattern &amp; Boolean Assertions explicitly utilizing let assert, assert, and as "message". | | [LEVEL] Intermediate |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#75 | Stage 2 🐛 Debug | Gleam Fundamentals | 📊 Level: Intermediate | 🌐 Coding5s.com
Concept: Pattern &amp; Boolean Assertions (let assert, assert, as "message")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- 10–25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3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3" s="102" t="str">
        <f t="shared" si="23"/>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Apply Pattern &amp; Boolean Assertions explicitly utilizing let assert, assert, and as "message".. Topic details: Pattern &amp; Boolean Assertions (let assert, assert, as "message")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#75 | Debug | Gleam Fundamentals | 📊 Level: Intermediate
**Topic:** Apply Pattern &amp; Boolean Assertions explicitly utilizing let assert, assert, and as "message".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3" s="53">
        <v>0</v>
      </c>
      <c r="Q83" s="101" t="str">
        <f t="shared" si="24"/>
        <v>[ROLE] Tech Lead | [TASK] Assign incomplete Gleam Fundamentals script challenges | [TOPIC] Apply Pattern &amp; Boolean Assertions explicitly utilizing let assert, assert, and as "message". | [LEVEL] Intermediate | [COUNT] 3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#75 | Stage 3 🧩 Complete | Gleam Fundamentals | 📊 Level: Intermediate | 🌐 Coding5s.com
**Concept:** Pattern &amp; Boolean Assertions (let assert, assert, as "message")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- 10–25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3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Apply Pattern &amp; Boolean Assertions explicitly utilizing let assert, assert, and as "message"..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Brief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3" s="102" t="str">
        <f t="shared" si="25"/>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Apply Pattern &amp; Boolean Assertions explicitly utilizing let assert, assert, and as "message".. Topic details: Pattern &amp; Boolean Assertions (let assert, assert, as "message")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#75 | Complete | Gleam Fundamentals | 📊 Level: Intermediate
**Topic:** Apply Pattern &amp; Boolean Assertions explicitly utilizing let assert, assert, and as "message".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3" s="53">
        <v>0</v>
      </c>
      <c r="T83" s="101" t="str">
        <f t="shared" si="26"/>
        <v>[ROLE] Tech Lead | [TASK] Provide intentionally messy but functional code for learning debugging and improvement | [TOPIC] Apply Pattern &amp; Boolean Assertions explicitly utilizing let assert, assert, and as "message". | [LEVEL] Intermediate | [COUNT] 3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#75 | Stage 4 🧹 Refactor | Gleam Fundamentals | 📊 Level: Intermediate | 🌐 Coding5s.com
**Concept:** Pattern &amp; Boolean Assertions (let assert, assert, as "message")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3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10–25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3" s="102"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Apply Pattern &amp; Boolean Assertions explicitly utilizing let assert, assert, and as "message".. Topic details: Pattern &amp; Boolean Assertions (let assert, assert, as "message")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#75 | Refactor | Gleam Fundamentals | 📊 Level: Intermediate
**Topic:** Apply Pattern &amp; Boolean Assertions explicitly utilizing let assert, assert, and as "message".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3" s="53">
        <v>0</v>
      </c>
      <c r="W83" s="87" t="str">
        <f t="shared" si="28"/>
        <v>[ROLE] Tech Product Manager assigning a Gleam Fundamentals Jira Ticket | [TASK] Provide a guided implementation exercise with full solution for learning purposes | [TOPIC] Apply Pattern &amp; Boolean Assertions explicitly utilizing let assert, assert, and as "message". | [LEVEL] Intermediate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#75 | Stage 5 | Gleam Fundamentals | 📊 Level: Intermediate | 🌐 Coding5s.com
**Concept:** Pattern &amp; Boolean Assertions (let assert, assert, as "message")
---
 | [FUNCTIONAL_STRUCTURE_POLICY] Rule: Use functions where appropriate.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15–30 lines of EXECUTABLE code (STRICT) - V1.1 MUST be between 25–45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3" s="102"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Apply Pattern &amp; Boolean Assertions explicitly utilizing let assert, assert, and as "message".. Goal: Pattern &amp; Boolean Assertions (let assert, assert, as "message")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#75 | Extend | Gleam Fundamentals | 📊 Level: Intermediate
**Topic:** Apply Pattern &amp; Boolean Assertions explicitly utilizing let assert, assert, and as "message".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3" s="53">
        <v>0</v>
      </c>
      <c r="Z83" s="56" t="str">
        <f t="shared" si="30"/>
        <v/>
      </c>
      <c r="AA83" s="56" t="str">
        <f t="shared" si="31"/>
        <v/>
      </c>
      <c r="AB83" s="56" t="str">
        <f t="shared" si="32"/>
        <v/>
      </c>
      <c r="AC83" s="56" t="str">
        <f t="shared" si="33"/>
        <v/>
      </c>
      <c r="AD83" s="56" t="str">
        <f t="shared" si="34"/>
        <v/>
      </c>
      <c r="AE83" s="40"/>
      <c r="AF83" s="40"/>
      <c r="AG83" s="40"/>
      <c r="AH83" s="56" t="str">
        <f t="shared" si="18"/>
        <v/>
      </c>
      <c r="AI83" s="54"/>
      <c r="AJ83" s="54"/>
      <c r="AK83" s="54"/>
      <c r="AL83" s="54"/>
      <c r="AM83" s="54"/>
    </row>
    <row r="84" spans="1:39">
      <c r="A84" s="45" t="str" cm="1">
        <f t="array" ref="A84">IF(H84="PROJECT", CHAR(10) &amp; "- " &amp; _xlfn.TEXTJOIN(CHAR(10) &amp; "- ", TRUE, _xlfn._xlws.FILTER($I$9:$I$1000, ($B$9:$B$1000=B84) * ($H$9:$H$1000="Topic"))), "")</f>
        <v xml:space="preserve">
- Execute Integer Parsing, Conversion &amp; Helpers explicitly utilizing int.parse, int.to_string, int.sum, and int.is_even.
- Apply Float Formatting &amp; Safe Mathematics explicitly utilizing float.round, float.to_precision, float.power, and float.square_root.
- Implement use Callback Syntax explicitly utilizing use value &lt;- function(), use &lt;- function(), and callback insertion.
- Execute Result &amp; Option Chaining with use explicitly utilizing result.try, option.then, and use value &lt;-.
- Design Opaque Types &amp; Smart Constructors explicitly utilizing pub opaque type, pub fn new, and pub fn value.
- Handle Incomplete &amp; Exceptional Code explicitly utilizing todo, todo as, panic, and panic as.
- Apply Pattern &amp; Boolean Assertions explicitly utilizing let assert, assert, and as "message".</v>
      </c>
      <c r="B84" s="45">
        <f t="shared" si="19"/>
        <v>9</v>
      </c>
      <c r="C84" s="95">
        <v>35</v>
      </c>
      <c r="D84" s="57">
        <v>0</v>
      </c>
      <c r="E84" s="58" t="s">
        <v>46</v>
      </c>
      <c r="F84" s="54">
        <v>76</v>
      </c>
      <c r="G84" s="52" t="s">
        <v>159</v>
      </c>
      <c r="H84" s="52" t="s">
        <v>77</v>
      </c>
      <c r="I84" s="61" t="s">
        <v>875</v>
      </c>
      <c r="J84" s="62" t="s">
        <v>876</v>
      </c>
      <c r="K84" s="128" t="str">
        <f t="shared" si="20"/>
        <v>[TASK] Teach through a practical Gleam Fundamentals -  project following the micro-learning methodology, acting as a supportive tutor, creating a project about  Build a safe domain model parser consolidating math parsing, the use callback syntax, opaque types, and boolean assertions. | [TOPICS USED] 
- Execute Integer Parsing, Conversion &amp; Helpers explicitly utilizing int.parse, int.to_string, int.sum, and int.is_even.
- Apply Float Formatting &amp; Safe Mathematics explicitly utilizing float.round, float.to_precision, float.power, and float.square_root.
- Implement use Callback Syntax explicitly utilizing use value &lt;- function(), use &lt;- function(), and callback insertion.
- Execute Result &amp; Option Chaining with use explicitly utilizing result.try, option.then, and use value &lt;-.
- Design Opaque Types &amp; Smart Constructors explicitly utilizing pub opaque type, pub fn new, and pub fn value.
- Handle Incomplete &amp; Exceptional Code explicitly utilizing todo, todo as, panic, and panic as.
- Apply Pattern &amp; Boolean Assertions explicitly utilizing let assert, assert, and as "message".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only required imports: Gleam core or gleam_stdlib by default; documented external packages only when topic-named at the top of the code block. Assume no project configuration file exists. | [CODE_CONSTRAINTS_RULE] Obey the row's Max Lines; use only scoped prior topics; validate with taught syntax, never force gleeunit or let assert. | [VISUAL_ARCHITECTURE_COMMENTS] 1. Use short '// --- BLOCK: NAME ---' comments only between real functional sections to map code to the planning phase. 2. Use brief //// module docs at top and /// docs before public items; type all module-function arguments and returns. 3. CRITICAL: NO comment or docstring line may exceed 80 characters maximum per comment or documentation line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#76 | Stage 1 | Gleam Fundamentals | 📊 Level: Advanced | 🌐 Coding5s.com
**Project:** Safe Domain Modeler (Math, Callbacks &amp; Opaque Types)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84" s="102" t="str">
        <f t="shared" si="21"/>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Build a safe domain model parser consolidating math parsing, the use callback syntax, opaque types, and boolean assertions.. Topics applied in this project: 
- Execute Integer Parsing, Conversion &amp; Helpers explicitly utilizing int.parse, int.to_string, int.sum, and int.is_even.
- Apply Float Formatting &amp; Safe Mathematics explicitly utilizing float.round, float.to_precision, float.power, and float.square_root.
- Implement use Callback Syntax explicitly utilizing use value &lt;- function(), use &lt;- function(), and callback insertion.
- Execute Result &amp; Option Chaining with use explicitly utilizing result.try, option.then, and use value &lt;-.
- Design Opaque Types &amp; Smart Constructors explicitly utilizing pub opaque type, pub fn new, and pub fn value.
- Handle Incomplete &amp; Exceptional Code explicitly utilizing todo, todo as, panic, and panic as.
- Apply Pattern &amp; Boolean Assertions explicitly utilizing let assert, assert, and as "message".. Project objective: Safe Domain Modeler (Math, Callbacks &amp; Opaque Types) | [LIBRARY BEING LEARNED]  | [LANGUAGE CONSISTENCY RULE] ALL output text MUST be written strictly in (English). | [LANGUAGE SEED CONTEXT] Language Seed Not Necessary | [LANGUAGE] English | [MENTOR_SCOPE_EXPECTATIONS] Audit named constructs in modular, typed Gleam; assess Result, Option, use, opaque types, and advanced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#76 | Practice | Gleam Fundamentals | 📊 Level: Advanced
**Project:** Build a safe domain model parser consolidating math parsing, the use callback syntax, opaque types, and boolean assertions.
---
 | [FOOTER RULE - STRICT] End your response with: '--- ⚡ *Coding5s Mentor System — Eliminating Epistemic Debt*' | </v>
      </c>
      <c r="M84" s="52">
        <v>0</v>
      </c>
      <c r="N84" s="101" t="str">
        <f t="shared" si="22"/>
        <v>[ROLE] Careless Gleam Fundamentals Developer | [TASK] Generate debugging project in Gleam Fundamentals | [PROJECT] Build a safe domain model parser consolidating math parsing, the use callback syntax, opaque types, and boolean assertions. | [TOPICS USED] 
- Execute Integer Parsing, Conversion &amp; Helpers explicitly utilizing int.parse, int.to_string, int.sum, and int.is_even.
- Apply Float Formatting &amp; Safe Mathematics explicitly utilizing float.round, float.to_precision, float.power, and float.square_root.
- Implement use Callback Syntax explicitly utilizing use value &lt;- function(), use &lt;- function(), and callback insertion.
- Execute Result &amp; Option Chaining with use explicitly utilizing result.try, option.then, and use value &lt;-.
- Design Opaque Types &amp; Smart Constructors explicitly utilizing pub opaque type, pub fn new, and pub fn value.
- Handle Incomplete &amp; Exceptional Code explicitly utilizing todo, todo as, panic, and panic as.
- Apply Pattern &amp; Boolean Assertions explicitly utilizing let assert, assert, and as "message". | [LEVEL] Advanced | [OUTPUT] Only header, dataset summary or statement (if any), email intro, objective, expected output, broken code, and footer | [HEADER RULE - STRICT] You MUST start your entire response EXACTLY with this markdown block (do not print anything before it):
### 🚀 Project #76 | Stage 2 | Gleam Fundamentals | 📊 Level: Advanced | 🌐 Coding5s.com
Project: Safe Domain Modeler (Math, Callbacks &amp; Opaque Types)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Create messy but readable Gleam with EXACTLY 2-5 intentional bugs drawn only from scoped topics; mix only applicable categories below. Type/compile bugs may include type mismatches, wrong arity, undefined names, invalid use of topic APIs, or in-scope inexhaustive case. Logic bugs may include wrong operators, comparisons, boundaries, patterns, or return values within scoped concepts. Error-handling bugs apply only when Result, Option, or assertions are in scope; use omitted or mishandled branches or unsafe assertions.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Gleam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84" s="102" t="str">
        <f t="shared" si="23"/>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Build a safe domain model parser consolidating math parsing, the use callback syntax, opaque types, and boolean assertions.. Topics involved: 
- Execute Integer Parsing, Conversion &amp; Helpers explicitly utilizing int.parse, int.to_string, int.sum, and int.is_even.
- Apply Float Formatting &amp; Safe Mathematics explicitly utilizing float.round, float.to_precision, float.power, and float.square_root.
- Implement use Callback Syntax explicitly utilizing use value &lt;- function(), use &lt;- function(), and callback insertion.
- Execute Result &amp; Option Chaining with use explicitly utilizing result.try, option.then, and use value &lt;-.
- Design Opaque Types &amp; Smart Constructors explicitly utilizing pub opaque type, pub fn new, and pub fn value.
- Handle Incomplete &amp; Exceptional Code explicitly utilizing todo, todo as, panic, and panic as.
- Apply Pattern &amp; Boolean Assertions explicitly utilizing let assert, assert, and as "message".. Project objective: Safe Domain Modeler (Math, Callbacks &amp; Opaque Types)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#76 | Debug | Gleam Fundamentals | 📊 Level: Advanced
**Project:** Build a safe domain model parser consolidating math parsing, the use callback syntax, opaque types, and boolean assertions.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4" s="52">
        <v>0</v>
      </c>
      <c r="Q84" s="101" t="str">
        <f t="shared" si="24"/>
        <v>[ROLE] Tech Lead | [TASK] Assign incomplete project script | [PROJECT] Build a safe domain model parser consolidating math parsing, the use callback syntax, opaque types, and boolean assertions. | [TOPICS USED] 
- Execute Integer Parsing, Conversion &amp; Helpers explicitly utilizing int.parse, int.to_string, int.sum, and int.is_even.
- Apply Float Formatting &amp; Safe Mathematics explicitly utilizing float.round, float.to_precision, float.power, and float.square_root.
- Implement use Callback Syntax explicitly utilizing use value &lt;- function(), use &lt;- function(), and callback insertion.
- Execute Result &amp; Option Chaining with use explicitly utilizing result.try, option.then, and use value &lt;-.
- Design Opaque Types &amp; Smart Constructors explicitly utilizing pub opaque type, pub fn new, and pub fn value.
- Handle Incomplete &amp; Exceptional Code explicitly utilizing todo, todo as, panic, and panic as.
- Apply Pattern &amp; Boolean Assertions explicitly utilizing let assert, assert, and as "message". | [LEVEL] Advanced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#76 | Stage 3 | Gleam Fundamentals | 📊 Level: Advanced | 🌐 Coding5s.com
**Project:** Safe Domain Modeler (Math, Callbacks &amp; Opaque Types)
---
 | [EXTERNAL_PACKAGE_PROTOCOL] Use gleam add only for documented external packages required by the project scope. | [CHALLENGE_CONSTRAINTS_POLICY] Obey the following executable base-code range; exclude blanks, comments, and TODO content: 40–100 Provide a valid scaffold using only scoped prior topics; place missing integration steps in clear // TODO blocks. Never force pipelines or function counts.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Gleam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84" s="102" t="str">
        <f t="shared" si="25"/>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Build a safe domain model parser consolidating math parsing, the use callback syntax, opaque types, and boolean assertions.. Topics involved: 
- Execute Integer Parsing, Conversion &amp; Helpers explicitly utilizing int.parse, int.to_string, int.sum, and int.is_even.
- Apply Float Formatting &amp; Safe Mathematics explicitly utilizing float.round, float.to_precision, float.power, and float.square_root.
- Implement use Callback Syntax explicitly utilizing use value &lt;- function(), use &lt;- function(), and callback insertion.
- Execute Result &amp; Option Chaining with use explicitly utilizing result.try, option.then, and use value &lt;-.
- Design Opaque Types &amp; Smart Constructors explicitly utilizing pub opaque type, pub fn new, and pub fn value.
- Handle Incomplete &amp; Exceptional Code explicitly utilizing todo, todo as, panic, and panic as.
- Apply Pattern &amp; Boolean Assertions explicitly utilizing let assert, assert, and as "message".. Project objective: Safe Domain Modeler (Math, Callbacks &amp; Opaque Types)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#76 | Complete | Gleam Fundamentals | 📊 Level: Advanced
**Project:** Build a safe domain model parser consolidating math parsing, the use callback syntax, opaque types, and boolean assertions.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4" s="52">
        <v>0</v>
      </c>
      <c r="T84" s="101" t="str">
        <f t="shared" si="26"/>
        <v>[ROLE] Tech Lead | [TASK] Provide a messy but functional project for refactoring | [PROJECT] Build a safe domain model parser consolidating math parsing, the use callback syntax, opaque types, and boolean assertions. | [TOPICS USED] 
- Execute Integer Parsing, Conversion &amp; Helpers explicitly utilizing int.parse, int.to_string, int.sum, and int.is_even.
- Apply Float Formatting &amp; Safe Mathematics explicitly utilizing float.round, float.to_precision, float.power, and float.square_root.
- Implement use Callback Syntax explicitly utilizing use value &lt;- function(), use &lt;- function(), and callback insertion.
- Execute Result &amp; Option Chaining with use explicitly utilizing result.try, option.then, and use value &lt;-.
- Design Opaque Types &amp; Smart Constructors explicitly utilizing pub opaque type, pub fn new, and pub fn value.
- Handle Incomplete &amp; Exceptional Code explicitly utilizing todo, todo as, panic, and panic as.
- Apply Pattern &amp; Boolean Assertions explicitly utilizing let assert, assert, and as "message". | [LEVEL] Advanced | [PERSONA RULE] Act as a Tech Lead. A junior wrote this working but messy code. Tone: professional but exhausted | [HEADER RULE - STRICT] You MUST start your entire response EXACTLY with this markdown block (do not print anything before it):
### 🚀 Project #76 | Stage 4 | Gleam Fundamentals | 📊 Level: Advanced | 🌐 Coding5s.com
**Project:** Safe Domain Modeler (Math, Callbacks &amp; Opaque Types)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Gleam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84" s="102"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PROJECT: Build a safe domain model parser consolidating math parsing, the use callback syntax, opaque types, and boolean assertions.. Topics involved: 
- Execute Integer Parsing, Conversion &amp; Helpers explicitly utilizing int.parse, int.to_string, int.sum, and int.is_even.
- Apply Float Formatting &amp; Safe Mathematics explicitly utilizing float.round, float.to_precision, float.power, and float.square_root.
- Implement use Callback Syntax explicitly utilizing use value &lt;- function(), use &lt;- function(), and callback insertion.
- Execute Result &amp; Option Chaining with use explicitly utilizing result.try, option.then, and use value &lt;-.
- Design Opaque Types &amp; Smart Constructors explicitly utilizing pub opaque type, pub fn new, and pub fn value.
- Handle Incomplete &amp; Exceptional Code explicitly utilizing todo, todo as, panic, and panic as.
- Apply Pattern &amp; Boolean Assertions explicitly utilizing let assert, assert, and as "message".. Project objective: Safe Domain Modeler (Math, Callbacks &amp; Opaque Types)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#76 | Refactor | Gleam Fundamentals | 📊 Level: Advanced
**Project:** Build a safe domain model parser consolidating math parsing, the use callback syntax, opaque types, and boolean assertions.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4" s="52">
        <v>0</v>
      </c>
      <c r="W84" s="87" t="str">
        <f t="shared" si="28"/>
        <v>[ROLE] Tech Product Manager assigning a Gleam Fundamentals Jira Ticket | [TASK] Provide a guided project implementation with full solution | [PROJECT] Build a safe domain model parser consolidating math parsing, the use callback syntax, opaque types, and boolean assertions. | [TOPICS USED] 
- Execute Integer Parsing, Conversion &amp; Helpers explicitly utilizing int.parse, int.to_string, int.sum, and int.is_even.
- Apply Float Formatting &amp; Safe Mathematics explicitly utilizing float.round, float.to_precision, float.power, and float.square_root.
- Implement use Callback Syntax explicitly utilizing use value &lt;- function(), use &lt;- function(), and callback insertion.
- Execute Result &amp; Option Chaining with use explicitly utilizing result.try, option.then, and use value &lt;-.
- Design Opaque Types &amp; Smart Constructors explicitly utilizing pub opaque type, pub fn new, and pub fn value.
- Handle Incomplete &amp; Exceptional Code explicitly utilizing todo, todo as, panic, and panic as.
- Apply Pattern &amp; Boolean Assertions explicitly utilizing let assert, assert, and as "message". | [LEVEL] Advanced | [PERSONA RULE] Act as a professional Tech Product Manager defining a project ticket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[HEADER RULE - STRICT] You MUST start your entire response EXACTLY with this markdown block (do not print anything before it):
### 🚀 Project #76 | Stage 5 | Gleam Fundamentals | 📊 Level: Advanced | 🌐 Coding5s.com
**Project:** Safe Domain Modeler (Math, Callbacks &amp; Opaque Types)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'Gleam Fundamentals Dev']
Subject: Assignment Details
Hello [Insert my user name if known, otherwise use 'Gleam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84" s="102"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Build a safe domain model parser consolidating math parsing, the use callback syntax, opaque types, and boolean assertions.. Topics integrated: 
- Execute Integer Parsing, Conversion &amp; Helpers explicitly utilizing int.parse, int.to_string, int.sum, and int.is_even.
- Apply Float Formatting &amp; Safe Mathematics explicitly utilizing float.round, float.to_precision, float.power, and float.square_root.
- Implement use Callback Syntax explicitly utilizing use value &lt;- function(), use &lt;- function(), and callback insertion.
- Execute Result &amp; Option Chaining with use explicitly utilizing result.try, option.then, and use value &lt;-.
- Design Opaque Types &amp; Smart Constructors explicitly utilizing pub opaque type, pub fn new, and pub fn value.
- Handle Incomplete &amp; Exceptional Code explicitly utilizing todo, todo as, panic, and panic as.
- Apply Pattern &amp; Boolean Assertions explicitly utilizing let assert, assert, and as "message".. Business Goal: Safe Domain Modeler (Math, Callbacks &amp; Opaque Types)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#76 | Extend | Gleam Fundamentals | 📊 Level: Advanced
**Project:** Build a safe domain model parser consolidating math parsing, the use callback syntax, opaque types, and boolean assertions.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4" s="52">
        <v>0</v>
      </c>
      <c r="Z84" s="56" t="str">
        <f t="shared" si="30"/>
        <v>[TASK] Teach through a practical Gleam Fundamentals -  project following the micro-learning methodology, acting as a supportive tutor, creating a project about  Build a safe domain model parser consolidating math parsing, the use callback syntax, opaque types, and boolean assertions. | [TOPICS USED] 
- Execute Integer Parsing, Conversion &amp; Helpers explicitly utilizing int.parse, int.to_string, int.sum, and int.is_even.
- Apply Float Formatting &amp; Safe Mathematics explicitly utilizing float.round, float.to_precision, float.power, and float.square_root.
- Implement use Callback Syntax explicitly utilizing use value &lt;- function(), use &lt;- function(), and callback insertion.
- Execute Result &amp; Option Chaining with use explicitly utilizing result.try, option.then, and use value &lt;-.
- Design Opaque Types &amp; Smart Constructors explicitly utilizing pub opaque type, pub fn new, and pub fn value.
- Handle Incomplete &amp; Exceptional Code explicitly utilizing todo, todo as, panic, and panic as.
- Apply Pattern &amp; Boolean Assertions explicitly utilizing let assert, assert, and as "message".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only required imports: Gleam core or gleam_stdlib by default; documented external packages only when topic-named at the top of the code block. Assume no project configuration file exists. | [CODE_CONSTRAINTS_RULE] Obey the row's Max Lines; use only scoped prior topics; validate with taught syntax, never force gleeunit or let assert. | [VISUAL_ARCHITECTURE_COMMENTS] 1. Use short '// --- BLOCK: NAME ---' comments only between real functional sections to map code to the planning phase. 2. Use brief //// module docs at top and /// docs before public items; type all module-function arguments and returns. 3. CRITICAL: NO comment or docstring line may exceed 80 characters maximum per comment or documentation line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#76 | Stage 1 | Gleam Fundamentals | 📊 Level: Advanced | 🌐 Coding5s.com
**Project:** Safe Domain Modeler (Math, Callbacks &amp; Opaque Types)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84" s="56" t="str">
        <f t="shared" si="31"/>
        <v>[ROLE] Careless Gleam Fundamentals Developer | [TASK] Generate debugging project in Gleam Fundamentals | [PROJECT] Build a safe domain model parser consolidating math parsing, the use callback syntax, opaque types, and boolean assertions. | [TOPICS USED] 
- Execute Integer Parsing, Conversion &amp; Helpers explicitly utilizing int.parse, int.to_string, int.sum, and int.is_even.
- Apply Float Formatting &amp; Safe Mathematics explicitly utilizing float.round, float.to_precision, float.power, and float.square_root.
- Implement use Callback Syntax explicitly utilizing use value &lt;- function(), use &lt;- function(), and callback insertion.
- Execute Result &amp; Option Chaining with use explicitly utilizing result.try, option.then, and use value &lt;-.
- Design Opaque Types &amp; Smart Constructors explicitly utilizing pub opaque type, pub fn new, and pub fn value.
- Handle Incomplete &amp; Exceptional Code explicitly utilizing todo, todo as, panic, and panic as.
- Apply Pattern &amp; Boolean Assertions explicitly utilizing let assert, assert, and as "message". | [LEVEL] Advanced | [OUTPUT] Only header, dataset summary or statement (if any), email intro, objective, expected output, broken code, and footer | [HEADER RULE - STRICT] You MUST start your entire response EXACTLY with this markdown block (do not print anything before it):
### 🚀 Project #76 | Stage 2 | Gleam Fundamentals | 📊 Level: Advanced | 🌐 Coding5s.com
Project: Safe Domain Modeler (Math, Callbacks &amp; Opaque Types)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Create messy but readable Gleam with EXACTLY 2-5 intentional bugs drawn only from scoped topics; mix only applicable categories below. Type/compile bugs may include type mismatches, wrong arity, undefined names, invalid use of topic APIs, or in-scope inexhaustive case. Logic bugs may include wrong operators, comparisons, boundaries, patterns, or return values within scoped concepts. Error-handling bugs apply only when Result, Option, or assertions are in scope; use omitted or mishandled branches or unsafe assertions.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Gleam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84" s="56" t="str">
        <f t="shared" si="32"/>
        <v>[ROLE] Tech Lead | [TASK] Assign incomplete project script | [PROJECT] Build a safe domain model parser consolidating math parsing, the use callback syntax, opaque types, and boolean assertions. | [TOPICS USED] 
- Execute Integer Parsing, Conversion &amp; Helpers explicitly utilizing int.parse, int.to_string, int.sum, and int.is_even.
- Apply Float Formatting &amp; Safe Mathematics explicitly utilizing float.round, float.to_precision, float.power, and float.square_root.
- Implement use Callback Syntax explicitly utilizing use value &lt;- function(), use &lt;- function(), and callback insertion.
- Execute Result &amp; Option Chaining with use explicitly utilizing result.try, option.then, and use value &lt;-.
- Design Opaque Types &amp; Smart Constructors explicitly utilizing pub opaque type, pub fn new, and pub fn value.
- Handle Incomplete &amp; Exceptional Code explicitly utilizing todo, todo as, panic, and panic as.
- Apply Pattern &amp; Boolean Assertions explicitly utilizing let assert, assert, and as "message". | [LEVEL] Advanced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#76 | Stage 3 | Gleam Fundamentals | 📊 Level: Advanced | 🌐 Coding5s.com
**Project:** Safe Domain Modeler (Math, Callbacks &amp; Opaque Types)
---
 | [EXTERNAL_PACKAGE_PROTOCOL] Use gleam add only for documented external packages required by the project scope. | [CHALLENGE_CONSTRAINTS_POLICY] Obey the following executable base-code range; exclude blanks, comments, and TODO content: 40–100 Provide a valid scaffold using only scoped prior topics; place missing integration steps in clear // TODO blocks. Never force pipelines or function counts.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Gleam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84" s="56" t="str">
        <f t="shared" si="33"/>
        <v>[ROLE] Tech Lead | [TASK] Provide a messy but functional project for refactoring | [PROJECT] Build a safe domain model parser consolidating math parsing, the use callback syntax, opaque types, and boolean assertions. | [TOPICS USED] 
- Execute Integer Parsing, Conversion &amp; Helpers explicitly utilizing int.parse, int.to_string, int.sum, and int.is_even.
- Apply Float Formatting &amp; Safe Mathematics explicitly utilizing float.round, float.to_precision, float.power, and float.square_root.
- Implement use Callback Syntax explicitly utilizing use value &lt;- function(), use &lt;- function(), and callback insertion.
- Execute Result &amp; Option Chaining with use explicitly utilizing result.try, option.then, and use value &lt;-.
- Design Opaque Types &amp; Smart Constructors explicitly utilizing pub opaque type, pub fn new, and pub fn value.
- Handle Incomplete &amp; Exceptional Code explicitly utilizing todo, todo as, panic, and panic as.
- Apply Pattern &amp; Boolean Assertions explicitly utilizing let assert, assert, and as "message". | [LEVEL] Advanced | [PERSONA RULE] Act as a Tech Lead. A junior wrote this working but messy code. Tone: professional but exhausted | [HEADER RULE - STRICT] You MUST start your entire response EXACTLY with this markdown block (do not print anything before it):
### 🚀 Project #76 | Stage 4 | Gleam Fundamentals | 📊 Level: Advanced | 🌐 Coding5s.com
**Project:** Safe Domain Modeler (Math, Callbacks &amp; Opaque Types)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Gleam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84" s="56" t="str">
        <f t="shared" si="34"/>
        <v>[ROLE] Tech Product Manager assigning a Gleam Fundamentals Jira Ticket | [TASK] Provide a guided project implementation with full solution | [PROJECT] Build a safe domain model parser consolidating math parsing, the use callback syntax, opaque types, and boolean assertions. | [TOPICS USED] 
- Execute Integer Parsing, Conversion &amp; Helpers explicitly utilizing int.parse, int.to_string, int.sum, and int.is_even.
- Apply Float Formatting &amp; Safe Mathematics explicitly utilizing float.round, float.to_precision, float.power, and float.square_root.
- Implement use Callback Syntax explicitly utilizing use value &lt;- function(), use &lt;- function(), and callback insertion.
- Execute Result &amp; Option Chaining with use explicitly utilizing result.try, option.then, and use value &lt;-.
- Design Opaque Types &amp; Smart Constructors explicitly utilizing pub opaque type, pub fn new, and pub fn value.
- Handle Incomplete &amp; Exceptional Code explicitly utilizing todo, todo as, panic, and panic as.
- Apply Pattern &amp; Boolean Assertions explicitly utilizing let assert, assert, and as "message". | [LEVEL] Advanced | [PERSONA RULE] Act as a professional Tech Product Manager defining a project ticket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[HEADER RULE - STRICT] You MUST start your entire response EXACTLY with this markdown block (do not print anything before it):
### 🚀 Project #76 | Stage 5 | Gleam Fundamentals | 📊 Level: Advanced | 🌐 Coding5s.com
**Project:** Safe Domain Modeler (Math, Callbacks &amp; Opaque Types)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'Gleam Fundamentals Dev']
Subject: Assignment Details
Hello [Insert my user name if known, otherwise use 'Gleam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84" s="40"/>
      <c r="AF84" s="40"/>
      <c r="AG84" s="40"/>
      <c r="AH84" s="56" t="str">
        <f t="shared" si="18"/>
        <v/>
      </c>
      <c r="AI84" s="54"/>
      <c r="AJ84" s="54"/>
      <c r="AK84" s="54"/>
      <c r="AL84" s="54"/>
      <c r="AM84" s="54"/>
    </row>
    <row r="85" spans="1:39">
      <c r="A85" s="45" t="str" cm="1">
        <f t="array" ref="A85">IF(H85="PROJECT", CHAR(10) &amp; "- " &amp; _xlfn.TEXTJOIN(CHAR(10) &amp; "- ", TRUE, _xlfn._xlws.FILTER($I$9:$I$1000, ($B$9:$B$1000=B85) * ($H$9:$H$1000="Topic"))), "")</f>
        <v/>
      </c>
      <c r="B85" s="45">
        <f t="shared" si="19"/>
        <v>10</v>
      </c>
      <c r="C85" s="95">
        <v>18</v>
      </c>
      <c r="D85" s="46">
        <v>4</v>
      </c>
      <c r="E85" s="58" t="s">
        <v>46</v>
      </c>
      <c r="F85" s="67">
        <v>77</v>
      </c>
      <c r="G85" s="53" t="s">
        <v>159</v>
      </c>
      <c r="H85" s="53" t="s">
        <v>48</v>
      </c>
      <c r="I85" s="50" t="s">
        <v>877</v>
      </c>
      <c r="J85" s="51" t="s">
        <v>878</v>
      </c>
      <c r="K85" s="128" t="str">
        <f t="shared" si="20"/>
        <v xml:space="preserve">[ROLE] Friendly tutor specializing in Gleam Fundamentals | [TOPIC] Construct Bit-Array Construction &amp; Segments explicitly utilizing &lt;&lt;&gt;&gt;, int, bits, bytes, and utf8. | [LEVEL] Advanced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Use advanced constructs only when named or required; never inject pipelines, closures, captures, HOFs, use, Result, Option, or patterns.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#77 | Stage 1 📖 Practice | Gleam Fundamentals | 📊 Level: Advanced | 🌐 Coding5s.com
**Concept:** Bit-Array Construction &amp; Segments (&lt;&lt;&gt;&gt;, int, bits, bytes, utf8)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5" s="102" t="str">
        <f t="shared" si="21"/>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Construct Bit-Array Construction &amp; Segments explicitly utilizing &lt;&lt;&gt;&gt;, int, bits, bytes, and utf8.. Topic details: Bit-Array Construction &amp; Segments (&lt;&lt;&gt;&gt;, int, bits, bytes, utf8) | [LIBRARY BEING LEARNED]  | [LANGUAGE CONSISTENCY RULE] ALL output text MUST be written strictly in (English). | [LANGUAGE SEED CONTEXT] Language Seed Not Necessary | [LANGUAGE] English | [MENTOR_SCOPE_EXPECTATIONS] Audit named constructs in modular, typed Gleam; assess Result, Option, use, opaque types, and advanced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#77 | Practice | Gleam Fundamentals | 📊 Level: Advanced
**Topic:** Construct Bit-Array Construction &amp; Segments explicitly utilizing &lt;&lt;&gt;&gt;, int, bits, bytes, and utf8.
---
 | [FOOTER RULE - STRICT] End your response with: '--- ⚡ *Coding5s Mentor System — Eliminating Epistemic Debt*' | </v>
      </c>
      <c r="M85" s="53">
        <v>0</v>
      </c>
      <c r="N85" s="101" t="str">
        <f t="shared" si="22"/>
        <v>[ROLE] Careless Gleam Fundamentals Developer | [TASK] Generate debugging challenges in Gleam Fundamentals | | [TOPIC] Construct Bit-Array Construction &amp; Segments explicitly utilizing &lt;&lt;&gt;&gt;, int, bits, bytes, and utf8. | | [LEVEL] Advanced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#77 | Stage 2 🐛 Debug | Gleam Fundamentals | 📊 Level: Advanced | 🌐 Coding5s.com
Concept: Bit-Array Construction &amp; Segments (&lt;&lt;&gt;&gt;, int, bits, bytes, utf8)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- 15–35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5" s="102" t="str">
        <f t="shared" si="23"/>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Construct Bit-Array Construction &amp; Segments explicitly utilizing &lt;&lt;&gt;&gt;, int, bits, bytes, and utf8.. Topic details: Bit-Array Construction &amp; Segments (&lt;&lt;&gt;&gt;, int, bits, bytes, utf8)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#77 | Debug | Gleam Fundamentals | 📊 Level: Advanced
**Topic:** Construct Bit-Array Construction &amp; Segments explicitly utilizing &lt;&lt;&gt;&gt;, int, bits, bytes, and utf8.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5" s="53">
        <v>0</v>
      </c>
      <c r="Q85" s="101" t="str">
        <f t="shared" si="24"/>
        <v>[ROLE] Tech Lead | [TASK] Assign incomplete Gleam Fundamentals script challenges | [TOPIC] Construct Bit-Array Construction &amp; Segments explicitly utilizing &lt;&lt;&gt;&gt;, int, bits, bytes, and utf8. | [LEVEL] Advanced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#77 | Stage 3 🧩 Complete | Gleam Fundamentals | 📊 Level: Advanced | 🌐 Coding5s.com
**Concept:** Bit-Array Construction &amp; Segments (&lt;&lt;&gt;&gt;, int, bits, bytes, utf8)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- 15–35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Construct Bit-Array Construction &amp; Segments explicitly utilizing &lt;&lt;&gt;&gt;, int, bits, bytes, and utf8..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5" s="102" t="str">
        <f t="shared" si="25"/>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Construct Bit-Array Construction &amp; Segments explicitly utilizing &lt;&lt;&gt;&gt;, int, bits, bytes, and utf8.. Topic details: Bit-Array Construction &amp; Segments (&lt;&lt;&gt;&gt;, int, bits, bytes, utf8)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#77 | Complete | Gleam Fundamentals | 📊 Level: Advanced
**Topic:** Construct Bit-Array Construction &amp; Segments explicitly utilizing &lt;&lt;&gt;&gt;, int, bits, bytes, and utf8.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5" s="53">
        <v>0</v>
      </c>
      <c r="T85" s="101" t="str">
        <f t="shared" si="26"/>
        <v>[ROLE] Tech Lead | [TASK] Provide intentionally messy but functional code for learning debugging and improvement | [TOPIC] Construct Bit-Array Construction &amp; Segments explicitly utilizing &lt;&lt;&gt;&gt;, int, bits, bytes, and utf8. | [LEVEL] Advanced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#77 | Stage 4 🧹 Refactor | Gleam Fundamentals | 📊 Level: Advanced | 🌐 Coding5s.com
**Concept:** Bit-Array Construction &amp; Segments (&lt;&lt;&gt;&gt;, int, bits, bytes, utf8)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5" s="102"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Construct Bit-Array Construction &amp; Segments explicitly utilizing &lt;&lt;&gt;&gt;, int, bits, bytes, and utf8.. Topic details: Bit-Array Construction &amp; Segments (&lt;&lt;&gt;&gt;, int, bits, bytes, utf8)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#77 | Refactor | Gleam Fundamentals | 📊 Level: Advanced
**Topic:** Construct Bit-Array Construction &amp; Segments explicitly utilizing &lt;&lt;&gt;&gt;, int, bits, bytes, and utf8.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5" s="53">
        <v>0</v>
      </c>
      <c r="W85" s="87" t="str">
        <f t="shared" si="28"/>
        <v>[ROLE] Tech Product Manager assigning a Gleam Fundamentals Jira Ticket | [TASK] Provide a guided implementation exercise with full solution for learning purposes | [TOPIC] Construct Bit-Array Construction &amp; Segments explicitly utilizing &lt;&lt;&gt;&gt;, int, bits, bytes, and utf8. | [LEVEL] Advanced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#77 | Stage 5 | Gleam Fundamentals | 📊 Level: Advanced | 🌐 Coding5s.com
**Concept:** Bit-Array Construction &amp; Segments (&lt;&lt;&gt;&gt;, int, bits, bytes, utf8)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5" s="102"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Construct Bit-Array Construction &amp; Segments explicitly utilizing &lt;&lt;&gt;&gt;, int, bits, bytes, and utf8.. Goal: Bit-Array Construction &amp; Segments (&lt;&lt;&gt;&gt;, int, bits, bytes, utf8)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#77 | Extend | Gleam Fundamentals | 📊 Level: Advanced
**Topic:** Construct Bit-Array Construction &amp; Segments explicitly utilizing &lt;&lt;&gt;&gt;, int, bits, bytes, and utf8.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5" s="53">
        <v>0</v>
      </c>
      <c r="Z85" s="56" t="str">
        <f t="shared" si="30"/>
        <v/>
      </c>
      <c r="AA85" s="56" t="str">
        <f t="shared" si="31"/>
        <v/>
      </c>
      <c r="AB85" s="56" t="str">
        <f t="shared" si="32"/>
        <v/>
      </c>
      <c r="AC85" s="56" t="str">
        <f t="shared" si="33"/>
        <v/>
      </c>
      <c r="AD85" s="56" t="str">
        <f t="shared" si="34"/>
        <v/>
      </c>
      <c r="AE85" s="40"/>
      <c r="AF85" s="40"/>
      <c r="AG85" s="40"/>
      <c r="AH85" s="56" t="str">
        <f t="shared" si="18"/>
        <v/>
      </c>
      <c r="AI85" s="54"/>
      <c r="AJ85" s="54"/>
      <c r="AK85" s="54"/>
      <c r="AL85" s="54"/>
      <c r="AM85" s="54"/>
    </row>
    <row r="86" spans="1:39">
      <c r="A86" s="45" t="str" cm="1">
        <f t="array" ref="A86">IF(H86="PROJECT", CHAR(10) &amp; "- " &amp; _xlfn.TEXTJOIN(CHAR(10) &amp; "- ", TRUE, _xlfn._xlws.FILTER($I$9:$I$1000, ($B$9:$B$1000=B86) * ($H$9:$H$1000="Topic"))), "")</f>
        <v/>
      </c>
      <c r="B86" s="45">
        <f t="shared" si="19"/>
        <v>10</v>
      </c>
      <c r="C86" s="95">
        <v>18</v>
      </c>
      <c r="D86" s="57">
        <v>4</v>
      </c>
      <c r="E86" s="58" t="s">
        <v>46</v>
      </c>
      <c r="F86" s="54">
        <v>78</v>
      </c>
      <c r="G86" s="52" t="s">
        <v>159</v>
      </c>
      <c r="H86" s="52" t="s">
        <v>48</v>
      </c>
      <c r="I86" s="61" t="s">
        <v>879</v>
      </c>
      <c r="J86" s="62" t="s">
        <v>880</v>
      </c>
      <c r="K86" s="128" t="str">
        <f t="shared" si="20"/>
        <v xml:space="preserve">[ROLE] Friendly tutor specializing in Gleam Fundamentals | [TOPIC] Evaluate Bit-Array Size, Signedness &amp; Endianness explicitly utilizing size, unit, signed, little, and big. | [LEVEL] Advanced | [COUNT] 4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18 lines of EXECUTABLE code (STRICT: Do NOT count comments or blank lines). - NEVER exceed this limit. | [FUNCTION RULE] Rule: Use advanced constructs only when named or required; never inject pipelines, closures, captures, HOFs, use, Result, Option, or patterns.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#78 | Stage 1 📖 Practice | Gleam Fundamentals | 📊 Level: Advanced | 🌐 Coding5s.com
**Concept:** Bit-Array Size, Signedness &amp; Endianness (size, unit, signed, little, big)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4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6" s="102" t="str">
        <f t="shared" si="21"/>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Evaluate Bit-Array Size, Signedness &amp; Endianness explicitly utilizing size, unit, signed, little, and big.. Topic details: Bit-Array Size, Signedness &amp; Endianness (size, unit, signed, little, big) | [LIBRARY BEING LEARNED]  | [LANGUAGE CONSISTENCY RULE] ALL output text MUST be written strictly in (English). | [LANGUAGE SEED CONTEXT] Language Seed Not Necessary | [LANGUAGE] English | [MENTOR_SCOPE_EXPECTATIONS] Audit named constructs in modular, typed Gleam; assess Result, Option, use, opaque types, and advanced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#78 | Practice | Gleam Fundamentals | 📊 Level: Advanced
**Topic:** Evaluate Bit-Array Size, Signedness &amp; Endianness explicitly utilizing size, unit, signed, little, and big.
---
 | [FOOTER RULE - STRICT] End your response with: '--- ⚡ *Coding5s Mentor System — Eliminating Epistemic Debt*' | </v>
      </c>
      <c r="M86" s="52">
        <v>0</v>
      </c>
      <c r="N86" s="101" t="str">
        <f t="shared" si="22"/>
        <v>[ROLE] Careless Gleam Fundamentals Developer | [TASK] Generate debugging challenges in Gleam Fundamentals | | [TOPIC] Evaluate Bit-Array Size, Signedness &amp; Endianness explicitly utilizing size, unit, signed, little, and big. | | [LEVEL] Advanced |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#78 | Stage 2 🐛 Debug | Gleam Fundamentals | 📊 Level: Advanced | 🌐 Coding5s.com
Concept: Bit-Array Size, Signedness &amp; Endianness (size, unit, signed, little, big)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- 15–35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4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6" s="102" t="str">
        <f t="shared" si="23"/>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Evaluate Bit-Array Size, Signedness &amp; Endianness explicitly utilizing size, unit, signed, little, and big.. Topic details: Bit-Array Size, Signedness &amp; Endianness (size, unit, signed, little, big)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#78 | Debug | Gleam Fundamentals | 📊 Level: Advanced
**Topic:** Evaluate Bit-Array Size, Signedness &amp; Endianness explicitly utilizing size, unit, signed, little, and big.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6" s="52">
        <v>0</v>
      </c>
      <c r="Q86" s="101" t="str">
        <f t="shared" si="24"/>
        <v>[ROLE] Tech Lead | [TASK] Assign incomplete Gleam Fundamentals script challenges | [TOPIC] Evaluate Bit-Array Size, Signedness &amp; Endianness explicitly utilizing size, unit, signed, little, and big. | [LEVEL] Advanced | [COUNT] 4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#78 | Stage 3 🧩 Complete | Gleam Fundamentals | 📊 Level: Advanced | 🌐 Coding5s.com
**Concept:** Bit-Array Size, Signedness &amp; Endianness (size, unit, signed, little, big)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- 15–35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4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Evaluate Bit-Array Size, Signedness &amp; Endianness explicitly utilizing size, unit, signed, little, and big..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6" s="102" t="str">
        <f t="shared" si="25"/>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Evaluate Bit-Array Size, Signedness &amp; Endianness explicitly utilizing size, unit, signed, little, and big.. Topic details: Bit-Array Size, Signedness &amp; Endianness (size, unit, signed, little, big)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#78 | Complete | Gleam Fundamentals | 📊 Level: Advanced
**Topic:** Evaluate Bit-Array Size, Signedness &amp; Endianness explicitly utilizing size, unit, signed, little, and big.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6" s="52">
        <v>0</v>
      </c>
      <c r="T86" s="101" t="str">
        <f t="shared" si="26"/>
        <v>[ROLE] Tech Lead | [TASK] Provide intentionally messy but functional code for learning debugging and improvement | [TOPIC] Evaluate Bit-Array Size, Signedness &amp; Endianness explicitly utilizing size, unit, signed, little, and big. | [LEVEL] Advanced | [COUNT] 4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#78 | Stage 4 🧹 Refactor | Gleam Fundamentals | 📊 Level: Advanced | 🌐 Coding5s.com
**Concept:** Bit-Array Size, Signedness &amp; Endianness (size, unit, signed, little, big)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4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6" s="102"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Evaluate Bit-Array Size, Signedness &amp; Endianness explicitly utilizing size, unit, signed, little, and big.. Topic details: Bit-Array Size, Signedness &amp; Endianness (size, unit, signed, little, big)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#78 | Refactor | Gleam Fundamentals | 📊 Level: Advanced
**Topic:** Evaluate Bit-Array Size, Signedness &amp; Endianness explicitly utilizing size, unit, signed, little, and big.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6" s="52">
        <v>0</v>
      </c>
      <c r="W86" s="87" t="str">
        <f t="shared" si="28"/>
        <v>[ROLE] Tech Product Manager assigning a Gleam Fundamentals Jira Ticket | [TASK] Provide a guided implementation exercise with full solution for learning purposes | [TOPIC] Evaluate Bit-Array Size, Signedness &amp; Endianness explicitly utilizing size, unit, signed, little, and big. | [LEVEL] Advanced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#78 | Stage 5 | Gleam Fundamentals | 📊 Level: Advanced | 🌐 Coding5s.com
**Concept:** Bit-Array Size, Signedness &amp; Endianness (size, unit, signed, little, big)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6" s="102"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Evaluate Bit-Array Size, Signedness &amp; Endianness explicitly utilizing size, unit, signed, little, and big.. Goal: Bit-Array Size, Signedness &amp; Endianness (size, unit, signed, little, big)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#78 | Extend | Gleam Fundamentals | 📊 Level: Advanced
**Topic:** Evaluate Bit-Array Size, Signedness &amp; Endianness explicitly utilizing size, unit, signed, little, and big.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6" s="52">
        <v>0</v>
      </c>
      <c r="Z86" s="56" t="str">
        <f t="shared" si="30"/>
        <v/>
      </c>
      <c r="AA86" s="56" t="str">
        <f t="shared" si="31"/>
        <v/>
      </c>
      <c r="AB86" s="56" t="str">
        <f t="shared" si="32"/>
        <v/>
      </c>
      <c r="AC86" s="56" t="str">
        <f t="shared" si="33"/>
        <v/>
      </c>
      <c r="AD86" s="56" t="str">
        <f t="shared" si="34"/>
        <v/>
      </c>
      <c r="AE86" s="40"/>
      <c r="AF86" s="40"/>
      <c r="AG86" s="40"/>
      <c r="AH86" s="56" t="str">
        <f t="shared" si="18"/>
        <v/>
      </c>
      <c r="AI86" s="54"/>
      <c r="AJ86" s="54"/>
      <c r="AK86" s="54"/>
      <c r="AL86" s="54"/>
      <c r="AM86" s="54"/>
    </row>
    <row r="87" spans="1:39">
      <c r="A87" s="45" t="str" cm="1">
        <f t="array" ref="A87">IF(H87="PROJECT", CHAR(10) &amp; "- " &amp; _xlfn.TEXTJOIN(CHAR(10) &amp; "- ", TRUE, _xlfn._xlws.FILTER($I$9:$I$1000, ($B$9:$B$1000=B87) * ($H$9:$H$1000="Topic"))), "")</f>
        <v/>
      </c>
      <c r="B87" s="45">
        <f t="shared" si="19"/>
        <v>10</v>
      </c>
      <c r="C87" s="95">
        <v>20</v>
      </c>
      <c r="D87" s="46">
        <v>5</v>
      </c>
      <c r="E87" s="58" t="s">
        <v>46</v>
      </c>
      <c r="F87" s="67">
        <v>79</v>
      </c>
      <c r="G87" s="53" t="s">
        <v>159</v>
      </c>
      <c r="H87" s="53" t="s">
        <v>48</v>
      </c>
      <c r="I87" s="50" t="s">
        <v>881</v>
      </c>
      <c r="J87" s="51" t="s">
        <v>882</v>
      </c>
      <c r="K87" s="128" t="str">
        <f t="shared" si="20"/>
        <v xml:space="preserve">[ROLE] Friendly tutor specializing in Gleam Fundamentals | [TOPIC] Destructure Bit-Array Pattern Matching explicitly utilizing &lt;&lt;head, rest:bits&gt;&gt;, size, utf8, and nested segments. | [LEVEL] Advanced | [COUNT] 5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Use advanced constructs only when named or required; never inject pipelines, closures, captures, HOFs, use, Result, Option, or patterns.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#79 | Stage 1 📖 Practice | Gleam Fundamentals | 📊 Level: Advanced | 🌐 Coding5s.com
**Concept:** Bit-Array Pattern Matching (&lt;&lt;head, rest:bits&gt;&gt;, size, utf8, nested segments)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7" s="102" t="str">
        <f t="shared" si="21"/>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Destructure Bit-Array Pattern Matching explicitly utilizing &lt;&lt;head, rest:bits&gt;&gt;, size, utf8, and nested segments.. Topic details: Bit-Array Pattern Matching (&lt;&lt;head, rest:bits&gt;&gt;, size, utf8, nested segments) | [LIBRARY BEING LEARNED]  | [LANGUAGE CONSISTENCY RULE] ALL output text MUST be written strictly in (English). | [LANGUAGE SEED CONTEXT] Language Seed Not Necessary | [LANGUAGE] English | [MENTOR_SCOPE_EXPECTATIONS] Audit named constructs in modular, typed Gleam; assess Result, Option, use, opaque types, and advanced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#79 | Practice | Gleam Fundamentals | 📊 Level: Advanced
**Topic:** Destructure Bit-Array Pattern Matching explicitly utilizing &lt;&lt;head, rest:bits&gt;&gt;, size, utf8, and nested segments.
---
 | [FOOTER RULE - STRICT] End your response with: '--- ⚡ *Coding5s Mentor System — Eliminating Epistemic Debt*' | </v>
      </c>
      <c r="M87" s="53">
        <v>0</v>
      </c>
      <c r="N87" s="101" t="str">
        <f t="shared" si="22"/>
        <v>[ROLE] Careless Gleam Fundamentals Developer | [TASK] Generate debugging challenges in Gleam Fundamentals | | [TOPIC] Destructure Bit-Array Pattern Matching explicitly utilizing &lt;&lt;head, rest:bits&gt;&gt;, size, utf8, and nested segments. | | [LEVEL] Advanced | | [COUNT] 5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#79 | Stage 2 🐛 Debug | Gleam Fundamentals | 📊 Level: Advanced | 🌐 Coding5s.com
Concept: Bit-Array Pattern Matching (&lt;&lt;head, rest:bits&gt;&gt;, size, utf8, nested segments)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- 15–35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7" s="102" t="str">
        <f t="shared" si="23"/>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Destructure Bit-Array Pattern Matching explicitly utilizing &lt;&lt;head, rest:bits&gt;&gt;, size, utf8, and nested segments.. Topic details: Bit-Array Pattern Matching (&lt;&lt;head, rest:bits&gt;&gt;, size, utf8, nested segments)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#79 | Debug | Gleam Fundamentals | 📊 Level: Advanced
**Topic:** Destructure Bit-Array Pattern Matching explicitly utilizing &lt;&lt;head, rest:bits&gt;&gt;, size, utf8, and nested segments.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7" s="53">
        <v>0</v>
      </c>
      <c r="Q87" s="101" t="str">
        <f t="shared" si="24"/>
        <v>[ROLE] Tech Lead | [TASK] Assign incomplete Gleam Fundamentals script challenges | [TOPIC] Destructure Bit-Array Pattern Matching explicitly utilizing &lt;&lt;head, rest:bits&gt;&gt;, size, utf8, and nested segments. | [LEVEL] Advanced | [COUNT] 5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#79 | Stage 3 🧩 Complete | Gleam Fundamentals | 📊 Level: Advanced | 🌐 Coding5s.com
**Concept:** Bit-Array Pattern Matching (&lt;&lt;head, rest:bits&gt;&gt;, size, utf8, nested segments)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- 15–35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Destructure Bit-Array Pattern Matching explicitly utilizing &lt;&lt;head, rest:bits&gt;&gt;, size, utf8, and nested segments..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7" s="102" t="str">
        <f t="shared" si="25"/>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Destructure Bit-Array Pattern Matching explicitly utilizing &lt;&lt;head, rest:bits&gt;&gt;, size, utf8, and nested segments.. Topic details: Bit-Array Pattern Matching (&lt;&lt;head, rest:bits&gt;&gt;, size, utf8, nested segments)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#79 | Complete | Gleam Fundamentals | 📊 Level: Advanced
**Topic:** Destructure Bit-Array Pattern Matching explicitly utilizing &lt;&lt;head, rest:bits&gt;&gt;, size, utf8, and nested segments.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7" s="53">
        <v>0</v>
      </c>
      <c r="T87" s="101" t="str">
        <f t="shared" si="26"/>
        <v>[ROLE] Tech Lead | [TASK] Provide intentionally messy but functional code for learning debugging and improvement | [TOPIC] Destructure Bit-Array Pattern Matching explicitly utilizing &lt;&lt;head, rest:bits&gt;&gt;, size, utf8, and nested segments. | [LEVEL] Advanced | [COUNT] 5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#79 | Stage 4 🧹 Refactor | Gleam Fundamentals | 📊 Level: Advanced | 🌐 Coding5s.com
**Concept:** Bit-Array Pattern Matching (&lt;&lt;head, rest:bits&gt;&gt;, size, utf8, nested segments)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7" s="102"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Destructure Bit-Array Pattern Matching explicitly utilizing &lt;&lt;head, rest:bits&gt;&gt;, size, utf8, and nested segments.. Topic details: Bit-Array Pattern Matching (&lt;&lt;head, rest:bits&gt;&gt;, size, utf8, nested segments)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#79 | Refactor | Gleam Fundamentals | 📊 Level: Advanced
**Topic:** Destructure Bit-Array Pattern Matching explicitly utilizing &lt;&lt;head, rest:bits&gt;&gt;, size, utf8, and nested segments.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7" s="53">
        <v>0</v>
      </c>
      <c r="W87" s="87" t="str">
        <f t="shared" si="28"/>
        <v>[ROLE] Tech Product Manager assigning a Gleam Fundamentals Jira Ticket | [TASK] Provide a guided implementation exercise with full solution for learning purposes | [TOPIC] Destructure Bit-Array Pattern Matching explicitly utilizing &lt;&lt;head, rest:bits&gt;&gt;, size, utf8, and nested segments. | [LEVEL] Advanced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#79 | Stage 5 | Gleam Fundamentals | 📊 Level: Advanced | 🌐 Coding5s.com
**Concept:** Bit-Array Pattern Matching (&lt;&lt;head, rest:bits&gt;&gt;, size, utf8, nested segments)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7" s="102"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Destructure Bit-Array Pattern Matching explicitly utilizing &lt;&lt;head, rest:bits&gt;&gt;, size, utf8, and nested segments.. Goal: Bit-Array Pattern Matching (&lt;&lt;head, rest:bits&gt;&gt;, size, utf8, nested segments)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#79 | Extend | Gleam Fundamentals | 📊 Level: Advanced
**Topic:** Destructure Bit-Array Pattern Matching explicitly utilizing &lt;&lt;head, rest:bits&gt;&gt;, size, utf8, and nested segments.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7" s="53">
        <v>0</v>
      </c>
      <c r="Z87" s="56" t="str">
        <f t="shared" si="30"/>
        <v/>
      </c>
      <c r="AA87" s="56" t="str">
        <f t="shared" si="31"/>
        <v/>
      </c>
      <c r="AB87" s="56" t="str">
        <f t="shared" si="32"/>
        <v/>
      </c>
      <c r="AC87" s="56" t="str">
        <f t="shared" si="33"/>
        <v/>
      </c>
      <c r="AD87" s="56" t="str">
        <f t="shared" si="34"/>
        <v/>
      </c>
      <c r="AE87" s="40"/>
      <c r="AF87" s="40"/>
      <c r="AG87" s="40"/>
      <c r="AH87" s="56" t="str">
        <f t="shared" si="18"/>
        <v/>
      </c>
      <c r="AI87" s="54"/>
      <c r="AJ87" s="54"/>
      <c r="AK87" s="54"/>
      <c r="AL87" s="54"/>
      <c r="AM87" s="54"/>
    </row>
    <row r="88" spans="1:39">
      <c r="A88" s="45" t="str" cm="1">
        <f t="array" ref="A88">IF(H88="PROJECT", CHAR(10) &amp; "- " &amp; _xlfn.TEXTJOIN(CHAR(10) &amp; "- ", TRUE, _xlfn._xlws.FILTER($I$9:$I$1000, ($B$9:$B$1000=B88) * ($H$9:$H$1000="Topic"))), "")</f>
        <v/>
      </c>
      <c r="B88" s="45">
        <f t="shared" si="19"/>
        <v>10</v>
      </c>
      <c r="C88" s="95">
        <v>20</v>
      </c>
      <c r="D88" s="57">
        <v>5</v>
      </c>
      <c r="E88" s="58" t="s">
        <v>46</v>
      </c>
      <c r="F88" s="54">
        <v>80</v>
      </c>
      <c r="G88" s="52" t="s">
        <v>159</v>
      </c>
      <c r="H88" s="52" t="s">
        <v>48</v>
      </c>
      <c r="I88" s="61" t="s">
        <v>883</v>
      </c>
      <c r="J88" s="62" t="s">
        <v>884</v>
      </c>
      <c r="K88" s="128" t="str">
        <f t="shared" si="20"/>
        <v xml:space="preserve">[ROLE] Friendly tutor specializing in Gleam Fundamentals | [TOPIC] Execute Bit-Array Inspection &amp; Encodings explicitly utilizing bit_array.bit_size, bit_array.slice, bit_array.base16_encode, and bit_array.base64_decode. | [LEVEL] Advanced | [COUNT] 5 examples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[LANGUAGE] English | [EXECUTIVE CONSTRAINTS] Each example MUST include: - Internal data OR dataset usage - Print key intermediate steps and the final result - MUST NOT exceed exactly 20 lines of EXECUTABLE code (STRICT: Do NOT count comments or blank lines). - NEVER exceed this limit. | [FUNCTION RULE] Rule: Use advanced constructs only when named or required; never inject pipelines, closures, captures, HOFs, use, Result, Option, or patterns. | [CODE_CONSTRAINTS_RULE]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[I_O_PARADIGM] Use in-memory values and gleam/io by default; filesystem or runtime APIs only when topic-required and gracefully handle typed module returns, using Result for failure, Option for optional data, or Nil for no value only when topic-required when applicable. | [INLINE_PACKAGE_MANAGER] If using external packages, use only required imports: Gleam core or gleam_stdlib by default; documented external packages only when topic-named at the top of the code block. Assume no project configuration file exists. | [CONCEPT_ISOLATION_RULE]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[CODE QUALITY RULE] Code MUST be clean, readable, educational, executable and produce correct results. Safely handle missing/malformed/inconsistent data, using pattern matching if possible. | [COMMENT CONSTRAINTS] Code MUST include enough inline comments explaining WHAT it does AND WHY. Density: Beginner=high, Intermediate=medium, Advanced=lower but present in key logic. | [FORMAT RULE] Only valid markdown code blocks allowed | [LANGUAGE TAG RULE] ALWAYS label markdown code blocks with the correct underlying programming language (e.g., elixir, javascript, sql) | [HEADER RULE - STRICT] You MUST start your entire response EXACTLY with this markdown block (do not print anything before it):
### 🔹 Topic #80 | Stage 1 📖 Practice | Gleam Fundamentals | 📊 Level: Advanced | 🌐 Coding5s.com
**Concept:** Bit-Array Inspection &amp; Encodings (bit_array.bit_size, bit_array.slice, bit_array.base16_encode, bit_array.base64_decode)
---
 | [INTRO RULE] Include a short tutor-style sentence in English before the analogy, followed by this EXACT instruction block translated to English: '🚨 **Your objective in this lesson:** To truly master the new Gleam Fundamentals concepts via Coding5s, manually type the exercises in your IDE while analyzing every comment and explanation. Copy-pasting is strictly forbidden in this Stage. Doing this consciously builds real skill and escapes tutorial hell.' | [PERSONA RULE] Act as a friendly, clear tutor | [TASK] Teach and explain concepts clearly with correct code examples | [OUTPUT CONTRACT] EXACTLY 5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[CODE QUALITY RULE] Code MUST be clean, readable, educational, executable, and produce correct and accurate results | [COMMENT RULE - STRICT] Code MUST include sufficient inline comments explaining important lines and logical blocks | [COMMENT DEPTH RULE] Comments MUST explain WHAT the code does AND WHY it is written that way | [EXPLANATION RULE] Explanation within 'Mini-Lección' MUST explain WHAT, WHY, HOW, and real-world context concisely | [LEARNING RULE] Each example MUST highlight a key insight | [COMMON MISTAKES RULE] Include a short mistake note after each example | [MINI CHALLENGE RULE] Include a short reinforcement question after each example | [REAL WORLD RULE] Connect each example to a real-world use case | [FORMAT RULE] Only valid markdown code blocks allowed | [LANGUAGE TAG RULE] ALWAYS label markdown code blocks with the correct underlying programming language (e.g., python, javascript, sql) | [CONSISTENCY RULE] All examples MUST have similar complexity and length | [FINAL OUTPUT RULE] Include Key Takeaway section at the end |  | [DATA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English), generate minimal dummy data internally, skip summary. | [DATA SUMMARY FORMAT RULE] When a dataset is present, you MUST display IMMEDIATELY AFTER THE HEADER: Dataset Summary: - File Type: - Columns / Fields: - Data Types: - Notes: | [DATA CONSISTENCY RULE] Respect dataset schema | [COMMENT DENSITY RULE] Beginner = high, Intermediate = medium, Advanced = lower but present in key logic | [DIFFICULTY RULE] Complexity MUST match level | [OUTPUT] Only header, introduction, examples, outputs, notes, summary, and footer | [FOOTER RULE - STRICT] End your entire response EXACTLY with this markdown string (ensure all code blocks are closed before it): ⚡ *Coding5s System — Learn Programming by Writing Code* | </v>
      </c>
      <c r="L88" s="102" t="str">
        <f t="shared" si="21"/>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learning: Execute Bit-Array Inspection &amp; Encodings explicitly utilizing bit_array.bit_size, bit_array.slice, bit_array.base16_encode, and bit_array.base64_decode.. Topic details: Bit-Array Inspection &amp; Encodings (bit_array.bit_size, bit_array.slice, bit_array.base16_encode, bit_array.base64_decode) | [LIBRARY BEING LEARNED]  | [LANGUAGE CONSISTENCY RULE] ALL output text MUST be written strictly in (English). | [LANGUAGE SEED CONTEXT] Language Seed Not Necessary | [LANGUAGE] English | [MENTOR_SCOPE_EXPECTATIONS] Audit named constructs in modular, typed Gleam; assess Result, Option, use, opaque types, and advanced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TOPIC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topic. 5. Provide a section exactly titled '🏋️ Mini-Challenges:' with 2 tasks to reinforce the fix. | [HEADER RULE - STRICT] You MUST start your entire response exactly with the following RAW markdown block (do NOT strip the '#' characters):
### 🎓 Mentor Stage 1 | Topic #80 | Practice | Gleam Fundamentals | 📊 Level: Advanced
**Topic:** Execute Bit-Array Inspection &amp; Encodings explicitly utilizing bit_array.bit_size, bit_array.slice, bit_array.base16_encode, and bit_array.base64_decode.
---
 | [FOOTER RULE - STRICT] End your response with: '--- ⚡ *Coding5s Mentor System — Eliminating Epistemic Debt*' | </v>
      </c>
      <c r="M88" s="52">
        <v>0</v>
      </c>
      <c r="N88" s="101" t="str">
        <f t="shared" si="22"/>
        <v>[ROLE] Careless Gleam Fundamentals Developer | [TASK] Generate debugging challenges in Gleam Fundamentals | | [TOPIC] Execute Bit-Array Inspection &amp; Encodings explicitly utilizing bit_array.bit_size, bit_array.slice, bit_array.base16_encode, and bit_array.base64_decode. | | [LEVEL] Advanced | | [COUNT] 5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#80 | Stage 2 🐛 Debug | Gleam Fundamentals | 📊 Level: Advanced | 🌐 Coding5s.com
Concept: Bit-Array Inspection &amp; Encodings (bit_array.bit_size, bit_array.slice, bit_array.base16_encode, bit_array.base64_decode)
---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[TESTING_FRAMEWORK_RULE] Use observable output by default; use assert, let assert, or gleeunit only when taught or required. Keep scaffolding minimal. | [DEPENDENCY_MANAGEMENT_RULE] Assume a standard Gleam project; default to core/gleam_stdlib; use gleam add only for documented, topic-required packages. | [CODE CONSTRAINTS] Each challenge uses only named constructs/prerequisites, minimal internal data, observable behavior when runnable, and intentional bugs - 15–35 executable broken Gleam lines; exclude blanks/comments. Use pub fn main only when needed; never force iteration or call counts. | Keep challenges comparable in scope while varying bug type and context. | [INTRO RULE] The intro MUST be a dynamically generated, urgent, unprofessional email in English with this EXACT format: '📥 From: [Random Dev Name]' / '📤 To: [Insert my user name if known from context, otherwise use Gleam Fundamentals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English: '🚨 Your objective in this lesson: Copy the code blocks from each Challenge exactly as they are into your IDE. Then fix all errors until you get the exact Expected Output when running the program.' | [COMMENT RULE] Do NOT include comments that reveal bugs | [FORMAT RULE] Only valid markdown code blocks allowed | [LANGUAGE TAG RULE] ALWAYS label markdown code blocks with the correct underlying programming language (e.g., python, javascript, sql) | [STRICT MODE] If ANY rule is violated, regenerate entire response | [PERSONA RULE] Use a careless, messy, slightly frustrated developer tone | [OUTPUT CONTRACT] EXACTLY 5 broken code challenges. Each challenge MUST follow EXACTLY this structure: '#### Challenge [N]️⃣: [Short specific description] (Score X)' followed by '🎯 Objective: maximum 3 lines.', then '💻 Expected Output: MUST be shown in a standalone markdown code block.', and finally '❌ Broken Code: a single code block.'. | [OUTPUT] Only header, dataset summary (if any), email intro, challenges, and footer | [STRUCTURE RULE] Do NOT rename sections. Do NOT add titles. Do NOT add extra text (except when required by SUPPORT FILES RULE) | [CONSISTENCY RULE] All challenges MUST have similar complexity and length | [BUG COMPLEXITY RULE] Must align with score (3 basic, 4 intermediate, 5 multi-step) | [BUG RULE] Each challenge MUST include 2–3 bugs. | [CORRECTNESS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[EXECUTION RULE] Code must fail due to syntax errors, runtime exceptions, or produce incorrect output | [DATA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English) - generate minimal dummy data - NO summary | [CRITICAL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[DATA SUMMARY FORMAT RULE] Dataset Summary: - File Type: - Columns / Fields: - Data Types: - Notes: | [SUPPORT FILES RULE - STRICT] If env/config is used, MUST include: 1. Instructional sentence 2. File content in markdown code block 3. BEFORE the broken code | | [SUPPORT FILES QUALITY RULE] Support files (.env, .env.example, .gitignore) MUST be fully correct and contain NO bugs | [NO SOLUTION RULE - STRICT] You are generating an EXAM. You MUST NOT provide the fixed code, bug diagnosis, hints, explanations, or takeaways. Output ONLY the broken code. Do NOT solve your own challenges. Let the student find the bugs. | [FOOTER RULE - STRICT] End your entire response EXACTLY with this markdown string (ensure all code blocks are closed before it):
---
⚡ Coding5s System - Learn Programming by Writing Code - Coding5S.com</v>
      </c>
      <c r="O88" s="102" t="str">
        <f t="shared" si="23"/>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TOPIC: Execute Bit-Array Inspection &amp; Encodings explicitly utilizing bit_array.bit_size, bit_array.slice, bit_array.base16_encode, and bit_array.base64_decode.. Topic details: Bit-Array Inspection &amp; Encodings (bit_array.bit_size, bit_array.slice, bit_array.base16_encode, bit_array.base64_decode)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Topic #80 | Debug | Gleam Fundamentals | 📊 Level: Advanced
**Topic:** Execute Bit-Array Inspection &amp; Encodings explicitly utilizing bit_array.bit_size, bit_array.slice, bit_array.base16_encode, and bit_array.base64_decode.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8" s="52">
        <v>0</v>
      </c>
      <c r="Q88" s="101" t="str">
        <f t="shared" si="24"/>
        <v>[ROLE] Tech Lead | [TASK] Assign incomplete Gleam Fundamentals script challenges | [TOPIC] Execute Bit-Array Inspection &amp; Encodings explicitly utilizing bit_array.bit_size, bit_array.slice, bit_array.base16_encode, and bit_array.base64_decode. | [LEVEL] Advanced | [COUNT] 5 challenges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[HEADER RULE - STRICT] You MUST start your entire response EXACTLY with this markdown block (do not print anything before it):
### 🔹 Topic #80 | Stage 3 🧩 Complete | Gleam Fundamentals | 📊 Level: Advanced | 🌐 Coding5s.com
**Concept:** Bit-Array Inspection &amp; Encodings (bit_array.bit_size, bit_array.slice, bit_array.base16_encode, bit_array.base64_decode)
---
 | [LANGUAGE CONSISTENCY RULE] ALL output text MUST be written strictly in the selected language (English). This includes translating ALL structural labels requested in this prompt (like 'Dataset Summary', 'File Type', 'Columns / Fields', 'Data Types', 'Notes', 'Analogy', 'Exercise', 'Objective', 'Expected Output') into English. Do NOT mix languages. Only code and technical identifiers remain unchanged |  | [LANGUAGE SEED CONTEXT] Language Seed Not Necessary | [EXTERNAL_PACKAGE_PROTOCOL] Default to Gleam core/gleam_stdlib; use documented external packages only when topic-required. | [TESTING_FRAMEWORK_PROTOCOL] Make completion observable when relevant; use echo for any value or gleam/io for String output. Never force tests. | [CHALLENGE_CONSTRAINTS_POLICY] For Beginner, each // TODO is one atomic 1-2 line gap using only named constructs/prerequisites; no unrelated APIs or complex I/O. - 15–35 executable base-code lines excluding blanks, comments, and TODO content. Keep all scaffold code valid; use pub fn main only when needed. | [FORMAT RULE] ALWAYS label markdown code blocks with the correct underlying programming language (e.g., elixir, python, javascript, sql) | [FORMAT RULE] Only valid markdown code blocks allowed | [SCORING ENFORCEMENT RULE] Score MUST be ONLY 3, 4, or 5 | [DATA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[LANGUAGE TAG RULE] ALWAYS label markdown code blocks with the correct underlying programming language (e.g., python, javascript, sql) | [INTRO RULE] Intro MUST be a dynamically generated email in English with this EXACT format translated to English: '📥 From: [Generate NEW random full name] - Tech Lead' / '📤 To: [Insert my user name if known, else Junior] - Gleam Fundamentals Developer' / 'Subject: [Task Subject]'. Body MUST be unique. Vibe: 'Hola, estructuré la base, encárgate de la lógica core. Completa los # TODO. El output debe coincidir. Saludos.'. IMMEDIATELY AFTER the email body, you MUST include this exact instruction block translated to English: '🚨 **Your objective in this lesson:** You must copy the code blocks from each Challenge exactly as they are and paste them into your IDE, then write the missing lines in the code until you achieve the exact Expected Output when running the program.' | [OUTPUT CONTRACT] EXACTLY 5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[OUTPUT TRUNCATION RULE - STRICT] If expected output is long, display ONLY the first 5 lines. Ensure accuracy. Do NOT use ellipsis (...) | [OUTPUT EXECUTION RULE - STRICT] Expected output MUST be explicit, complete, and produced via print() (at least one print already in base code). Monetary values must include '$' | [BASE CODE INTEGRITY RULE - STRICT] Code outside the TODO block MUST be 100% valid, logically correct, and run without errors. Do NOT simulate bugs using 'pass', '...', None, or wrong variable types outside the TODO. Variables used outside TODO must be initialized before TODO. | [TODO VARIATION RULE] TODO sections MUST vary: Single-line TODO, Multiple TODOs, Small blocks (2–4 lines). | [VARIABILITY RULE - STRICT] Each challenge MUST be structurally different. Vary: Code length, Logic type, Position of TODO, Number of TODOs (1–3), Data flow. | [TODO REALISM RULE - STRICT] TODOs MUST represent realistic mistakes based on the topic: Execute Bit-Array Inspection &amp; Encodings explicitly utilizing bit_array.bit_size, bit_array.slice, bit_array.base16_encode, and bit_array.base64_decode.. Describe what is incorrect or incomplete. Avoid imperative instructions. | [TODO ISOLATION RULE - STRICT] ALL missing, incorrect, or output-affecting logic MUST exist ONLY inside the TODO block. | [NO SOLUTION RULE - STRICT] The code under the # TODO MUST be left empty or with a 'pass'. DO NOT write the actual solution. | [OUTPUT VERIFICATION RULE] The base code MUST print the final variables/results evaluated in the TODO block to verify correctness. | [TODO GUIDANCE RULE] Rule Minimal hint |  | [OUTPUT] Only header, dataset summary or statement (if any), intro message, challenges (objective, expected output, incomplete code), and footer | [FOOTER RULE - STRICT] End your entire response EXACTLY with this markdown string (ensure all code blocks are closed before it):
---
⚡ *Coding5s System - Learn Programming by Writing Code - Coding5S.com*</v>
      </c>
      <c r="R88" s="102" t="str">
        <f t="shared" si="25"/>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TOPIC: Execute Bit-Array Inspection &amp; Encodings explicitly utilizing bit_array.bit_size, bit_array.slice, bit_array.base16_encode, and bit_array.base64_decode.. Topic details: Bit-Array Inspection &amp; Encodings (bit_array.bit_size, bit_array.slice, bit_array.base16_encode, bit_array.base64_decode)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Topic #80 | Complete | Gleam Fundamentals | 📊 Level: Advanced
**Topic:** Execute Bit-Array Inspection &amp; Encodings explicitly utilizing bit_array.bit_size, bit_array.slice, bit_array.base16_encode, and bit_array.base64_decode.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8" s="52">
        <v>0</v>
      </c>
      <c r="T88" s="101" t="str">
        <f t="shared" si="26"/>
        <v>[ROLE] Tech Lead | [TASK] Provide intentionally messy but functional code for learning debugging and improvement | [TOPIC] Execute Bit-Array Inspection &amp; Encodings explicitly utilizing bit_array.bit_size, bit_array.slice, bit_array.base16_encode, and bit_array.base64_decode. | [LEVEL] Advanced | [COUNT] 5 challenges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Tech Lead. A junior wrote this working but messy code. Tone: professional but exhausted by the code quality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[HEADER RULE - STRICT] You MUST start your entire response EXACTLY with this markdown block (do not print anything before it):
### 🔹 Topic #80 | Stage 4 🧹 Refactor | Gleam Fundamentals | 📊 Level: Advanced | 🌐 Coding5s.com
**Concept:** Bit-Array Inspection &amp; Encodings (bit_array.bit_size, bit_array.slice, bit_array.base16_encode, bit_array.base64_decode)
---
 | [LANGUAGE SEED CONTEXT] Language Seed Not Necessary | [CODE QUALITY RULE] Code MUST be executable and correct BUT intentionally messy, inconsistent, or suboptimal | [DIRTY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[STYLE INCONSISTENCY RULE] Each challenge should feel like it was written at a different time with different formatting styles | [FILE HANDLING RULE] Use correct loaders and enforce encoding='utf-8' and newline='' when applicable if the programming language supports it. | [DATA TYPE RULE] Explicit casting required before calculations when the programming language requires it. | [DATA ROBUSTNESS RULE] Handle missing, malformed, or inconsistent data safely | [BOOLEAN HANDLING RULE] Normalize boolean values before comparison when the programming language requires it. | [DATA CONSISTENCY RULE] Respect dataset schema | [FORMAT RULE] Only valid markdown code blocks allowed | [LANGUAGE TAG RULE] ALWAYS label markdown code blocks with the correct underlying programming language (e.g., python, javascript, sql) | [OUTPUT FORMAT RULE] Monetary values formatted with '$', commas, 2 decimals | [OUTPUT] Only header, dataset summary or statement (if any), intro, challenges, code, outputs, and footer | [DATA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[DATA SUMMARY FORMAT RULE] When a dataset is present, you MUST display IMMEDIATELY AFTER THE HEADER: Dataset Summary: - File Type: - Columns / Fields: - Data Types: - Notes: | [INTRO RULE] The intro MUST be an email in English with this EXACT format translated to English: '📥 From: [Tech Lead Name]' / '📤 To: [Insert my user name if known, else Gleam Fundamentals Dev]' / 'Subject: [Funny subject]'. Body vibe: 'Hola, el Junior mandó esto. Increíblemente funciona, pero mis ojos sangran. Por favor refactorízalo.'. IMMEDIATELY AFTER the email body, you MUST include this exact instruction block translated to English: '🚨 **Your objective in this lesson:** You must copy the code blocks from each Challenge exactly as they and paste them into your IDE, then refactor the code by rewriting it professionally until you achieve the exact Program Output when running the refactored program.' | [OUTPUT CONTRACT] EXACTLY 5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[REVIEW INTENT RULE] The user is expected to review, identify issues, and refactor the code to production-level quality | [CODE CONSTRAINTS] Each challenge MUST include: - Internal data OR dataset usage - At least 1 print statement - MUST be between 15–35 lines of EXECUTABLE code (STRICT: Do NOT count blank lines towards this limit, allow messy spacing) - NO classes - Single logical flow - Code MUST run correctly BUT be poorly structured, inconsistent, or inefficient | [SUPPORT FILES RULE] If env/config is used, include: 1. Instructional sentence 2. File content in markdown code block 3. BEFORE the main code | [DIFFICULTY RULE] Complexity MUST match level | [DIFFICULTY CONSISTENCY RULE] All challenges MUST have similar complexity and length, even if coding styles differ | [FOOTER RULE - STRICT] End your entire response EXACTLY with this markdown string (ensure all code blocks are closed before it):
---
⚡ *Coding5s System - Learn Programming by Writing Code - Coding5S.com*</v>
      </c>
      <c r="U88" s="102"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TOPIC: Execute Bit-Array Inspection &amp; Encodings explicitly utilizing bit_array.bit_size, bit_array.slice, bit_array.base16_encode, and bit_array.base64_decode.. Topic details: Bit-Array Inspection &amp; Encodings (bit_array.bit_size, bit_array.slice, bit_array.base16_encode, bit_array.base64_decode)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Topic #80 | Refactor | Gleam Fundamentals | 📊 Level: Advanced
**Topic:** Execute Bit-Array Inspection &amp; Encodings explicitly utilizing bit_array.bit_size, bit_array.slice, bit_array.base16_encode, and bit_array.base64_decode.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8" s="52">
        <v>0</v>
      </c>
      <c r="W88" s="87" t="str">
        <f t="shared" si="28"/>
        <v>[ROLE] Tech Product Manager assigning a Gleam Fundamentals Jira Ticket | [TASK] Provide a guided implementation exercise with full solution for learning purposes | [TOPIC] Execute Bit-Array Inspection &amp; Encodings explicitly utilizing bit_array.bit_size, bit_array.slice, bit_array.base16_encode, and bit_array.base64_decode. | [LEVEL] Advanced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[PERSONA RULE] Act as a professional Tech Product Manager writing clear Jira tickets | [LANGUAGE CONSISTENCY RULE] ALL output text MUST be written strictly in the selected language (English). This includes translating ALL structural labels requested in this prompt (like 'Dataset detected', 'Dataset Summary', 'File Type', 'Columns / Fields', 'Data Types', 'Notes', 'From', 'To', 'Subject', 'Dirty Code') into English. Do NOT mix languages. Only code and technical identifiers remain unchanged |  | [LANGUAGE SEED CONTEXT] Language Seed Not Necessary | [HEADER RULE - STRICT] You MUST start your entire response EXACTLY with this markdown block (do not print anything before it):
### 🔹 Topic #80 | Stage 5 | Gleam Fundamentals | 📊 Level: Advanced | 🌐 Coding5s.com
**Concept:** Bit-Array Inspection &amp; Encodings (bit_array.bit_size, bit_array.slice, bit_array.base16_encode, bit_array.base64_decode)
---
 | [FUNCTIONAL_STRUCTURE_POLICY] Rule: Use modular functions with clear structure.  | [DETERMINISTIC_OUTPUT_PROTOCOL]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Gleam Fundamentals runtime (e.g., VSCode) | [CODE QUALITY RULE] Code MUST be clean, readable, and production-like | [FILE HANDLING RULE] Use correct loaders and enforce encoding='utf-8' and newline=' when applicable or supported by the programming language. | [DATA TYPE RULE] Explicit casting required before calculations if the programming language requires it. | [DATA ROBUSTNESS RULE] Handle missing or malformed data safely | [BOOLEAN HANDLING RULE] Normalize boolean values before comparison if the programming language requires it. | [DATA CONSISTENCY RULE] Respect dataset schema | [TICKET FORMAT RULE - STRICT] The 'Context &amp; Ticket' section MUST begin with this EXACT text (translated to English):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Immediately followed by this EXACT multi-line format (translated to English):
🎫 Ticket #[Random 5-digit ID]
👤 From: [Generate Name] - [Department]
📥 To: Dev Team
Subject: [Ticket Subject]
Hello Dev Team, this is [Name] from [Department]. [Context paragraph].
(Tech Product Manager Notes):
👥 From: [Generate TPM Name] - Tech Product Manager
📥 To: [Insert my user name if known, otherwise use 'Gleam Fundamentals Dev']
Subject: Assignment Details
Hello [Insert my user name if known, otherwise use 'Gleam Fundamentals Dev']!
[Assignment paragraph]
✅ Acceptance Criteria:
[Bullet list] | [DATA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English). Purge past datasets from memory and generate minimal dummy data. | [DATA SUMMARY FORMAT RULE] When a dataset is present, you MUST display IMMEDIATELY AFTER THE HEADER: Dataset Summary: - File Type: - Columns / Fields: - Data Types: - Notes: | [OUTPUT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STOP BARRIER 🛑 11. 🌳 Updated Code (V1.1 - FULLY IMPLEMENTED) 12. 📝 Implementation Notes 13. Implemented Output (MUST reflect REAL execution of V1.1 code) | [CODE CONSTRAINTS] V1.0 MUST be between 25–40 lines of EXECUTABLE code (STRICT) - V1.1 MUST be between 35–60 lines of EXECUTABLE code (STRICT) - Do NOT count comments or blank lines towards these limits - ALL code MUST run without errors - MUST be executable and realistic - MUST include a clear integration point - MUST NOT include unused imports - NO classes - NO unnecessary complexity | [SUPPORT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[DIFFICULTY RULE] Complexity MUST match level | [FORMAT RULE] Only valid markdown code blocks allowed | [LANGUAGE TAG RULE] ALWAYS label markdown code blocks with the correct underlying programming language (e.g., python, javascript, sql) | [OUTPUT] Only header, dataset summary or statement (if any), the defined sections, and footer | [FOOTER RULE - STRICT] End your entire response EXACTLY with this markdown string (ensure all code blocks are closed before it):
---
⚡ *Coding5s System — Learn Programming by Writing Code*</v>
      </c>
      <c r="X88" s="102"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TOPIC: Execute Bit-Array Inspection &amp; Encodings explicitly utilizing bit_array.bit_size, bit_array.slice, bit_array.base16_encode, and bit_array.base64_decode.. Goal: Bit-Array Inspection &amp; Encodings (bit_array.bit_size, bit_array.slice, bit_array.base16_encode, bit_array.base64_decode)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Topic #80 | Extend | Gleam Fundamentals | 📊 Level: Advanced
**Topic:** Execute Bit-Array Inspection &amp; Encodings explicitly utilizing bit_array.bit_size, bit_array.slice, bit_array.base16_encode, and bit_array.base64_decode.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8" s="52">
        <v>0</v>
      </c>
      <c r="Z88" s="56" t="str">
        <f t="shared" si="30"/>
        <v/>
      </c>
      <c r="AA88" s="56" t="str">
        <f t="shared" si="31"/>
        <v/>
      </c>
      <c r="AB88" s="56" t="str">
        <f t="shared" si="32"/>
        <v/>
      </c>
      <c r="AC88" s="56" t="str">
        <f t="shared" si="33"/>
        <v/>
      </c>
      <c r="AD88" s="56" t="str">
        <f t="shared" si="34"/>
        <v/>
      </c>
      <c r="AE88" s="40"/>
      <c r="AF88" s="40"/>
      <c r="AG88" s="40"/>
      <c r="AH88" s="56" t="str">
        <f t="shared" si="18"/>
        <v/>
      </c>
      <c r="AI88" s="54"/>
      <c r="AJ88" s="54"/>
      <c r="AK88" s="54"/>
      <c r="AL88" s="54"/>
      <c r="AM88" s="54"/>
    </row>
    <row r="89" spans="1:39">
      <c r="A89" s="45" t="str" cm="1">
        <f t="array" ref="A89">IF(H89="PROJECT", CHAR(10) &amp; "- " &amp; _xlfn.TEXTJOIN(CHAR(10) &amp; "- ", TRUE, _xlfn._xlws.FILTER($I$9:$I$1000, ($B$9:$B$1000=B89) * ($H$9:$H$1000="Topic"))), "")</f>
        <v xml:space="preserve">
- Construct Bit-Array Construction &amp; Segments explicitly utilizing &lt;&lt;&gt;&gt;, int, bits, bytes, and utf8.
- Evaluate Bit-Array Size, Signedness &amp; Endianness explicitly utilizing size, unit, signed, little, and big.
- Destructure Bit-Array Pattern Matching explicitly utilizing &lt;&lt;head, rest:bits&gt;&gt;, size, utf8, and nested segments.
- Execute Bit-Array Inspection &amp; Encodings explicitly utilizing bit_array.bit_size, bit_array.slice, bit_array.base16_encode, and bit_array.base64_decode.</v>
      </c>
      <c r="B89" s="45">
        <f t="shared" si="19"/>
        <v>10</v>
      </c>
      <c r="C89" s="95">
        <v>35</v>
      </c>
      <c r="D89" s="46">
        <v>0</v>
      </c>
      <c r="E89" s="58" t="s">
        <v>46</v>
      </c>
      <c r="F89" s="67">
        <v>81</v>
      </c>
      <c r="G89" s="53" t="s">
        <v>159</v>
      </c>
      <c r="H89" s="53" t="s">
        <v>77</v>
      </c>
      <c r="I89" s="50" t="s">
        <v>885</v>
      </c>
      <c r="J89" s="51" t="s">
        <v>886</v>
      </c>
      <c r="K89" s="128" t="str">
        <f t="shared" si="20"/>
        <v>[TASK] Teach through a practical Gleam Fundamentals -  project following the micro-learning methodology, acting as a supportive tutor, creating a project about  Create a binary protocol parser consolidating bit-array construction, endianness rules, nested segment pattern matching, and base encodings. | [TOPICS USED] 
- Construct Bit-Array Construction &amp; Segments explicitly utilizing &lt;&lt;&gt;&gt;, int, bits, bytes, and utf8.
- Evaluate Bit-Array Size, Signedness &amp; Endianness explicitly utilizing size, unit, signed, little, and big.
- Destructure Bit-Array Pattern Matching explicitly utilizing &lt;&lt;head, rest:bits&gt;&gt;, size, utf8, and nested segments.
- Execute Bit-Array Inspection &amp; Encodings explicitly utilizing bit_array.bit_size, bit_array.slice, bit_array.base16_encode, and bit_array.base64_decode.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only required imports: Gleam core or gleam_stdlib by default; documented external packages only when topic-named at the top of the code block. Assume no project configuration file exists. | [CODE_CONSTRAINTS_RULE] Obey the row's Max Lines; use only scoped prior topics; validate with taught syntax, never force gleeunit or let assert. | [VISUAL_ARCHITECTURE_COMMENTS] 1. Use short '// --- BLOCK: NAME ---' comments only between real functional sections to map code to the planning phase. 2. Use brief //// module docs at top and /// docs before public items; type all module-function arguments and returns. 3. CRITICAL: NO comment or docstring line may exceed 80 characters maximum per comment or documentation line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#81 | Stage 1 | Gleam Fundamentals | 📊 Level: Advanced | 🌐 Coding5s.com
**Project:** Binary Protocol Parser (Advanced Bit-Arrays)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L89" s="102" t="str">
        <f t="shared" si="21"/>
        <v xml:space="preserve">[MENTOR_S1_SAFE_GUIDE] Act as 'The Safe Guide' (El Hermano Mayor) - a World-Class Elite Technical Mentor for Stage 1 Practice specializing in Gleam Fundamentals -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[CULTURAL &amp; JARGON RULE] If the language (English) is Portuguese, act like a 'Sênior Brasileiro Parceiro' using warm local jargon (e.g., 'tranquilo cara', 'bora codar', 'todo mundo passa por isso'). If Spanish, use warm Latin American tech terminology (e.g., 'tranquilo, a todos nos pasa', 'vamos a ver'). Match the cultural vibe of a friendly big brother. | [CONTEXT] You are helping a Junior Developer who is building a PROJECT: Create a binary protocol parser consolidating bit-array construction, endianness rules, nested segment pattern matching, and base encodings.. Topics applied in this project: 
- Construct Bit-Array Construction &amp; Segments explicitly utilizing &lt;&lt;&gt;&gt;, int, bits, bytes, and utf8.
- Evaluate Bit-Array Size, Signedness &amp; Endianness explicitly utilizing size, unit, signed, little, and big.
- Destructure Bit-Array Pattern Matching explicitly utilizing &lt;&lt;head, rest:bits&gt;&gt;, size, utf8, and nested segments.
- Execute Bit-Array Inspection &amp; Encodings explicitly utilizing bit_array.bit_size, bit_array.slice, bit_array.base16_encode, and bit_array.base64_decode.. Project objective: Binary Protocol Parser (Advanced Bit-Arrays) | [LIBRARY BEING LEARNED]  | [LANGUAGE CONSISTENCY RULE] ALL output text MUST be written strictly in (English). | [LANGUAGE SEED CONTEXT] Language Seed Not Necessary | [LANGUAGE] English | [MENTOR_SCOPE_EXPECTATIONS] Audit named constructs in modular, typed Gleam; assess Result, Option, use, opaque types, and advanced patterns only when task-relevant. | [CODE_QUALITY_POLICIES]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[EMPTY INPUT HANDLING - STRICT] If student provided NO code/explanation: 
1. HALT all phases. DO NOT output Phase 1, Barrier, or Phase 2. 
2. Greet warmly (use name or 'Junior'/'Dev'). 
3. Explain that practice requires seeing their attempt. 
4. Firmly/kindly instruct them to reply with BOTH code AND explanation. 
5. STRICT: DO NOT hallucinate code. End response immediately. | [TASK] Analyze the student's code and explanation. If the code is perfect, congratulate them warmly and provide 2 'Bonus Challenges'. Otherwise, follow the 2-PHASE MENTORING PROTOCOL | [ATOMIC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PROJECT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[EXPLANATION GATE &amp; SCROLL BARRIER] After Phase 1, you MUST insert exactly this visual separator:
------------------------------------------------------------
🛑 THE EXPLANATION GATE 🛑
Before scrolling down to see the Master Code, articulate WHY you think your logic failed. Copy-pasting without understanding builds Epistemic Debt.
------------------------------------------------------------ | [MINIMAL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[PHASE 2: FULL SOLUTION - STRICT] 1. Provide the clean, idiomatic Gleam Fundamentals code, and fully functional Gleam Fundamentals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project. 5. Provide a section exactly titled '🏋️ Mini-Challenges:' with 2 tasks to reinforce the fix. | [HEADER RULE - STRICT] You MUST start your entire response exactly with the following RAW markdown block (do NOT strip the '#' characters):
### 🎓 Mentor Stage 1 | Project #81 | Practice | Gleam Fundamentals | 📊 Level: Advanced
**Project:** Create a binary protocol parser consolidating bit-array construction, endianness rules, nested segment pattern matching, and base encodings.
---
 | [FOOTER RULE - STRICT] End your response with: '--- ⚡ *Coding5s Mentor System — Eliminating Epistemic Debt*' | </v>
      </c>
      <c r="M89" s="53">
        <v>0</v>
      </c>
      <c r="N89" s="101" t="str">
        <f t="shared" si="22"/>
        <v>[ROLE] Careless Gleam Fundamentals Developer | [TASK] Generate debugging project in Gleam Fundamentals | [PROJECT] Create a binary protocol parser consolidating bit-array construction, endianness rules, nested segment pattern matching, and base encodings. | [TOPICS USED] 
- Construct Bit-Array Construction &amp; Segments explicitly utilizing &lt;&lt;&gt;&gt;, int, bits, bytes, and utf8.
- Evaluate Bit-Array Size, Signedness &amp; Endianness explicitly utilizing size, unit, signed, little, and big.
- Destructure Bit-Array Pattern Matching explicitly utilizing &lt;&lt;head, rest:bits&gt;&gt;, size, utf8, and nested segments.
- Execute Bit-Array Inspection &amp; Encodings explicitly utilizing bit_array.bit_size, bit_array.slice, bit_array.base16_encode, and bit_array.base64_decode. | [LEVEL] Advanced | [OUTPUT] Only header, dataset summary or statement (if any), email intro, objective, expected output, broken code, and footer | [HEADER RULE - STRICT] You MUST start your entire response EXACTLY with this markdown block (do not print anything before it):
### 🚀 Project #81 | Stage 2 | Gleam Fundamentals | 📊 Level: Advanced | 🌐 Coding5s.com
Project: Binary Protocol Parser (Advanced Bit-Arrays)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Create messy but readable Gleam with EXACTLY 2-5 intentional bugs drawn only from scoped topics; mix only applicable categories below. Type/compile bugs may include type mismatches, wrong arity, undefined names, invalid use of topic APIs, or in-scope inexhaustive case. Logic bugs may include wrong operators, comparisons, boundaries, patterns, or return values within scoped concepts. Error-handling bugs apply only when Result, Option, or assertions are in scope; use omitted or mishandled branches or unsafe assertions.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Gleam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O89" s="102" t="str">
        <f t="shared" si="23"/>
        <v xml:space="preserve">[MENTOR_S2_DETECTIVE] Act as 'The Analytical Partner' (El Detective con Café) - a World-Class Elite Technical Mentor for Stage 2 Debugging specializing in Gleam Fundamentals.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[CULTURAL &amp; JARGON RULE] If the language (English)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[CONTEXT] You are helping a Junior Developer debug a PROJECT: Create a binary protocol parser consolidating bit-array construction, endianness rules, nested segment pattern matching, and base encodings.. Topics involved: 
- Construct Bit-Array Construction &amp; Segments explicitly utilizing &lt;&lt;&gt;&gt;, int, bits, bytes, and utf8.
- Evaluate Bit-Array Size, Signedness &amp; Endianness explicitly utilizing size, unit, signed, little, and big.
- Destructure Bit-Array Pattern Matching explicitly utilizing &lt;&lt;head, rest:bits&gt;&gt;, size, utf8, and nested segments.
- Execute Bit-Array Inspection &amp; Encodings explicitly utilizing bit_array.bit_size, bit_array.slice, bit_array.base16_encode, and bit_array.base64_decode.. Project objective: Binary Protocol Parser (Advanced Bit-Arrays) | [TASK] Analyze the student's code, explanation, and error. If the code is already fixed and correct, recognize their 'debugging skill' and provide a 'Pro-Tip' for prevention.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2 | Project #81 | Debug | Gleam Fundamentals | 📊 Level: Advanced
**Project:** Create a binary protocol parser consolidating bit-array construction, endianness rules, nested segment pattern matching, and base encodings.
---
 | [CORE_QUALITY_POLICY]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Gleam Fundamentals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Gleam Fundamentals). | [EXPLANATION GATE &amp; SCROLL BARRIER] After Phase 1, you MUST insert exactly this visual separator:
------------------------------------------------------------
🛑 THE EXPLANATION GATE 🛑
Before scrolling down to see the Master Code, articulate the ROOT CAUSE of the crash. Copy-pasting a fix without understanding the bug builds Epistemic Debt.
----------------------------------------------------------- | [PHASE 2: FULL SOLUTION - STRICT] 1. Provide the clean, Gleam Fundamentals code, and fully functional Gleam Fundamentals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[FOOTER RULE] End your response with: '--- ⚡ *Coding5s Mentor System — Eliminating Epistemic Debt &amp; Hunting Bugs*
</v>
      </c>
      <c r="P89" s="53">
        <v>0</v>
      </c>
      <c r="Q89" s="101" t="str">
        <f t="shared" si="24"/>
        <v>[ROLE] Tech Lead | [TASK] Assign incomplete project script | [PROJECT] Create a binary protocol parser consolidating bit-array construction, endianness rules, nested segment pattern matching, and base encodings. | [TOPICS USED] 
- Construct Bit-Array Construction &amp; Segments explicitly utilizing &lt;&lt;&gt;&gt;, int, bits, bytes, and utf8.
- Evaluate Bit-Array Size, Signedness &amp; Endianness explicitly utilizing size, unit, signed, little, and big.
- Destructure Bit-Array Pattern Matching explicitly utilizing &lt;&lt;head, rest:bits&gt;&gt;, size, utf8, and nested segments.
- Execute Bit-Array Inspection &amp; Encodings explicitly utilizing bit_array.bit_size, bit_array.slice, bit_array.base16_encode, and bit_array.base64_decode. | [LEVEL] Advanced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#81 | Stage 3 | Gleam Fundamentals | 📊 Level: Advanced | 🌐 Coding5s.com
**Project:** Binary Protocol Parser (Advanced Bit-Arrays)
---
 | [EXTERNAL_PACKAGE_PROTOCOL] Use gleam add only for documented external packages required by the project scope. | [CHALLENGE_CONSTRAINTS_POLICY] Obey the following executable base-code range; exclude blanks, comments, and TODO content: 40–100 Provide a valid scaffold using only scoped prior topics; place missing integration steps in clear // TODO blocks. Never force pipelines or function counts.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Gleam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R89" s="102" t="str">
        <f t="shared" si="25"/>
        <v xml:space="preserve">[MENTOR_S3_BUILDER] Act as 'The Logical Scaffold' (El Maestro de Obra) - a World-Class Elite Technical Mentor for Stage 3 Code Completion specializing in Gleam Fundamentals.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[CULTURAL &amp; JARGON RULE] If the language (English)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[CONTEXT] You are helping a Junior Developer complete a PROJECT: Create a binary protocol parser consolidating bit-array construction, endianness rules, nested segment pattern matching, and base encodings.. Topics involved: 
- Construct Bit-Array Construction &amp; Segments explicitly utilizing &lt;&lt;&gt;&gt;, int, bits, bytes, and utf8.
- Evaluate Bit-Array Size, Signedness &amp; Endianness explicitly utilizing size, unit, signed, little, and big.
- Destructure Bit-Array Pattern Matching explicitly utilizing &lt;&lt;head, rest:bits&gt;&gt;, size, utf8, and nested segments.
- Execute Bit-Array Inspection &amp; Encodings explicitly utilizing bit_array.bit_size, bit_array.slice, bit_array.base16_encode, and bit_array.base64_decode.. Project objective: Binary Protocol Parser (Advanced Bit-Arrays) | [TASK] Analyze the student's code and explanation. If they completed the data flow perfectly, celebrate the 'solid foundation' and offer a 'System Extension' challenge.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3 | Project #81 | Complete | Gleam Fundamentals | 📊 Level: Advanced
**Project:** Create a binary protocol parser consolidating bit-array construction, endianness rules, nested segment pattern matching, and base encodings.
---
 | [CORE_QUALITY_POLICY]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[EXPLANATION GATE &amp; SCROLL BARRIER] After Phase 1, you MUST insert exactly this visual separator:
------------------------------------------------------------
🛑 THE EXPLANATION GATE 🛑
Before scrolling down to see the Master Code, articulate HOW the data transforms from State B to State C. Copy-pasting without understanding the flow builds Epistemic Debt.
------------------------------------------------------------ | | [PHASE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[FOOTER RULE] End your response with: '--- ⚡ *Coding5s Mentor System — Eliminating Epistemic Debt &amp; Connecting the Flow*',
</v>
      </c>
      <c r="S89" s="53">
        <v>0</v>
      </c>
      <c r="T89" s="101" t="str">
        <f t="shared" si="26"/>
        <v>[ROLE] Tech Lead | [TASK] Provide a messy but functional project for refactoring | [PROJECT] Create a binary protocol parser consolidating bit-array construction, endianness rules, nested segment pattern matching, and base encodings. | [TOPICS USED] 
- Construct Bit-Array Construction &amp; Segments explicitly utilizing &lt;&lt;&gt;&gt;, int, bits, bytes, and utf8.
- Evaluate Bit-Array Size, Signedness &amp; Endianness explicitly utilizing size, unit, signed, little, and big.
- Destructure Bit-Array Pattern Matching explicitly utilizing &lt;&lt;head, rest:bits&gt;&gt;, size, utf8, and nested segments.
- Execute Bit-Array Inspection &amp; Encodings explicitly utilizing bit_array.bit_size, bit_array.slice, bit_array.base16_encode, and bit_array.base64_decode. | [LEVEL] Advanced | [PERSONA RULE] Act as a Tech Lead. A junior wrote this working but messy code. Tone: professional but exhausted | [HEADER RULE - STRICT] You MUST start your entire response EXACTLY with this markdown block (do not print anything before it):
### 🚀 Project #81 | Stage 4 | Gleam Fundamentals | 📊 Level: Advanced | 🌐 Coding5s.com
**Project:** Binary Protocol Parser (Advanced Bit-Arrays)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Gleam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U89" s="102" t="str">
        <f t="shared" si="27"/>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[CULTURAL &amp; JARGON RULE] If the language (English) is Portuguese, act like a 'Sênior ranzinza e perfeccionista' using local jargon (e.g., 'que gambiarra!', 'código espaguete', 'meu Deus, cadê o PEP 8?'). If Spanish, use sharp Latin American tech terminology (e.g., 'qué código más espantoso', 'esto no es nada de codigo legible y elegante Gleam Fundamentals', 'limpia este desastre'). Match the cultural vibe of a senior who is tired of seeing bad code. | [CONTEXT] You are performing a Code Review for a PROJECT: Create a binary protocol parser consolidating bit-array construction, endianness rules, nested segment pattern matching, and base encodings.. Topics involved: 
- Construct Bit-Array Construction &amp; Segments explicitly utilizing &lt;&lt;&gt;&gt;, int, bits, bytes, and utf8.
- Evaluate Bit-Array Size, Signedness &amp; Endianness explicitly utilizing size, unit, signed, little, and big.
- Destructure Bit-Array Pattern Matching explicitly utilizing &lt;&lt;head, rest:bits&gt;&gt;, size, utf8, and nested segments.
- Execute Bit-Array Inspection &amp; Encodings explicitly utilizing bit_array.bit_size, bit_array.slice, bit_array.base16_encode, and bit_array.base64_decode.. Project objective: Binary Protocol Parser (Advanced Bit-Arrays) | [TASK]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4 | Project #81 | Refactor | Gleam Fundamentals | 📊 Level: Advanced
**Project:** Create a binary protocol parser consolidating bit-array construction, endianness rules, nested segment pattern matching, and base encodings.
---
 | [PYTHON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Gleam Fundamentals built-in, standard library module, or good Gleam Fundamentals code pattern to research. | [EXPLANATION GATE &amp; SCROLL BARRIER] After Phase 1, you MUST insert exactly this visual separator:
------------------------------------------------------------
🛑 THE EXPLANATION GATE 🛑
Before scrolling down to see the Master Code, justify WHY your refactor will be more idiomatic. Blindly cleaning code is just 'Vibe Refactoring'. Articulate the debt.
------------------------------------------------------------ | | [PHASE 2: FULL SOLUTION - STRICT] 1. Provide the 'Senior' version: clean, elegant, and good Gleam Fundamentals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[FOOTER RULE] End your response with: '--- ⚡ *Coding5s Mentor System — Eliminating Technical Debt with Elegance*'</v>
      </c>
      <c r="V89" s="53">
        <v>0</v>
      </c>
      <c r="W89" s="87" t="str">
        <f t="shared" si="28"/>
        <v>[ROLE] Tech Product Manager assigning a Gleam Fundamentals Jira Ticket | [TASK] Provide a guided project implementation with full solution | [PROJECT] Create a binary protocol parser consolidating bit-array construction, endianness rules, nested segment pattern matching, and base encodings. | [TOPICS USED] 
- Construct Bit-Array Construction &amp; Segments explicitly utilizing &lt;&lt;&gt;&gt;, int, bits, bytes, and utf8.
- Evaluate Bit-Array Size, Signedness &amp; Endianness explicitly utilizing size, unit, signed, little, and big.
- Destructure Bit-Array Pattern Matching explicitly utilizing &lt;&lt;head, rest:bits&gt;&gt;, size, utf8, and nested segments.
- Execute Bit-Array Inspection &amp; Encodings explicitly utilizing bit_array.bit_size, bit_array.slice, bit_array.base16_encode, and bit_array.base64_decode. | [LEVEL] Advanced | [PERSONA RULE] Act as a professional Tech Product Manager defining a project ticket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[HEADER RULE - STRICT] You MUST start your entire response EXACTLY with this markdown block (do not print anything before it):
### 🚀 Project #81 | Stage 5 | Gleam Fundamentals | 📊 Level: Advanced | 🌐 Coding5s.com
**Project:** Binary Protocol Parser (Advanced Bit-Arrays)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'Gleam Fundamentals Dev']
Subject: Assignment Details
Hello [Insert my user name if known, otherwise use 'Gleam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X89" s="102" t="str">
        <f t="shared" si="29"/>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[CULTURAL &amp; JARGON RULE] If the language (English) is Portuguese, act like an 'Arquiteto de Software Sênior' using local jargon (e.g., 'subir pra produção', 'vai escalar?', 'casos extremos'). If Spanish, use Latin American tech terminology (e.g., 'subir a producción', '¿esto escala?', 'casos borde'). Match the cultural vibe of a strategic tech lead. | [CONTEXT] You are reviewing the final implementation of a new feature for a PROJECT: Create a binary protocol parser consolidating bit-array construction, endianness rules, nested segment pattern matching, and base encodings.. Topics integrated: 
- Construct Bit-Array Construction &amp; Segments explicitly utilizing &lt;&lt;&gt;&gt;, int, bits, bytes, and utf8.
- Evaluate Bit-Array Size, Signedness &amp; Endianness explicitly utilizing size, unit, signed, little, and big.
- Destructure Bit-Array Pattern Matching explicitly utilizing &lt;&lt;head, rest:bits&gt;&gt;, size, utf8, and nested segments.
- Execute Bit-Array Inspection &amp; Encodings explicitly utilizing bit_array.bit_size, bit_array.slice, bit_array.base16_encode, and bit_array.base64_decode.. Business Goal: Binary Protocol Parser (Advanced Bit-Arrays) | [TASK] Analyze the extension code. If they already anticipated the edge cases and scalability issues (e.g., using generators or async patterns), give them the 'Architect's Approval' and discuss a more advanced trade-off. Otherwise, follow the 2-PHASE MENTORING PROTOCOL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the following RAW markdown block (do NOT strip the '#' characters):
### 🚀 Elite Mentor Stage 5 | Project #81 | Extend | Gleam Fundamentals | 📊 Level: Advanced
**Project:** Create a binary protocol parser consolidating bit-array construction, endianness rules, nested segment pattern matching, and base encodings.
---
 | [CODE_QUALITY_PROTOCOL]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[EXPLANATION GATE &amp; SCROLL BARRIER] After Phase 1, you MUST insert exactly this visual separator:
------------------------------------------------------------
🛑 THE EXPLANATION GATE 🛑
Before scrolling down to the final architectural review, articulate the TRADE-OFFS of your implementation. What happens when this feature faces extreme load? Pushing code without understanding scale builds Epistemic Debt.
------------------------------------------------------------ | [PHASE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[FOOTER RULE] End your response with: '--- ⚡ *Coding5s Mentor System — Eliminating Epistemic Debt &amp; Shipping to Production*'</v>
      </c>
      <c r="Y89" s="53">
        <v>0</v>
      </c>
      <c r="Z89" s="56" t="str">
        <f t="shared" si="30"/>
        <v>[TASK] Teach through a practical Gleam Fundamentals -  project following the micro-learning methodology, acting as a supportive tutor, creating a project about  Create a binary protocol parser consolidating bit-array construction, endianness rules, nested segment pattern matching, and base encodings. | [TOPICS USED] 
- Construct Bit-Array Construction &amp; Segments explicitly utilizing &lt;&lt;&gt;&gt;, int, bits, bytes, and utf8.
- Evaluate Bit-Array Size, Signedness &amp; Endianness explicitly utilizing size, unit, signed, little, and big.
- Destructure Bit-Array Pattern Matching explicitly utilizing &lt;&lt;head, rest:bits&gt;&gt;, size, utf8, and nested segments.
- Execute Bit-Array Inspection &amp; Encodings explicitly utilizing bit_array.bit_size, bit_array.slice, bit_array.base16_encode, and bit_array.base64_decode. | [LEVEL] Advanced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[LANGUAGE] English | [INLINE_PACKAGE_MANAGER] If using external packages, use only required imports: Gleam core or gleam_stdlib by default; documented external packages only when topic-named at the top of the code block. Assume no project configuration file exists. | [CODE_CONSTRAINTS_RULE] Obey the row's Max Lines; use only scoped prior topics; validate with taught syntax, never force gleeunit or let assert. | [VISUAL_ARCHITECTURE_COMMENTS] 1. Use short '// --- BLOCK: NAME ---' comments only between real functional sections to map code to the planning phase. 2. Use brief //// module docs at top and /// docs before public items; type all module-function arguments and returns. 3. CRITICAL: NO comment or docstring line may exceed 80 characters maximum per comment or documentation line in width. | [DATA ROBUSTNESS RULE] Handle real-world data safely | [CODE CONSTRAINTS] MUST be between 40–100 lines (STRICT) - Multi-step flow | [SUPPORT FILES RULE] Include config files before code if needed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[CODE QUALITY RULE] Code MUST be clean, readable, correct, and educational | [FORMAT RULE] Only markdown code blocks allowed | [EXECUTION RULE] Code MUST run and produce correct output | [CONSISTENCY RULE] Project must match objective | [HEADER RULE - STRICT] You MUST start your entire response EXACTLY with this markdown block (do not print anything before it):
### 🚀 Project #81 | Stage 1 | Gleam Fundamentals | 📊 Level: Advanced | 🌐 Coding5s.com
**Project:** Binary Protocol Parser (Advanced Bit-Arrays)
---
 | [OUTPUT] Only header, dataset notice, objective, support file, code planning, expected output, code, and footer | [FOOTER RULE - STRICT] End your entire response EXACTLY with this markdown string (ensure all code blocks are closed before it):
---
⚡ *Coding5s System — Learn Programming by Writing Code*</v>
      </c>
      <c r="AA89" s="56" t="str">
        <f t="shared" si="31"/>
        <v>[ROLE] Careless Gleam Fundamentals Developer | [TASK] Generate debugging project in Gleam Fundamentals | [PROJECT] Create a binary protocol parser consolidating bit-array construction, endianness rules, nested segment pattern matching, and base encodings. | [TOPICS USED] 
- Construct Bit-Array Construction &amp; Segments explicitly utilizing &lt;&lt;&gt;&gt;, int, bits, bytes, and utf8.
- Evaluate Bit-Array Size, Signedness &amp; Endianness explicitly utilizing size, unit, signed, little, and big.
- Destructure Bit-Array Pattern Matching explicitly utilizing &lt;&lt;head, rest:bits&gt;&gt;, size, utf8, and nested segments.
- Execute Bit-Array Inspection &amp; Encodings explicitly utilizing bit_array.bit_size, bit_array.slice, bit_array.base16_encode, and bit_array.base64_decode. | [LEVEL] Advanced | [OUTPUT] Only header, dataset summary or statement (if any), email intro, objective, expected output, broken code, and footer | [HEADER RULE - STRICT] You MUST start your entire response EXACTLY with this markdown block (do not print anything before it):
### 🚀 Project #81 | Stage 2 | Gleam Fundamentals | 📊 Level: Advanced | 🌐 Coding5s.com
Project: Binary Protocol Parser (Advanced Bit-Arrays)
---
 | [LIBRARY BEING LEARNED]  | [ECOSYSTEM ORIENTATION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CONSISTENCY RULE] ALL output text MUST be written strictly in the selected language (English). This includes translating ALL structural labels requested in this prompt (like 'Project', 'Objective', 'Expected Output', 'Broken Code', 'From', 'To', 'Subject') into English. Do NOT mix languages. Only code and technical identifiers remain unchanged |  | [LANGUAGE SEED CONTEXT] Language Seed Not Necessary | [BUG RULE] Create messy but readable Gleam with EXACTLY 2-5 intentional bugs drawn only from scoped topics; mix only applicable categories below. Type/compile bugs may include type mismatches, wrong arity, undefined names, invalid use of topic APIs, or in-scope inexhaustive case. Logic bugs may include wrong operators, comparisons, boundaries, patterns, or return values within scoped concepts. Error-handling bugs apply only when Result, Option, or assertions are in scope; use omitted or mishandled branches or unsafe assertions. | [ENV USAGE RULE] Bugs ONLY in code logic, not config files | [SUPPORT FILES RULE] IF an external configuration or data file is needed, include: 1. Short instructional sentence 2. File content in markdown code block 3. Place it strictly BEFORE the main code. | [NO SOLUTION RULE - STRICT] You are generating an EXAM. Do NOT provide the fixed code, diagnosis, hints, or explanations. Output ONLY the broken code. Do NOT include comments that reveal the bugs. Let the student find them. | [PERSONA RULE] Use a messy, careless developer tone | [INTRO RULE] The intro MUST be a dynamically generated, urgent, unprofessional email in English with this EXACT format translated to English: 'From: [Random Dev Name]' / 'To: [Insert my user name if you know it from context, otherwise use Gleam Fundamentals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[OUTPUT CONTRACT] EXACTLY 1 project. Structure MUST be: 'Project:' followed by 'Objective: maximum 6 lines.', then 'Expected Output: standalone markdown code block.', and finally 'Broken Code' | [STRUCTURE RULE] Do NOT add extra sections or explanations (except when required by SUPPORT FILES RULE) | [CODE CONSTRAINTS] - 40–100 lines of EXECUTABLE code (STRICT: Do NOT count blank lines towards this limit) - Multi-step flow - 2–4 functions ONLY - main() as entry point  | [EXECUTION RULE] Code must fail due to syntax errors, runtime exceptions, or produce incorrect output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English) IMMEDIATELY AFTER THE HEADER, PURGE any memory of previous files, and use realistic dummy data | [FORMAT RULE] Only valid markdown code blocks | [LANGUAGE TAG RULE] ALWAYS label markdown code blocks with the correct underlying programming language (e.g., python, javascript, sql) | [STRICT MODE] Enforce all rules strictly | [FOOTER RULE - STRICT] End your entire response EXACTLY with this markdown string (ensure all code blocks are closed before it):
---
⚡ Coding5s System - Learn Programming by Writing Code - Coding5S.com</v>
      </c>
      <c r="AB89" s="56" t="str">
        <f t="shared" si="32"/>
        <v>[ROLE] Tech Lead | [TASK] Assign incomplete project script | [PROJECT] Create a binary protocol parser consolidating bit-array construction, endianness rules, nested segment pattern matching, and base encodings. | [TOPICS USED] 
- Construct Bit-Array Construction &amp; Segments explicitly utilizing &lt;&lt;&gt;&gt;, int, bits, bytes, and utf8.
- Evaluate Bit-Array Size, Signedness &amp; Endianness explicitly utilizing size, unit, signed, little, and big.
- Destructure Bit-Array Pattern Matching explicitly utilizing &lt;&lt;head, rest:bits&gt;&gt;, size, utf8, and nested segments.
- Execute Bit-Array Inspection &amp; Encodings explicitly utilizing bit_array.bit_size, bit_array.slice, bit_array.base16_encode, and bit_array.base64_decode. | [LEVEL] Advanced | [LIBRARY BEING LEARNED]  | [ECOSYSTEM ORIENTATION RULE] If a data manipulation library, external package, or ecosystem like Pandas or NumPy is specified in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[HEADER RULE - STRICT] You MUST start your entire response EXACTLY with this markdown block (do not print anything before it):
### 🚀 Project #81 | Stage 3 | Gleam Fundamentals | 📊 Level: Advanced | 🌐 Coding5s.com
**Project:** Binary Protocol Parser (Advanced Bit-Arrays)
---
 | [EXTERNAL_PACKAGE_PROTOCOL] Use gleam add only for documented external packages required by the project scope. | [CHALLENGE_CONSTRAINTS_POLICY] Obey the following executable base-code range; exclude blanks, comments, and TODO content: 40–100 Provide a valid scaffold using only scoped prior topics; place missing integration steps in clear // TODO blocks. Never force pipelines or function counts. | [FORMAT RULE] Only valid markdown code blocks allowed | [LANGUAGE TAG RULE] ALWAYS label markdown code blocks with the correct underlying programming language (e.g., python, javascript, sql) | [DATA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English) 2. Display Summary (Type, Columns, Types) IMMEDIATELY AFTER THE HEADER 3. Use it directly (NO dummy data). If NO dataset is provided IN THIS CURRENT PROMPT: - STRICT: You MUST explicitly state 'Dataset detected: NO. Generating dummy data.' (translate to English) IMMEDIATELY AFTER THE HEADER - PURGE ANY MEMORY of previous datasets. - Generate internal dummy data | [INTRO RULE] Intro MUST be a dynamically generated email in English with this EXACT format translated to English: 'From: [Generate NEW random full name] - Tech Lead' / 'To: [Insert my user name if known, else Junior] - Gleam Fundamentals Developer' / 'Subject: [Project Subject]'. Body MUST be unique. Vibe: 'Hola, tengo la arquitectura lista, implementa la lógica en los # TODO. Revisa el expected output. Saludos.' | [OUTPUT CONTRACT] EXACTLY 1 project. Structure MUST be: Tech Lead Intro Message, Project: Objective (max 6 lines), Expected Output (code block), Incomplete Code | [OUTPUT TRUNCATION RULE] If output is large, show only first 5 lines. Do NOT use ellipsis (...) | [OUTPUT EXECUTION RULE - STRICT] Expected output MUST be explicit, complete, and produced via final print(). | [BASE CODE INTEGRITY RULE - STRICT] Code outside the TODO block MUST be 100% valid, logically correct, and run without errors. Do NOT use 'pass', '...', or empty placeholders outside the TODO. | [TODO REALISM RULE] TODO must represent realistic integration bugs. Describe what is incorrect/incomplete. | [TODO ISOLATION RULE - STRICT] ALL missing, incorrect, or output-affecting logic MUST exist ONLY inside the TODO block. Replace ONLY integration logic. | [NO SOLUTION RULE - STRICT] The code under the # TODO MUST be left empty or with a 'pass'. DO NOT write the actual solution. | [OUTPUT] Only header, dataset summary or statement (if any), intro message, objective, expected output, incomplete code, and footer | [FOOTER RULE - STRICT] End your entire response EXACTLY with this markdown string (ensure all code blocks are closed before it):
---
⚡ *Coding5s System - Learn Programming by Writing Code - Coding5S.com*</v>
      </c>
      <c r="AC89" s="56" t="str">
        <f t="shared" si="33"/>
        <v>[ROLE] Tech Lead | [TASK] Provide a messy but functional project for refactoring | [PROJECT] Create a binary protocol parser consolidating bit-array construction, endianness rules, nested segment pattern matching, and base encodings. | [TOPICS USED] 
- Construct Bit-Array Construction &amp; Segments explicitly utilizing &lt;&lt;&gt;&gt;, int, bits, bytes, and utf8.
- Evaluate Bit-Array Size, Signedness &amp; Endianness explicitly utilizing size, unit, signed, little, and big.
- Destructure Bit-Array Pattern Matching explicitly utilizing &lt;&lt;head, rest:bits&gt;&gt;, size, utf8, and nested segments.
- Execute Bit-Array Inspection &amp; Encodings explicitly utilizing bit_array.bit_size, bit_array.slice, bit_array.base16_encode, and bit_array.base64_decode. | [LEVEL] Advanced | [PERSONA RULE] Act as a Tech Lead. A junior wrote this working but messy code. Tone: professional but exhausted | [HEADER RULE - STRICT] You MUST start your entire response EXACTLY with this markdown block (do not print anything before it):
### 🚀 Project #81 | Stage 4 | Gleam Fundamentals | 📊 Level: Advanced | 🌐 Coding5s.com
**Project:** Binary Protocol Parser (Advanced Bit-Arrays)
---
 | [LIBRARY BEING LEARNED]  | [LANGUAGE CONSISTENCY RULE] ALL output MUST be strictly in English. This includes translating ALL structural labels requested in this prompt (like 'Project', 'Objective', 'Support File', 'Code Planning', 'Libraries', 'Functional Structure', 'Friction Point', 'Expected Output', 'Code') into English. Do NOT mix languages. Only code and technical identifiers remain unchanged |  | [LANGUAGE SEED CONTEXT] Language Seed Not Necessary | [CODE QUALITY RULE] Code MUST be correct and executable but not perfectly clean | [DIRTY CODE RULE] Code MUST NOT include ANY comments and should include inconsistent naming, redundant logic, minor structural issues, and slightly messy organization while still remaining understandable as a complete working program | [DATA ROBUSTNESS RULE] Handle real-world data safely | [FORMAT RULE] Only valid markdown code blocks allowed | [LANGUAGE TAG RULE] ALWAYS label markdown code blocks with the correct underlying programming language (e.g., python, javascript, sql)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 बुन्देल IMMEDIATELY AFTER THE HEADER, PURGE any memory of previous files, and use realistic dummy data | [INTRO RULE] The intro MUST be an email in English with this EXACT format translated to English: 'From: [Tech Lead Name]' / 'To: [Insert my user name if known, else Gleam Fundamentals Dev]' / 'Subject: [Funny subject]'. Body vibe: 'Hola, el Junior mandó esto. Increíblemente funciona, pero mis ojos sangran. Por favor refactorízalo.' | [OUTPUT CONTRACT] EXACTLY 1 project. Structure MUST be: 1. Tech Lead Intro Email 2. Project: Objective (max 6 lines), Expected Output (code block), Dirty Code | [REVIEW INTENT RULE] The user is expected to review and refactor the project to improve structure, readability, and maintainability | [CODE CONSTRAINTS] MUST be between 40–100 lines of EXECUTABLE code (STRICT: Do NOT count blank lines towards this limit) - Multi-step flow - NO classes - Code MUST run correctly BUT be slightly messy and contain NO comments | [SUPPORT FILES RULE] Include config files before code if needed | [EXECUTION RULE] Code MUST run and produce correct output | [CONSISTENCY RULE] Project must match objective | [OUTPUT] Only header, dataset summary or statement (if any), intro email, objective, expected output, code, and footer | [FOOTER RULE - STRICT] End your entire response EXACTLY with this markdown string (ensure all code blocks are closed before it):
---
⚡ *Coding5s System - Learn Programming by Writing Code - Coding5S.com*</v>
      </c>
      <c r="AD89" s="56" t="str">
        <f t="shared" si="34"/>
        <v>[ROLE] Tech Product Manager assigning a Gleam Fundamentals Jira Ticket | [TASK] Provide a guided project implementation with full solution | [PROJECT] Create a binary protocol parser consolidating bit-array construction, endianness rules, nested segment pattern matching, and base encodings. | [TOPICS USED] 
- Construct Bit-Array Construction &amp; Segments explicitly utilizing &lt;&lt;&gt;&gt;, int, bits, bytes, and utf8.
- Evaluate Bit-Array Size, Signedness &amp; Endianness explicitly utilizing size, unit, signed, little, and big.
- Destructure Bit-Array Pattern Matching explicitly utilizing &lt;&lt;head, rest:bits&gt;&gt;, size, utf8, and nested segments.
- Execute Bit-Array Inspection &amp; Encodings explicitly utilizing bit_array.bit_size, bit_array.slice, bit_array.base16_encode, and bit_array.base64_decode. | [LEVEL] Advanced | [PERSONA RULE] Act as a professional Tech Product Manager defining a project ticket | [LIBRARY BEING LEARNED]  | [ECOSYSTEM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[HEADER RULE - STRICT] You MUST start your entire response EXACTLY with this markdown block (do not print anything before it):
### 🚀 Project #81 | Stage 5 | Gleam Fundamentals | 📊 Level: Advanced | 🌐 Coding5s.com
**Project:** Binary Protocol Parser (Advanced Bit-Arrays)
---
 | [LANGUAGE CONSISTENCY RULE] ALL output MUST be strictly in English.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English |  | [LANGUAGE SEED CONTEXT] Language Seed Not Necessary | [CODE CONSTRAINTS] V1.0 MUST be between 45–70 lines of EXECUTABLE code (STRICT) - V1.1 MUST be between 60–90 lines of EXECUTABLE code (STRICT) - Do NOT count comments or blank lines towards these limits - MUST run without errors - MUST include integration points - NO unnecessary complexity | [CRITICAL OUTPUT RULE] Output MUST match real execution - Convert sets to sorted lists before printing | [FUNCTION RULE] Use structured modular functions.  | [TICKET FORMAT RULE - STRICT] The 'Context &amp; Ticket' section MUST use this EXACT multi-line format (translated to English):
Ticket #[Random 5-digit ID]
From: [Generate Name] - [Department]
To: Dev Team
Subject: [Ticket Subject]
Hello Dev Team, this is [Name] from [Department]. [Context paragraph].
(Tech Product Manager Notes):
From: [Generate TPM Name] - Tech Product Manager
To: [Insert my user name if known, otherwise use 'Gleam Fundamentals Dev']
Subject: Assignment Details
Hello [Insert my user name if known, otherwise use 'Gleam Fundamentals Dev']!
[Assignment paragraph]
Acceptance Criteria:
[Bullet list] | [DATA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English) IMMEDIATELY AFTER THE HEADER, PURGE any memory of previous files, and use realistic dummy data | [OUTPUT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[CODE QUALITY RULE] Code MUST be clean and realistic | [DATA ROBUSTNESS RULE] Handle real-world data safely | [FORMAT RULE] Only markdown code blocks allowed | [LANGUAGE TAG RULE] ALWAYS label markdown code blocks with the correct underlying programming language (e.g., python, javascript, sql) | [EXECUTION RULE] Code MUST run correctly | [OUTPUT] Only header, dataset summary or statement (if any), defined sections, and footer, | [FOOTER RULE - STRICT] End your entire response EXACTLY with this markdown string (ensure all code blocks are closed before it):
---
⚡ *Coding5s System — Learn Programming by Writing Code*</v>
      </c>
      <c r="AE89" s="40"/>
      <c r="AF89" s="40"/>
      <c r="AG89" s="40"/>
      <c r="AH89" s="56" t="str">
        <f t="shared" si="18"/>
        <v/>
      </c>
      <c r="AI89" s="54"/>
      <c r="AJ89" s="54"/>
      <c r="AK89" s="54"/>
      <c r="AL89" s="54"/>
      <c r="AM89" s="54"/>
    </row>
    <row r="90" spans="1:39">
      <c r="A90" s="45" t="str" cm="1">
        <f t="array" ref="A90">IF(H90="PROJECT", CHAR(10) &amp; "- " &amp; _xlfn.TEXTJOIN(CHAR(10) &amp; "- ", TRUE, _xlfn._xlws.FILTER($I$9:$I$1000, ($B$9:$B$1000=B90) * ($H$9:$H$1000="Topic"))), "")</f>
        <v/>
      </c>
      <c r="B90" s="45" t="str">
        <f t="shared" si="19"/>
        <v/>
      </c>
      <c r="C90" s="95"/>
      <c r="D90" s="57"/>
      <c r="E90" s="58"/>
      <c r="F90" s="54"/>
      <c r="G90" s="52"/>
      <c r="H90" s="52"/>
      <c r="I90" s="61"/>
      <c r="J90" s="62"/>
      <c r="K90" s="128" t="str">
        <f t="shared" si="20"/>
        <v/>
      </c>
      <c r="L90" s="102" t="str">
        <f t="shared" si="21"/>
        <v/>
      </c>
      <c r="M90" s="52">
        <v>0</v>
      </c>
      <c r="N90" s="101" t="str">
        <f t="shared" si="22"/>
        <v/>
      </c>
      <c r="O90" s="102" t="str">
        <f t="shared" si="23"/>
        <v/>
      </c>
      <c r="P90" s="52">
        <v>0</v>
      </c>
      <c r="Q90" s="101" t="str">
        <f t="shared" si="24"/>
        <v/>
      </c>
      <c r="R90" s="102" t="str">
        <f t="shared" si="25"/>
        <v/>
      </c>
      <c r="S90" s="52">
        <v>0</v>
      </c>
      <c r="T90" s="101" t="str">
        <f t="shared" si="26"/>
        <v/>
      </c>
      <c r="U90" s="102" t="str">
        <f t="shared" si="27"/>
        <v/>
      </c>
      <c r="V90" s="52">
        <v>0</v>
      </c>
      <c r="W90" s="87" t="str">
        <f t="shared" si="28"/>
        <v/>
      </c>
      <c r="X90" s="102" t="str">
        <f t="shared" si="29"/>
        <v/>
      </c>
      <c r="Y90" s="52">
        <v>0</v>
      </c>
      <c r="Z90" s="56" t="str">
        <f t="shared" si="30"/>
        <v/>
      </c>
      <c r="AA90" s="56" t="str">
        <f t="shared" si="31"/>
        <v/>
      </c>
      <c r="AB90" s="56" t="str">
        <f t="shared" si="32"/>
        <v/>
      </c>
      <c r="AC90" s="56" t="str">
        <f t="shared" si="33"/>
        <v/>
      </c>
      <c r="AD90" s="56" t="str">
        <f t="shared" si="34"/>
        <v/>
      </c>
      <c r="AE90" s="40"/>
      <c r="AF90" s="40"/>
      <c r="AG90" s="40"/>
      <c r="AH90" s="56" t="str">
        <f t="shared" si="18"/>
        <v/>
      </c>
      <c r="AI90" s="54"/>
      <c r="AJ90" s="54"/>
      <c r="AK90" s="54"/>
      <c r="AL90" s="54"/>
      <c r="AM90" s="54"/>
    </row>
    <row r="91" spans="1:39">
      <c r="A91" s="45" t="str" cm="1">
        <f t="array" ref="A91">IF(H91="PROJECT", CHAR(10) &amp; "- " &amp; _xlfn.TEXTJOIN(CHAR(10) &amp; "- ", TRUE, _xlfn._xlws.FILTER($I$9:$I$1000, ($B$9:$B$1000=B91) * ($H$9:$H$1000="Topic"))), "")</f>
        <v/>
      </c>
      <c r="B91" s="45" t="str">
        <f t="shared" si="19"/>
        <v/>
      </c>
      <c r="C91" s="95"/>
      <c r="D91" s="46"/>
      <c r="E91" s="58"/>
      <c r="F91" s="67"/>
      <c r="G91" s="53"/>
      <c r="H91" s="53"/>
      <c r="I91" s="50"/>
      <c r="J91" s="51"/>
      <c r="K91" s="128" t="str">
        <f t="shared" si="20"/>
        <v/>
      </c>
      <c r="L91" s="102" t="str">
        <f t="shared" si="21"/>
        <v/>
      </c>
      <c r="M91" s="53">
        <v>0</v>
      </c>
      <c r="N91" s="101" t="str">
        <f t="shared" si="22"/>
        <v/>
      </c>
      <c r="O91" s="102" t="str">
        <f t="shared" si="23"/>
        <v/>
      </c>
      <c r="P91" s="53">
        <v>0</v>
      </c>
      <c r="Q91" s="101" t="str">
        <f t="shared" si="24"/>
        <v/>
      </c>
      <c r="R91" s="102" t="str">
        <f t="shared" si="25"/>
        <v/>
      </c>
      <c r="S91" s="53">
        <v>0</v>
      </c>
      <c r="T91" s="101" t="str">
        <f t="shared" si="26"/>
        <v/>
      </c>
      <c r="U91" s="102" t="str">
        <f t="shared" si="27"/>
        <v/>
      </c>
      <c r="V91" s="53">
        <v>0</v>
      </c>
      <c r="W91" s="87" t="str">
        <f t="shared" si="28"/>
        <v/>
      </c>
      <c r="X91" s="102" t="str">
        <f t="shared" si="29"/>
        <v/>
      </c>
      <c r="Y91" s="53">
        <v>0</v>
      </c>
      <c r="Z91" s="56" t="str">
        <f t="shared" si="30"/>
        <v/>
      </c>
      <c r="AA91" s="56" t="str">
        <f t="shared" si="31"/>
        <v/>
      </c>
      <c r="AB91" s="56" t="str">
        <f t="shared" si="32"/>
        <v/>
      </c>
      <c r="AC91" s="56" t="str">
        <f t="shared" si="33"/>
        <v/>
      </c>
      <c r="AD91" s="56" t="str">
        <f t="shared" si="34"/>
        <v/>
      </c>
      <c r="AE91" s="40"/>
      <c r="AF91" s="40"/>
      <c r="AG91" s="40"/>
      <c r="AH91" s="56" t="str">
        <f t="shared" si="18"/>
        <v/>
      </c>
      <c r="AI91" s="54"/>
      <c r="AJ91" s="54"/>
      <c r="AK91" s="54"/>
      <c r="AL91" s="54"/>
      <c r="AM91" s="54"/>
    </row>
    <row r="92" spans="1:39">
      <c r="A92" s="45" t="str" cm="1">
        <f t="array" ref="A92">IF(H92="PROJECT", CHAR(10) &amp; "- " &amp; _xlfn.TEXTJOIN(CHAR(10) &amp; "- ", TRUE, _xlfn._xlws.FILTER($I$9:$I$1000, ($B$9:$B$1000=B92) * ($H$9:$H$1000="Topic"))), "")</f>
        <v/>
      </c>
      <c r="B92" s="45" t="str">
        <f t="shared" si="19"/>
        <v/>
      </c>
      <c r="C92" s="95"/>
      <c r="D92" s="57"/>
      <c r="E92" s="58"/>
      <c r="F92" s="54"/>
      <c r="G92" s="52"/>
      <c r="H92" s="52"/>
      <c r="I92" s="61"/>
      <c r="J92" s="62"/>
      <c r="K92" s="128" t="str">
        <f t="shared" si="20"/>
        <v/>
      </c>
      <c r="L92" s="102" t="str">
        <f t="shared" si="21"/>
        <v/>
      </c>
      <c r="M92" s="52">
        <v>0</v>
      </c>
      <c r="N92" s="101" t="str">
        <f t="shared" si="22"/>
        <v/>
      </c>
      <c r="O92" s="102" t="str">
        <f t="shared" si="23"/>
        <v/>
      </c>
      <c r="P92" s="52">
        <v>0</v>
      </c>
      <c r="Q92" s="101" t="str">
        <f t="shared" si="24"/>
        <v/>
      </c>
      <c r="R92" s="102" t="str">
        <f t="shared" si="25"/>
        <v/>
      </c>
      <c r="S92" s="52">
        <v>0</v>
      </c>
      <c r="T92" s="101" t="str">
        <f t="shared" si="26"/>
        <v/>
      </c>
      <c r="U92" s="102" t="str">
        <f t="shared" si="27"/>
        <v/>
      </c>
      <c r="V92" s="52">
        <v>0</v>
      </c>
      <c r="W92" s="87" t="str">
        <f t="shared" si="28"/>
        <v/>
      </c>
      <c r="X92" s="102" t="str">
        <f t="shared" si="29"/>
        <v/>
      </c>
      <c r="Y92" s="52">
        <v>0</v>
      </c>
      <c r="Z92" s="56" t="str">
        <f t="shared" si="30"/>
        <v/>
      </c>
      <c r="AA92" s="56" t="str">
        <f t="shared" si="31"/>
        <v/>
      </c>
      <c r="AB92" s="56" t="str">
        <f t="shared" si="32"/>
        <v/>
      </c>
      <c r="AC92" s="56" t="str">
        <f t="shared" si="33"/>
        <v/>
      </c>
      <c r="AD92" s="56" t="str">
        <f t="shared" si="34"/>
        <v/>
      </c>
      <c r="AE92" s="40"/>
      <c r="AF92" s="40"/>
      <c r="AG92" s="40"/>
      <c r="AH92" s="56" t="str">
        <f t="shared" si="18"/>
        <v/>
      </c>
      <c r="AI92" s="54"/>
      <c r="AJ92" s="54"/>
      <c r="AK92" s="54"/>
      <c r="AL92" s="54"/>
      <c r="AM92" s="54"/>
    </row>
    <row r="93" spans="1:39">
      <c r="A93" s="45" t="str" cm="1">
        <f t="array" ref="A93">IF(H93="PROJECT", CHAR(10) &amp; "- " &amp; _xlfn.TEXTJOIN(CHAR(10) &amp; "- ", TRUE, _xlfn._xlws.FILTER($I$9:$I$1000, ($B$9:$B$1000=B93) * ($H$9:$H$1000="Topic"))), "")</f>
        <v/>
      </c>
      <c r="B93" s="45" t="str">
        <f t="shared" si="19"/>
        <v/>
      </c>
      <c r="C93" s="95"/>
      <c r="D93" s="46"/>
      <c r="E93" s="58"/>
      <c r="F93" s="67"/>
      <c r="G93" s="53"/>
      <c r="H93" s="53"/>
      <c r="I93" s="50"/>
      <c r="J93" s="51"/>
      <c r="K93" s="128" t="str">
        <f t="shared" si="20"/>
        <v/>
      </c>
      <c r="L93" s="102" t="str">
        <f t="shared" si="21"/>
        <v/>
      </c>
      <c r="M93" s="53">
        <v>0</v>
      </c>
      <c r="N93" s="101" t="str">
        <f t="shared" si="22"/>
        <v/>
      </c>
      <c r="O93" s="102" t="str">
        <f t="shared" si="23"/>
        <v/>
      </c>
      <c r="P93" s="53">
        <v>0</v>
      </c>
      <c r="Q93" s="101" t="str">
        <f t="shared" si="24"/>
        <v/>
      </c>
      <c r="R93" s="102" t="str">
        <f t="shared" si="25"/>
        <v/>
      </c>
      <c r="S93" s="53">
        <v>0</v>
      </c>
      <c r="T93" s="101" t="str">
        <f t="shared" si="26"/>
        <v/>
      </c>
      <c r="U93" s="102" t="str">
        <f t="shared" si="27"/>
        <v/>
      </c>
      <c r="V93" s="53">
        <v>0</v>
      </c>
      <c r="W93" s="87" t="str">
        <f t="shared" si="28"/>
        <v/>
      </c>
      <c r="X93" s="102" t="str">
        <f t="shared" si="29"/>
        <v/>
      </c>
      <c r="Y93" s="53">
        <v>0</v>
      </c>
      <c r="Z93" s="56" t="str">
        <f t="shared" si="30"/>
        <v/>
      </c>
      <c r="AA93" s="56" t="str">
        <f t="shared" si="31"/>
        <v/>
      </c>
      <c r="AB93" s="56" t="str">
        <f t="shared" si="32"/>
        <v/>
      </c>
      <c r="AC93" s="56" t="str">
        <f t="shared" si="33"/>
        <v/>
      </c>
      <c r="AD93" s="56" t="str">
        <f t="shared" si="34"/>
        <v/>
      </c>
      <c r="AE93" s="40"/>
      <c r="AF93" s="40"/>
      <c r="AG93" s="40"/>
      <c r="AH93" s="56" t="str">
        <f t="shared" si="18"/>
        <v/>
      </c>
      <c r="AI93" s="54"/>
      <c r="AJ93" s="54"/>
      <c r="AK93" s="54"/>
      <c r="AL93" s="54"/>
      <c r="AM93" s="54"/>
    </row>
    <row r="94" spans="1:39">
      <c r="A94" s="45" t="str" cm="1">
        <f t="array" ref="A94">IF(H94="PROJECT", CHAR(10) &amp; "- " &amp; _xlfn.TEXTJOIN(CHAR(10) &amp; "- ", TRUE, _xlfn._xlws.FILTER($I$9:$I$1000, ($B$9:$B$1000=B94) * ($H$9:$H$1000="Topic"))), "")</f>
        <v/>
      </c>
      <c r="B94" s="45" t="str">
        <f t="shared" si="19"/>
        <v/>
      </c>
      <c r="C94" s="95"/>
      <c r="D94" s="57"/>
      <c r="E94" s="58"/>
      <c r="F94" s="54"/>
      <c r="G94" s="52"/>
      <c r="H94" s="52"/>
      <c r="I94" s="61"/>
      <c r="J94" s="62"/>
      <c r="K94" s="128" t="str">
        <f t="shared" si="20"/>
        <v/>
      </c>
      <c r="L94" s="102" t="str">
        <f t="shared" si="21"/>
        <v/>
      </c>
      <c r="M94" s="52">
        <v>0</v>
      </c>
      <c r="N94" s="101" t="str">
        <f t="shared" si="22"/>
        <v/>
      </c>
      <c r="O94" s="102" t="str">
        <f t="shared" si="23"/>
        <v/>
      </c>
      <c r="P94" s="52">
        <v>0</v>
      </c>
      <c r="Q94" s="101" t="str">
        <f t="shared" si="24"/>
        <v/>
      </c>
      <c r="R94" s="102" t="str">
        <f t="shared" si="25"/>
        <v/>
      </c>
      <c r="S94" s="52">
        <v>0</v>
      </c>
      <c r="T94" s="101" t="str">
        <f t="shared" si="26"/>
        <v/>
      </c>
      <c r="U94" s="102" t="str">
        <f t="shared" si="27"/>
        <v/>
      </c>
      <c r="V94" s="52">
        <v>0</v>
      </c>
      <c r="W94" s="87" t="str">
        <f t="shared" si="28"/>
        <v/>
      </c>
      <c r="X94" s="102" t="str">
        <f t="shared" si="29"/>
        <v/>
      </c>
      <c r="Y94" s="52">
        <v>0</v>
      </c>
      <c r="Z94" s="56" t="str">
        <f t="shared" si="30"/>
        <v/>
      </c>
      <c r="AA94" s="56" t="str">
        <f t="shared" si="31"/>
        <v/>
      </c>
      <c r="AB94" s="56" t="str">
        <f t="shared" si="32"/>
        <v/>
      </c>
      <c r="AC94" s="56" t="str">
        <f t="shared" si="33"/>
        <v/>
      </c>
      <c r="AD94" s="56" t="str">
        <f t="shared" si="34"/>
        <v/>
      </c>
      <c r="AE94" s="40"/>
      <c r="AF94" s="40"/>
      <c r="AG94" s="40"/>
      <c r="AH94" s="56" t="str">
        <f t="shared" si="18"/>
        <v/>
      </c>
      <c r="AI94" s="54"/>
      <c r="AJ94" s="54"/>
      <c r="AK94" s="54"/>
      <c r="AL94" s="54"/>
      <c r="AM94" s="54"/>
    </row>
    <row r="95" spans="1:39">
      <c r="A95" s="45" t="str" cm="1">
        <f t="array" ref="A95">IF(H95="PROJECT", CHAR(10) &amp; "- " &amp; _xlfn.TEXTJOIN(CHAR(10) &amp; "- ", TRUE, _xlfn._xlws.FILTER($I$9:$I$1000, ($B$9:$B$1000=B95) * ($H$9:$H$1000="Topic"))), "")</f>
        <v/>
      </c>
      <c r="B95" s="45" t="str">
        <f t="shared" si="19"/>
        <v/>
      </c>
      <c r="C95" s="95"/>
      <c r="D95" s="46"/>
      <c r="E95" s="58"/>
      <c r="F95" s="67"/>
      <c r="G95" s="53"/>
      <c r="H95" s="53"/>
      <c r="I95" s="50"/>
      <c r="J95" s="51"/>
      <c r="K95" s="128" t="str">
        <f t="shared" si="20"/>
        <v/>
      </c>
      <c r="L95" s="102" t="str">
        <f t="shared" si="21"/>
        <v/>
      </c>
      <c r="M95" s="53">
        <v>0</v>
      </c>
      <c r="N95" s="101" t="str">
        <f t="shared" si="22"/>
        <v/>
      </c>
      <c r="O95" s="102" t="str">
        <f t="shared" si="23"/>
        <v/>
      </c>
      <c r="P95" s="53">
        <v>0</v>
      </c>
      <c r="Q95" s="101" t="str">
        <f t="shared" si="24"/>
        <v/>
      </c>
      <c r="R95" s="102" t="str">
        <f t="shared" si="25"/>
        <v/>
      </c>
      <c r="S95" s="53">
        <v>0</v>
      </c>
      <c r="T95" s="101" t="str">
        <f t="shared" si="26"/>
        <v/>
      </c>
      <c r="U95" s="102" t="str">
        <f t="shared" si="27"/>
        <v/>
      </c>
      <c r="V95" s="53">
        <v>0</v>
      </c>
      <c r="W95" s="87" t="str">
        <f t="shared" si="28"/>
        <v/>
      </c>
      <c r="X95" s="102" t="str">
        <f t="shared" si="29"/>
        <v/>
      </c>
      <c r="Y95" s="53">
        <v>0</v>
      </c>
      <c r="Z95" s="56" t="str">
        <f t="shared" si="30"/>
        <v/>
      </c>
      <c r="AA95" s="56" t="str">
        <f t="shared" si="31"/>
        <v/>
      </c>
      <c r="AB95" s="56" t="str">
        <f t="shared" si="32"/>
        <v/>
      </c>
      <c r="AC95" s="56" t="str">
        <f t="shared" si="33"/>
        <v/>
      </c>
      <c r="AD95" s="56" t="str">
        <f t="shared" si="34"/>
        <v/>
      </c>
      <c r="AE95" s="40"/>
      <c r="AF95" s="40"/>
      <c r="AG95" s="40"/>
      <c r="AH95" s="56" t="str">
        <f t="shared" si="18"/>
        <v/>
      </c>
      <c r="AI95" s="54"/>
      <c r="AJ95" s="54"/>
      <c r="AK95" s="54"/>
      <c r="AL95" s="54"/>
      <c r="AM95" s="54"/>
    </row>
    <row r="96" spans="1:39">
      <c r="A96" s="45" t="str" cm="1">
        <f t="array" ref="A96">IF(H96="PROJECT", CHAR(10) &amp; "- " &amp; _xlfn.TEXTJOIN(CHAR(10) &amp; "- ", TRUE, _xlfn._xlws.FILTER($I$9:$I$1000, ($B$9:$B$1000=B96) * ($H$9:$H$1000="Topic"))), "")</f>
        <v/>
      </c>
      <c r="B96" s="45" t="str">
        <f t="shared" si="19"/>
        <v/>
      </c>
      <c r="C96" s="95"/>
      <c r="D96" s="57"/>
      <c r="E96" s="58"/>
      <c r="F96" s="54"/>
      <c r="G96" s="52"/>
      <c r="H96" s="52"/>
      <c r="I96" s="61"/>
      <c r="J96" s="62"/>
      <c r="K96" s="128" t="str">
        <f t="shared" si="20"/>
        <v/>
      </c>
      <c r="L96" s="102" t="str">
        <f t="shared" si="21"/>
        <v/>
      </c>
      <c r="M96" s="52">
        <v>0</v>
      </c>
      <c r="N96" s="101" t="str">
        <f t="shared" si="22"/>
        <v/>
      </c>
      <c r="O96" s="102" t="str">
        <f t="shared" si="23"/>
        <v/>
      </c>
      <c r="P96" s="52">
        <v>0</v>
      </c>
      <c r="Q96" s="101" t="str">
        <f t="shared" si="24"/>
        <v/>
      </c>
      <c r="R96" s="102" t="str">
        <f t="shared" si="25"/>
        <v/>
      </c>
      <c r="S96" s="52">
        <v>0</v>
      </c>
      <c r="T96" s="101" t="str">
        <f t="shared" si="26"/>
        <v/>
      </c>
      <c r="U96" s="102" t="str">
        <f t="shared" si="27"/>
        <v/>
      </c>
      <c r="V96" s="52">
        <v>0</v>
      </c>
      <c r="W96" s="87" t="str">
        <f t="shared" si="28"/>
        <v/>
      </c>
      <c r="X96" s="102" t="str">
        <f t="shared" si="29"/>
        <v/>
      </c>
      <c r="Y96" s="52">
        <v>0</v>
      </c>
      <c r="Z96" s="56" t="str">
        <f t="shared" si="30"/>
        <v/>
      </c>
      <c r="AA96" s="56" t="str">
        <f t="shared" si="31"/>
        <v/>
      </c>
      <c r="AB96" s="56" t="str">
        <f t="shared" si="32"/>
        <v/>
      </c>
      <c r="AC96" s="56" t="str">
        <f t="shared" si="33"/>
        <v/>
      </c>
      <c r="AD96" s="56" t="str">
        <f t="shared" si="34"/>
        <v/>
      </c>
      <c r="AE96" s="40"/>
      <c r="AF96" s="40"/>
      <c r="AG96" s="40"/>
      <c r="AH96" s="56" t="str">
        <f t="shared" si="18"/>
        <v/>
      </c>
      <c r="AI96" s="54"/>
      <c r="AJ96" s="54"/>
      <c r="AK96" s="54"/>
      <c r="AL96" s="54"/>
      <c r="AM96" s="54"/>
    </row>
    <row r="97" spans="1:39">
      <c r="A97" s="45" t="str" cm="1">
        <f t="array" ref="A97">IF(H97="PROJECT", CHAR(10) &amp; "- " &amp; _xlfn.TEXTJOIN(CHAR(10) &amp; "- ", TRUE, _xlfn._xlws.FILTER($I$9:$I$1000, ($B$9:$B$1000=B97) * ($H$9:$H$1000="Topic"))), "")</f>
        <v/>
      </c>
      <c r="B97" s="45" t="str">
        <f t="shared" si="19"/>
        <v/>
      </c>
      <c r="C97" s="95"/>
      <c r="D97" s="46"/>
      <c r="E97" s="58"/>
      <c r="F97" s="67"/>
      <c r="G97" s="53"/>
      <c r="H97" s="53"/>
      <c r="I97" s="50"/>
      <c r="J97" s="51"/>
      <c r="K97" s="128" t="str">
        <f t="shared" si="20"/>
        <v/>
      </c>
      <c r="L97" s="102" t="str">
        <f t="shared" si="21"/>
        <v/>
      </c>
      <c r="M97" s="53">
        <v>0</v>
      </c>
      <c r="N97" s="101" t="str">
        <f t="shared" si="22"/>
        <v/>
      </c>
      <c r="O97" s="102" t="str">
        <f t="shared" si="23"/>
        <v/>
      </c>
      <c r="P97" s="53">
        <v>0</v>
      </c>
      <c r="Q97" s="101" t="str">
        <f t="shared" si="24"/>
        <v/>
      </c>
      <c r="R97" s="102" t="str">
        <f t="shared" si="25"/>
        <v/>
      </c>
      <c r="S97" s="53">
        <v>0</v>
      </c>
      <c r="T97" s="101" t="str">
        <f t="shared" si="26"/>
        <v/>
      </c>
      <c r="U97" s="102" t="str">
        <f t="shared" si="27"/>
        <v/>
      </c>
      <c r="V97" s="53">
        <v>0</v>
      </c>
      <c r="W97" s="87" t="str">
        <f t="shared" si="28"/>
        <v/>
      </c>
      <c r="X97" s="102" t="str">
        <f t="shared" si="29"/>
        <v/>
      </c>
      <c r="Y97" s="53">
        <v>0</v>
      </c>
      <c r="Z97" s="56" t="str">
        <f t="shared" si="30"/>
        <v/>
      </c>
      <c r="AA97" s="56" t="str">
        <f t="shared" si="31"/>
        <v/>
      </c>
      <c r="AB97" s="56" t="str">
        <f t="shared" si="32"/>
        <v/>
      </c>
      <c r="AC97" s="56" t="str">
        <f t="shared" si="33"/>
        <v/>
      </c>
      <c r="AD97" s="56" t="str">
        <f t="shared" si="34"/>
        <v/>
      </c>
      <c r="AE97" s="40"/>
      <c r="AF97" s="40"/>
      <c r="AG97" s="40"/>
      <c r="AH97" s="56" t="str">
        <f t="shared" si="18"/>
        <v/>
      </c>
      <c r="AI97" s="54"/>
      <c r="AJ97" s="54"/>
      <c r="AK97" s="54"/>
      <c r="AL97" s="54"/>
      <c r="AM97" s="54"/>
    </row>
    <row r="98" spans="1:39">
      <c r="A98" s="45" t="str" cm="1">
        <f t="array" ref="A98">IF(H98="PROJECT", CHAR(10) &amp; "- " &amp; _xlfn.TEXTJOIN(CHAR(10) &amp; "- ", TRUE, _xlfn._xlws.FILTER($I$9:$I$1000, ($B$9:$B$1000=B98) * ($H$9:$H$1000="Topic"))), "")</f>
        <v/>
      </c>
      <c r="B98" s="45" t="str">
        <f t="shared" si="19"/>
        <v/>
      </c>
      <c r="C98" s="95"/>
      <c r="D98" s="57"/>
      <c r="E98" s="58"/>
      <c r="F98" s="54"/>
      <c r="G98" s="52"/>
      <c r="H98" s="52"/>
      <c r="I98" s="61"/>
      <c r="J98" s="62"/>
      <c r="K98" s="128" t="str">
        <f t="shared" si="20"/>
        <v/>
      </c>
      <c r="L98" s="102" t="str">
        <f t="shared" si="21"/>
        <v/>
      </c>
      <c r="M98" s="52">
        <v>0</v>
      </c>
      <c r="N98" s="101" t="str">
        <f t="shared" si="22"/>
        <v/>
      </c>
      <c r="O98" s="102" t="str">
        <f t="shared" si="23"/>
        <v/>
      </c>
      <c r="P98" s="52">
        <v>0</v>
      </c>
      <c r="Q98" s="101" t="str">
        <f t="shared" si="24"/>
        <v/>
      </c>
      <c r="R98" s="102" t="str">
        <f t="shared" si="25"/>
        <v/>
      </c>
      <c r="S98" s="52">
        <v>0</v>
      </c>
      <c r="T98" s="101" t="str">
        <f t="shared" si="26"/>
        <v/>
      </c>
      <c r="U98" s="102" t="str">
        <f t="shared" si="27"/>
        <v/>
      </c>
      <c r="V98" s="52">
        <v>0</v>
      </c>
      <c r="W98" s="87" t="str">
        <f t="shared" si="28"/>
        <v/>
      </c>
      <c r="X98" s="102" t="str">
        <f t="shared" si="29"/>
        <v/>
      </c>
      <c r="Y98" s="52">
        <v>0</v>
      </c>
      <c r="Z98" s="56" t="str">
        <f t="shared" si="30"/>
        <v/>
      </c>
      <c r="AA98" s="56" t="str">
        <f t="shared" si="31"/>
        <v/>
      </c>
      <c r="AB98" s="56" t="str">
        <f t="shared" si="32"/>
        <v/>
      </c>
      <c r="AC98" s="56" t="str">
        <f t="shared" si="33"/>
        <v/>
      </c>
      <c r="AD98" s="56" t="str">
        <f t="shared" si="34"/>
        <v/>
      </c>
      <c r="AE98" s="40"/>
      <c r="AF98" s="40"/>
      <c r="AG98" s="40"/>
      <c r="AH98" s="56" t="str">
        <f t="shared" si="18"/>
        <v/>
      </c>
      <c r="AI98" s="54"/>
      <c r="AJ98" s="54"/>
      <c r="AK98" s="54"/>
      <c r="AL98" s="54"/>
      <c r="AM98" s="54"/>
    </row>
    <row r="99" spans="1:39">
      <c r="A99" s="45" t="str" cm="1">
        <f t="array" ref="A99">IF(H99="PROJECT", CHAR(10) &amp; "- " &amp; _xlfn.TEXTJOIN(CHAR(10) &amp; "- ", TRUE, _xlfn._xlws.FILTER($I$9:$I$1000, ($B$9:$B$1000=B99) * ($H$9:$H$1000="Topic"))), "")</f>
        <v/>
      </c>
      <c r="B99" s="45" t="str">
        <f t="shared" si="19"/>
        <v/>
      </c>
      <c r="C99" s="95"/>
      <c r="D99" s="46"/>
      <c r="E99" s="58"/>
      <c r="F99" s="67"/>
      <c r="G99" s="53"/>
      <c r="H99" s="53"/>
      <c r="I99" s="50"/>
      <c r="J99" s="51"/>
      <c r="K99" s="128" t="str">
        <f t="shared" si="20"/>
        <v/>
      </c>
      <c r="L99" s="102" t="str">
        <f t="shared" si="21"/>
        <v/>
      </c>
      <c r="M99" s="53">
        <v>0</v>
      </c>
      <c r="N99" s="101" t="str">
        <f t="shared" si="22"/>
        <v/>
      </c>
      <c r="O99" s="102" t="str">
        <f t="shared" si="23"/>
        <v/>
      </c>
      <c r="P99" s="53">
        <v>0</v>
      </c>
      <c r="Q99" s="101" t="str">
        <f t="shared" si="24"/>
        <v/>
      </c>
      <c r="R99" s="102" t="str">
        <f t="shared" si="25"/>
        <v/>
      </c>
      <c r="S99" s="53">
        <v>0</v>
      </c>
      <c r="T99" s="101" t="str">
        <f t="shared" si="26"/>
        <v/>
      </c>
      <c r="U99" s="102" t="str">
        <f t="shared" si="27"/>
        <v/>
      </c>
      <c r="V99" s="53">
        <v>0</v>
      </c>
      <c r="W99" s="87" t="str">
        <f t="shared" si="28"/>
        <v/>
      </c>
      <c r="X99" s="102" t="str">
        <f t="shared" si="29"/>
        <v/>
      </c>
      <c r="Y99" s="53">
        <v>0</v>
      </c>
      <c r="Z99" s="56" t="str">
        <f t="shared" si="30"/>
        <v/>
      </c>
      <c r="AA99" s="56" t="str">
        <f t="shared" si="31"/>
        <v/>
      </c>
      <c r="AB99" s="56" t="str">
        <f t="shared" si="32"/>
        <v/>
      </c>
      <c r="AC99" s="56" t="str">
        <f t="shared" si="33"/>
        <v/>
      </c>
      <c r="AD99" s="56" t="str">
        <f t="shared" si="34"/>
        <v/>
      </c>
      <c r="AE99" s="40"/>
      <c r="AF99" s="40"/>
      <c r="AG99" s="40"/>
      <c r="AH99" s="56" t="str">
        <f t="shared" si="18"/>
        <v/>
      </c>
      <c r="AI99" s="54"/>
      <c r="AJ99" s="54"/>
      <c r="AK99" s="54"/>
      <c r="AL99" s="54"/>
      <c r="AM99" s="54"/>
    </row>
    <row r="100" spans="1:39">
      <c r="A100" s="45" t="str" cm="1">
        <f t="array" ref="A100">IF(H100="PROJECT", CHAR(10) &amp; "- " &amp; _xlfn.TEXTJOIN(CHAR(10) &amp; "- ", TRUE, _xlfn._xlws.FILTER($I$9:$I$1000, ($B$9:$B$1000=B100) * ($H$9:$H$1000="Topic"))), "")</f>
        <v/>
      </c>
      <c r="B100" s="45" t="str">
        <f t="shared" si="19"/>
        <v/>
      </c>
      <c r="C100" s="95"/>
      <c r="D100" s="57"/>
      <c r="E100" s="58"/>
      <c r="F100" s="54"/>
      <c r="G100" s="52"/>
      <c r="H100" s="52"/>
      <c r="I100" s="61"/>
      <c r="J100" s="62"/>
      <c r="K100" s="128" t="str">
        <f t="shared" si="20"/>
        <v/>
      </c>
      <c r="L100" s="102" t="str">
        <f t="shared" si="21"/>
        <v/>
      </c>
      <c r="M100" s="52">
        <v>0</v>
      </c>
      <c r="N100" s="101" t="str">
        <f t="shared" si="22"/>
        <v/>
      </c>
      <c r="O100" s="102" t="str">
        <f t="shared" si="23"/>
        <v/>
      </c>
      <c r="P100" s="52">
        <v>0</v>
      </c>
      <c r="Q100" s="101" t="str">
        <f t="shared" si="24"/>
        <v/>
      </c>
      <c r="R100" s="102" t="str">
        <f t="shared" si="25"/>
        <v/>
      </c>
      <c r="S100" s="52">
        <v>0</v>
      </c>
      <c r="T100" s="101" t="str">
        <f t="shared" si="26"/>
        <v/>
      </c>
      <c r="U100" s="102" t="str">
        <f t="shared" si="27"/>
        <v/>
      </c>
      <c r="V100" s="52">
        <v>0</v>
      </c>
      <c r="W100" s="87" t="str">
        <f t="shared" si="28"/>
        <v/>
      </c>
      <c r="X100" s="102" t="str">
        <f t="shared" si="29"/>
        <v/>
      </c>
      <c r="Y100" s="52">
        <v>0</v>
      </c>
      <c r="Z100" s="56" t="str">
        <f t="shared" si="30"/>
        <v/>
      </c>
      <c r="AA100" s="56" t="str">
        <f t="shared" si="31"/>
        <v/>
      </c>
      <c r="AB100" s="56" t="str">
        <f t="shared" si="32"/>
        <v/>
      </c>
      <c r="AC100" s="56" t="str">
        <f t="shared" si="33"/>
        <v/>
      </c>
      <c r="AD100" s="56" t="str">
        <f t="shared" si="34"/>
        <v/>
      </c>
      <c r="AE100" s="40"/>
      <c r="AF100" s="40"/>
      <c r="AG100" s="40"/>
      <c r="AH100" s="56" t="str">
        <f t="shared" si="18"/>
        <v/>
      </c>
      <c r="AI100" s="54"/>
      <c r="AJ100" s="54"/>
      <c r="AK100" s="54"/>
      <c r="AL100" s="54"/>
      <c r="AM100" s="54"/>
    </row>
    <row r="101" spans="1:39">
      <c r="A101" s="45" t="str" cm="1">
        <f t="array" ref="A101">IF(H101="PROJECT", CHAR(10) &amp; "- " &amp; _xlfn.TEXTJOIN(CHAR(10) &amp; "- ", TRUE, _xlfn._xlws.FILTER($I$9:$I$1000, ($B$9:$B$1000=B101) * ($H$9:$H$1000="Topic"))), "")</f>
        <v/>
      </c>
      <c r="B101" s="45" t="str">
        <f t="shared" si="19"/>
        <v/>
      </c>
      <c r="C101" s="95"/>
      <c r="D101" s="46"/>
      <c r="E101" s="58"/>
      <c r="F101" s="67"/>
      <c r="G101" s="53"/>
      <c r="H101" s="53"/>
      <c r="I101" s="50"/>
      <c r="J101" s="51"/>
      <c r="K101" s="128" t="str">
        <f t="shared" si="20"/>
        <v/>
      </c>
      <c r="L101" s="102" t="str">
        <f t="shared" si="21"/>
        <v/>
      </c>
      <c r="M101" s="53">
        <v>0</v>
      </c>
      <c r="N101" s="101" t="str">
        <f t="shared" si="22"/>
        <v/>
      </c>
      <c r="O101" s="102" t="str">
        <f t="shared" si="23"/>
        <v/>
      </c>
      <c r="P101" s="53">
        <v>0</v>
      </c>
      <c r="Q101" s="101" t="str">
        <f t="shared" si="24"/>
        <v/>
      </c>
      <c r="R101" s="102" t="str">
        <f t="shared" si="25"/>
        <v/>
      </c>
      <c r="S101" s="53">
        <v>0</v>
      </c>
      <c r="T101" s="101" t="str">
        <f t="shared" si="26"/>
        <v/>
      </c>
      <c r="U101" s="102" t="str">
        <f t="shared" si="27"/>
        <v/>
      </c>
      <c r="V101" s="53">
        <v>0</v>
      </c>
      <c r="W101" s="87" t="str">
        <f t="shared" si="28"/>
        <v/>
      </c>
      <c r="X101" s="102" t="str">
        <f t="shared" si="29"/>
        <v/>
      </c>
      <c r="Y101" s="53">
        <v>0</v>
      </c>
      <c r="Z101" s="56" t="str">
        <f t="shared" si="30"/>
        <v/>
      </c>
      <c r="AA101" s="56" t="str">
        <f t="shared" si="31"/>
        <v/>
      </c>
      <c r="AB101" s="56" t="str">
        <f t="shared" si="32"/>
        <v/>
      </c>
      <c r="AC101" s="56" t="str">
        <f t="shared" si="33"/>
        <v/>
      </c>
      <c r="AD101" s="56" t="str">
        <f t="shared" si="34"/>
        <v/>
      </c>
      <c r="AE101" s="40"/>
      <c r="AF101" s="40"/>
      <c r="AG101" s="40"/>
      <c r="AH101" s="56" t="str">
        <f t="shared" si="18"/>
        <v/>
      </c>
      <c r="AI101" s="54"/>
      <c r="AJ101" s="54"/>
      <c r="AK101" s="54"/>
      <c r="AL101" s="54"/>
      <c r="AM101" s="54"/>
    </row>
    <row r="102" spans="1:39">
      <c r="A102" s="45" t="str" cm="1">
        <f t="array" ref="A102">IF(H102="PROJECT", CHAR(10) &amp; "- " &amp; _xlfn.TEXTJOIN(CHAR(10) &amp; "- ", TRUE, _xlfn._xlws.FILTER($I$9:$I$1000, ($B$9:$B$1000=B102) * ($H$9:$H$1000="Topic"))), "")</f>
        <v/>
      </c>
      <c r="B102" s="45" t="str">
        <f t="shared" si="19"/>
        <v/>
      </c>
      <c r="C102" s="95"/>
      <c r="D102" s="57"/>
      <c r="E102" s="58"/>
      <c r="F102" s="54"/>
      <c r="G102" s="52"/>
      <c r="H102" s="52"/>
      <c r="I102" s="61"/>
      <c r="J102" s="62"/>
      <c r="K102" s="128" t="str">
        <f t="shared" si="20"/>
        <v/>
      </c>
      <c r="L102" s="102" t="str">
        <f t="shared" si="21"/>
        <v/>
      </c>
      <c r="M102" s="52">
        <v>0</v>
      </c>
      <c r="N102" s="101" t="str">
        <f t="shared" si="22"/>
        <v/>
      </c>
      <c r="O102" s="102" t="str">
        <f t="shared" si="23"/>
        <v/>
      </c>
      <c r="P102" s="52">
        <v>0</v>
      </c>
      <c r="Q102" s="101" t="str">
        <f t="shared" si="24"/>
        <v/>
      </c>
      <c r="R102" s="102" t="str">
        <f t="shared" si="25"/>
        <v/>
      </c>
      <c r="S102" s="52">
        <v>0</v>
      </c>
      <c r="T102" s="101" t="str">
        <f t="shared" si="26"/>
        <v/>
      </c>
      <c r="U102" s="102" t="str">
        <f t="shared" si="27"/>
        <v/>
      </c>
      <c r="V102" s="52">
        <v>0</v>
      </c>
      <c r="W102" s="87" t="str">
        <f t="shared" si="28"/>
        <v/>
      </c>
      <c r="X102" s="102" t="str">
        <f t="shared" si="29"/>
        <v/>
      </c>
      <c r="Y102" s="52">
        <v>0</v>
      </c>
      <c r="Z102" s="56" t="str">
        <f t="shared" si="30"/>
        <v/>
      </c>
      <c r="AA102" s="56" t="str">
        <f t="shared" si="31"/>
        <v/>
      </c>
      <c r="AB102" s="56" t="str">
        <f t="shared" si="32"/>
        <v/>
      </c>
      <c r="AC102" s="56" t="str">
        <f t="shared" si="33"/>
        <v/>
      </c>
      <c r="AD102" s="56" t="str">
        <f t="shared" si="34"/>
        <v/>
      </c>
      <c r="AE102" s="40"/>
      <c r="AF102" s="40"/>
      <c r="AG102" s="40"/>
      <c r="AH102" s="56" t="str">
        <f t="shared" si="18"/>
        <v/>
      </c>
      <c r="AI102" s="54"/>
      <c r="AJ102" s="54"/>
      <c r="AK102" s="54"/>
      <c r="AL102" s="54"/>
      <c r="AM102" s="54"/>
    </row>
    <row r="103" spans="1:39">
      <c r="A103" s="45" t="str" cm="1">
        <f t="array" ref="A103">IF(H103="PROJECT", CHAR(10) &amp; "- " &amp; _xlfn.TEXTJOIN(CHAR(10) &amp; "- ", TRUE, _xlfn._xlws.FILTER($I$9:$I$1000, ($B$9:$B$1000=B103) * ($H$9:$H$1000="Topic"))), "")</f>
        <v/>
      </c>
      <c r="B103" s="45" t="str">
        <f t="shared" si="19"/>
        <v/>
      </c>
      <c r="C103" s="95"/>
      <c r="D103" s="46"/>
      <c r="E103" s="58"/>
      <c r="F103" s="67"/>
      <c r="G103" s="53"/>
      <c r="H103" s="53"/>
      <c r="I103" s="50"/>
      <c r="J103" s="51"/>
      <c r="K103" s="128" t="str">
        <f t="shared" si="20"/>
        <v/>
      </c>
      <c r="L103" s="102" t="str">
        <f t="shared" si="21"/>
        <v/>
      </c>
      <c r="M103" s="53">
        <v>0</v>
      </c>
      <c r="N103" s="101" t="str">
        <f t="shared" si="22"/>
        <v/>
      </c>
      <c r="O103" s="102" t="str">
        <f t="shared" si="23"/>
        <v/>
      </c>
      <c r="P103" s="53">
        <v>0</v>
      </c>
      <c r="Q103" s="101" t="str">
        <f t="shared" si="24"/>
        <v/>
      </c>
      <c r="R103" s="102" t="str">
        <f t="shared" si="25"/>
        <v/>
      </c>
      <c r="S103" s="53">
        <v>0</v>
      </c>
      <c r="T103" s="101" t="str">
        <f t="shared" si="26"/>
        <v/>
      </c>
      <c r="U103" s="102" t="str">
        <f t="shared" si="27"/>
        <v/>
      </c>
      <c r="V103" s="53">
        <v>0</v>
      </c>
      <c r="W103" s="87" t="str">
        <f t="shared" si="28"/>
        <v/>
      </c>
      <c r="X103" s="102" t="str">
        <f t="shared" si="29"/>
        <v/>
      </c>
      <c r="Y103" s="53">
        <v>0</v>
      </c>
      <c r="Z103" s="56" t="str">
        <f t="shared" si="30"/>
        <v/>
      </c>
      <c r="AA103" s="56" t="str">
        <f t="shared" si="31"/>
        <v/>
      </c>
      <c r="AB103" s="56" t="str">
        <f t="shared" si="32"/>
        <v/>
      </c>
      <c r="AC103" s="56" t="str">
        <f t="shared" si="33"/>
        <v/>
      </c>
      <c r="AD103" s="56" t="str">
        <f t="shared" si="34"/>
        <v/>
      </c>
      <c r="AE103" s="40"/>
      <c r="AF103" s="40"/>
      <c r="AG103" s="40"/>
      <c r="AH103" s="56" t="str">
        <f t="shared" si="18"/>
        <v/>
      </c>
      <c r="AI103" s="54"/>
      <c r="AJ103" s="54"/>
      <c r="AK103" s="54"/>
      <c r="AL103" s="54"/>
      <c r="AM103" s="54"/>
    </row>
    <row r="104" spans="1:39">
      <c r="A104" s="45" t="str" cm="1">
        <f t="array" ref="A104">IF(H104="PROJECT", CHAR(10) &amp; "- " &amp; _xlfn.TEXTJOIN(CHAR(10) &amp; "- ", TRUE, _xlfn._xlws.FILTER($I$9:$I$1000, ($B$9:$B$1000=B104) * ($H$9:$H$1000="Topic"))), "")</f>
        <v/>
      </c>
      <c r="B104" s="45" t="str">
        <f t="shared" si="19"/>
        <v/>
      </c>
      <c r="C104" s="95"/>
      <c r="D104" s="57"/>
      <c r="E104" s="58"/>
      <c r="F104" s="54"/>
      <c r="G104" s="52"/>
      <c r="H104" s="52"/>
      <c r="I104" s="61"/>
      <c r="J104" s="62"/>
      <c r="K104" s="128" t="str">
        <f t="shared" si="20"/>
        <v/>
      </c>
      <c r="L104" s="102" t="str">
        <f t="shared" si="21"/>
        <v/>
      </c>
      <c r="M104" s="52">
        <v>0</v>
      </c>
      <c r="N104" s="101" t="str">
        <f t="shared" si="22"/>
        <v/>
      </c>
      <c r="O104" s="102" t="str">
        <f t="shared" si="23"/>
        <v/>
      </c>
      <c r="P104" s="52">
        <v>0</v>
      </c>
      <c r="Q104" s="101" t="str">
        <f t="shared" si="24"/>
        <v/>
      </c>
      <c r="R104" s="102" t="str">
        <f t="shared" si="25"/>
        <v/>
      </c>
      <c r="S104" s="52">
        <v>0</v>
      </c>
      <c r="T104" s="101" t="str">
        <f t="shared" si="26"/>
        <v/>
      </c>
      <c r="U104" s="102" t="str">
        <f t="shared" si="27"/>
        <v/>
      </c>
      <c r="V104" s="52">
        <v>0</v>
      </c>
      <c r="W104" s="87" t="str">
        <f t="shared" si="28"/>
        <v/>
      </c>
      <c r="X104" s="102" t="str">
        <f t="shared" si="29"/>
        <v/>
      </c>
      <c r="Y104" s="52">
        <v>0</v>
      </c>
      <c r="Z104" s="56" t="str">
        <f t="shared" si="30"/>
        <v/>
      </c>
      <c r="AA104" s="56" t="str">
        <f t="shared" si="31"/>
        <v/>
      </c>
      <c r="AB104" s="56" t="str">
        <f t="shared" si="32"/>
        <v/>
      </c>
      <c r="AC104" s="56" t="str">
        <f t="shared" si="33"/>
        <v/>
      </c>
      <c r="AD104" s="56" t="str">
        <f t="shared" si="34"/>
        <v/>
      </c>
      <c r="AE104" s="40"/>
      <c r="AF104" s="40"/>
      <c r="AG104" s="40"/>
      <c r="AH104" s="56" t="str">
        <f t="shared" si="18"/>
        <v/>
      </c>
      <c r="AI104" s="54"/>
      <c r="AJ104" s="54"/>
      <c r="AK104" s="54"/>
      <c r="AL104" s="54"/>
      <c r="AM104" s="54"/>
    </row>
    <row r="105" spans="1:39">
      <c r="A105" s="45" t="str" cm="1">
        <f t="array" ref="A105">IF(H105="PROJECT", CHAR(10) &amp; "- " &amp; _xlfn.TEXTJOIN(CHAR(10) &amp; "- ", TRUE, _xlfn._xlws.FILTER($I$9:$I$1000, ($B$9:$B$1000=B105) * ($H$9:$H$1000="Topic"))), "")</f>
        <v/>
      </c>
      <c r="B105" s="45" t="str">
        <f t="shared" si="19"/>
        <v/>
      </c>
      <c r="C105" s="95"/>
      <c r="D105" s="46"/>
      <c r="E105" s="58"/>
      <c r="F105" s="67"/>
      <c r="G105" s="53"/>
      <c r="H105" s="53"/>
      <c r="I105" s="50"/>
      <c r="J105" s="51"/>
      <c r="K105" s="128" t="str">
        <f t="shared" si="20"/>
        <v/>
      </c>
      <c r="L105" s="102" t="str">
        <f t="shared" si="21"/>
        <v/>
      </c>
      <c r="M105" s="53">
        <v>0</v>
      </c>
      <c r="N105" s="101" t="str">
        <f t="shared" si="22"/>
        <v/>
      </c>
      <c r="O105" s="102" t="str">
        <f t="shared" si="23"/>
        <v/>
      </c>
      <c r="P105" s="53">
        <v>0</v>
      </c>
      <c r="Q105" s="101" t="str">
        <f t="shared" si="24"/>
        <v/>
      </c>
      <c r="R105" s="102" t="str">
        <f t="shared" si="25"/>
        <v/>
      </c>
      <c r="S105" s="53">
        <v>0</v>
      </c>
      <c r="T105" s="101" t="str">
        <f t="shared" si="26"/>
        <v/>
      </c>
      <c r="U105" s="102" t="str">
        <f t="shared" si="27"/>
        <v/>
      </c>
      <c r="V105" s="53">
        <v>0</v>
      </c>
      <c r="W105" s="87" t="str">
        <f t="shared" si="28"/>
        <v/>
      </c>
      <c r="X105" s="102" t="str">
        <f t="shared" si="29"/>
        <v/>
      </c>
      <c r="Y105" s="53">
        <v>0</v>
      </c>
      <c r="Z105" s="56" t="str">
        <f t="shared" si="30"/>
        <v/>
      </c>
      <c r="AA105" s="56" t="str">
        <f t="shared" si="31"/>
        <v/>
      </c>
      <c r="AB105" s="56" t="str">
        <f t="shared" si="32"/>
        <v/>
      </c>
      <c r="AC105" s="56" t="str">
        <f t="shared" si="33"/>
        <v/>
      </c>
      <c r="AD105" s="56" t="str">
        <f t="shared" si="34"/>
        <v/>
      </c>
      <c r="AE105" s="40"/>
      <c r="AF105" s="40"/>
      <c r="AG105" s="40"/>
      <c r="AH105" s="56" t="str">
        <f t="shared" ref="AH105:AH136" si="35">IF(AE105=$B$6,AG105,"")</f>
        <v/>
      </c>
      <c r="AI105" s="54"/>
      <c r="AJ105" s="54"/>
      <c r="AK105" s="54"/>
      <c r="AL105" s="54"/>
      <c r="AM105" s="54"/>
    </row>
    <row r="106" spans="1:39">
      <c r="A106" s="45" t="str" cm="1">
        <f t="array" ref="A106">IF(H106="PROJECT", CHAR(10) &amp; "- " &amp; _xlfn.TEXTJOIN(CHAR(10) &amp; "- ", TRUE, _xlfn._xlws.FILTER($I$9:$I$1000, ($B$9:$B$1000=B106) * ($H$9:$H$1000="Topic"))), "")</f>
        <v/>
      </c>
      <c r="B106" s="45" t="str">
        <f t="shared" si="19"/>
        <v/>
      </c>
      <c r="C106" s="95"/>
      <c r="D106" s="57"/>
      <c r="E106" s="58"/>
      <c r="F106" s="54"/>
      <c r="G106" s="52"/>
      <c r="H106" s="52"/>
      <c r="I106" s="61"/>
      <c r="J106" s="62"/>
      <c r="K106" s="128" t="str">
        <f t="shared" si="20"/>
        <v/>
      </c>
      <c r="L106" s="102" t="str">
        <f t="shared" si="21"/>
        <v/>
      </c>
      <c r="M106" s="52">
        <v>0</v>
      </c>
      <c r="N106" s="101" t="str">
        <f t="shared" si="22"/>
        <v/>
      </c>
      <c r="O106" s="102" t="str">
        <f t="shared" si="23"/>
        <v/>
      </c>
      <c r="P106" s="52">
        <v>0</v>
      </c>
      <c r="Q106" s="101" t="str">
        <f t="shared" si="24"/>
        <v/>
      </c>
      <c r="R106" s="102" t="str">
        <f t="shared" si="25"/>
        <v/>
      </c>
      <c r="S106" s="52">
        <v>0</v>
      </c>
      <c r="T106" s="101" t="str">
        <f t="shared" si="26"/>
        <v/>
      </c>
      <c r="U106" s="102" t="str">
        <f t="shared" si="27"/>
        <v/>
      </c>
      <c r="V106" s="52">
        <v>0</v>
      </c>
      <c r="W106" s="87" t="str">
        <f t="shared" si="28"/>
        <v/>
      </c>
      <c r="X106" s="102" t="str">
        <f t="shared" si="29"/>
        <v/>
      </c>
      <c r="Y106" s="52">
        <v>0</v>
      </c>
      <c r="Z106" s="56" t="str">
        <f t="shared" si="30"/>
        <v/>
      </c>
      <c r="AA106" s="56" t="str">
        <f t="shared" si="31"/>
        <v/>
      </c>
      <c r="AB106" s="56" t="str">
        <f t="shared" si="32"/>
        <v/>
      </c>
      <c r="AC106" s="56" t="str">
        <f t="shared" si="33"/>
        <v/>
      </c>
      <c r="AD106" s="56" t="str">
        <f t="shared" si="34"/>
        <v/>
      </c>
      <c r="AE106" s="40"/>
      <c r="AF106" s="40"/>
      <c r="AG106" s="40"/>
      <c r="AH106" s="56" t="str">
        <f t="shared" si="35"/>
        <v/>
      </c>
      <c r="AI106" s="54"/>
      <c r="AJ106" s="54"/>
      <c r="AK106" s="54"/>
      <c r="AL106" s="54"/>
      <c r="AM106" s="54"/>
    </row>
    <row r="107" spans="1:39">
      <c r="A107" s="45" t="str" cm="1">
        <f t="array" ref="A107">IF(H107="PROJECT", CHAR(10) &amp; "- " &amp; _xlfn.TEXTJOIN(CHAR(10) &amp; "- ", TRUE, _xlfn._xlws.FILTER($I$9:$I$1000, ($B$9:$B$1000=B107) * ($H$9:$H$1000="Topic"))), "")</f>
        <v/>
      </c>
      <c r="B107" s="45" t="str">
        <f t="shared" si="19"/>
        <v/>
      </c>
      <c r="C107" s="95"/>
      <c r="D107" s="46"/>
      <c r="E107" s="58"/>
      <c r="F107" s="67"/>
      <c r="G107" s="53"/>
      <c r="H107" s="53"/>
      <c r="I107" s="50"/>
      <c r="J107" s="51"/>
      <c r="K107" s="128" t="str">
        <f t="shared" si="20"/>
        <v/>
      </c>
      <c r="L107" s="102" t="str">
        <f t="shared" si="21"/>
        <v/>
      </c>
      <c r="M107" s="53">
        <v>0</v>
      </c>
      <c r="N107" s="101" t="str">
        <f t="shared" si="22"/>
        <v/>
      </c>
      <c r="O107" s="102" t="str">
        <f t="shared" si="23"/>
        <v/>
      </c>
      <c r="P107" s="53">
        <v>0</v>
      </c>
      <c r="Q107" s="101" t="str">
        <f t="shared" si="24"/>
        <v/>
      </c>
      <c r="R107" s="102" t="str">
        <f t="shared" si="25"/>
        <v/>
      </c>
      <c r="S107" s="53">
        <v>0</v>
      </c>
      <c r="T107" s="101" t="str">
        <f t="shared" si="26"/>
        <v/>
      </c>
      <c r="U107" s="102" t="str">
        <f t="shared" si="27"/>
        <v/>
      </c>
      <c r="V107" s="53">
        <v>0</v>
      </c>
      <c r="W107" s="87" t="str">
        <f t="shared" si="28"/>
        <v/>
      </c>
      <c r="X107" s="102" t="str">
        <f t="shared" si="29"/>
        <v/>
      </c>
      <c r="Y107" s="53">
        <v>0</v>
      </c>
      <c r="Z107" s="56" t="str">
        <f t="shared" si="30"/>
        <v/>
      </c>
      <c r="AA107" s="56" t="str">
        <f t="shared" si="31"/>
        <v/>
      </c>
      <c r="AB107" s="56" t="str">
        <f t="shared" si="32"/>
        <v/>
      </c>
      <c r="AC107" s="56" t="str">
        <f t="shared" si="33"/>
        <v/>
      </c>
      <c r="AD107" s="56" t="str">
        <f t="shared" si="34"/>
        <v/>
      </c>
      <c r="AE107" s="40"/>
      <c r="AF107" s="40"/>
      <c r="AG107" s="40"/>
      <c r="AH107" s="56" t="str">
        <f t="shared" si="35"/>
        <v/>
      </c>
      <c r="AI107" s="54"/>
      <c r="AJ107" s="54"/>
      <c r="AK107" s="54"/>
      <c r="AL107" s="54"/>
      <c r="AM107" s="54"/>
    </row>
    <row r="108" spans="1:39">
      <c r="A108" s="45" t="str" cm="1">
        <f t="array" ref="A108">IF(H108="PROJECT", CHAR(10) &amp; "- " &amp; _xlfn.TEXTJOIN(CHAR(10) &amp; "- ", TRUE, _xlfn._xlws.FILTER($I$9:$I$1000, ($B$9:$B$1000=B108) * ($H$9:$H$1000="Topic"))), "")</f>
        <v/>
      </c>
      <c r="B108" s="45" t="str">
        <f t="shared" si="19"/>
        <v/>
      </c>
      <c r="C108" s="95"/>
      <c r="D108" s="57"/>
      <c r="E108" s="58"/>
      <c r="F108" s="54"/>
      <c r="G108" s="52"/>
      <c r="H108" s="52"/>
      <c r="I108" s="61"/>
      <c r="J108" s="62"/>
      <c r="K108" s="128" t="str">
        <f t="shared" si="20"/>
        <v/>
      </c>
      <c r="L108" s="102" t="str">
        <f t="shared" si="21"/>
        <v/>
      </c>
      <c r="M108" s="52">
        <v>0</v>
      </c>
      <c r="N108" s="101" t="str">
        <f t="shared" si="22"/>
        <v/>
      </c>
      <c r="O108" s="102" t="str">
        <f t="shared" si="23"/>
        <v/>
      </c>
      <c r="P108" s="52">
        <v>0</v>
      </c>
      <c r="Q108" s="101" t="str">
        <f t="shared" si="24"/>
        <v/>
      </c>
      <c r="R108" s="102" t="str">
        <f t="shared" si="25"/>
        <v/>
      </c>
      <c r="S108" s="52">
        <v>0</v>
      </c>
      <c r="T108" s="101" t="str">
        <f t="shared" si="26"/>
        <v/>
      </c>
      <c r="U108" s="102" t="str">
        <f t="shared" si="27"/>
        <v/>
      </c>
      <c r="V108" s="52">
        <v>0</v>
      </c>
      <c r="W108" s="87" t="str">
        <f t="shared" si="28"/>
        <v/>
      </c>
      <c r="X108" s="102" t="str">
        <f t="shared" si="29"/>
        <v/>
      </c>
      <c r="Y108" s="52">
        <v>0</v>
      </c>
      <c r="Z108" s="56" t="str">
        <f t="shared" si="30"/>
        <v/>
      </c>
      <c r="AA108" s="56" t="str">
        <f t="shared" si="31"/>
        <v/>
      </c>
      <c r="AB108" s="56" t="str">
        <f t="shared" si="32"/>
        <v/>
      </c>
      <c r="AC108" s="56" t="str">
        <f t="shared" si="33"/>
        <v/>
      </c>
      <c r="AD108" s="56" t="str">
        <f t="shared" si="34"/>
        <v/>
      </c>
      <c r="AE108" s="40"/>
      <c r="AF108" s="40"/>
      <c r="AG108" s="40"/>
      <c r="AH108" s="56" t="str">
        <f t="shared" si="35"/>
        <v/>
      </c>
      <c r="AI108" s="54"/>
      <c r="AJ108" s="54"/>
      <c r="AK108" s="54"/>
      <c r="AL108" s="54"/>
      <c r="AM108" s="54"/>
    </row>
    <row r="109" spans="1:39">
      <c r="A109" s="45" t="str" cm="1">
        <f t="array" ref="A109">IF(H109="PROJECT", CHAR(10) &amp; "- " &amp; _xlfn.TEXTJOIN(CHAR(10) &amp; "- ", TRUE, _xlfn._xlws.FILTER($I$9:$I$1000, ($B$9:$B$1000=B109) * ($H$9:$H$1000="Topic"))), "")</f>
        <v/>
      </c>
      <c r="B109" s="45" t="str">
        <f t="shared" si="19"/>
        <v/>
      </c>
      <c r="C109" s="95"/>
      <c r="D109" s="46"/>
      <c r="E109" s="58"/>
      <c r="F109" s="67"/>
      <c r="G109" s="53"/>
      <c r="H109" s="53"/>
      <c r="I109" s="50"/>
      <c r="J109" s="51"/>
      <c r="K109" s="128" t="str">
        <f t="shared" si="20"/>
        <v/>
      </c>
      <c r="L109" s="102" t="str">
        <f t="shared" si="21"/>
        <v/>
      </c>
      <c r="M109" s="53">
        <v>0</v>
      </c>
      <c r="N109" s="101" t="str">
        <f t="shared" si="22"/>
        <v/>
      </c>
      <c r="O109" s="102" t="str">
        <f t="shared" si="23"/>
        <v/>
      </c>
      <c r="P109" s="53">
        <v>0</v>
      </c>
      <c r="Q109" s="101" t="str">
        <f t="shared" si="24"/>
        <v/>
      </c>
      <c r="R109" s="102" t="str">
        <f t="shared" si="25"/>
        <v/>
      </c>
      <c r="S109" s="53">
        <v>0</v>
      </c>
      <c r="T109" s="101" t="str">
        <f t="shared" si="26"/>
        <v/>
      </c>
      <c r="U109" s="102" t="str">
        <f t="shared" si="27"/>
        <v/>
      </c>
      <c r="V109" s="53">
        <v>0</v>
      </c>
      <c r="W109" s="87" t="str">
        <f t="shared" si="28"/>
        <v/>
      </c>
      <c r="X109" s="102" t="str">
        <f t="shared" si="29"/>
        <v/>
      </c>
      <c r="Y109" s="53">
        <v>0</v>
      </c>
      <c r="Z109" s="56" t="str">
        <f t="shared" si="30"/>
        <v/>
      </c>
      <c r="AA109" s="56" t="str">
        <f t="shared" si="31"/>
        <v/>
      </c>
      <c r="AB109" s="56" t="str">
        <f t="shared" si="32"/>
        <v/>
      </c>
      <c r="AC109" s="56" t="str">
        <f t="shared" si="33"/>
        <v/>
      </c>
      <c r="AD109" s="56" t="str">
        <f t="shared" si="34"/>
        <v/>
      </c>
      <c r="AE109" s="40"/>
      <c r="AF109" s="40"/>
      <c r="AG109" s="40"/>
      <c r="AH109" s="56" t="str">
        <f t="shared" si="35"/>
        <v/>
      </c>
      <c r="AI109" s="54"/>
      <c r="AJ109" s="54"/>
      <c r="AK109" s="54"/>
      <c r="AL109" s="54"/>
      <c r="AM109" s="54"/>
    </row>
    <row r="110" spans="1:39">
      <c r="A110" s="45" t="str" cm="1">
        <f t="array" ref="A110">IF(H110="PROJECT", CHAR(10) &amp; "- " &amp; _xlfn.TEXTJOIN(CHAR(10) &amp; "- ", TRUE, _xlfn._xlws.FILTER($I$9:$I$1000, ($B$9:$B$1000=B110) * ($H$9:$H$1000="Topic"))), "")</f>
        <v/>
      </c>
      <c r="B110" s="45" t="str">
        <f t="shared" si="19"/>
        <v/>
      </c>
      <c r="C110" s="95"/>
      <c r="D110" s="57"/>
      <c r="E110" s="58"/>
      <c r="F110" s="54"/>
      <c r="G110" s="52"/>
      <c r="H110" s="52"/>
      <c r="I110" s="61"/>
      <c r="J110" s="62"/>
      <c r="K110" s="128" t="str">
        <f t="shared" si="20"/>
        <v/>
      </c>
      <c r="L110" s="102" t="str">
        <f t="shared" si="21"/>
        <v/>
      </c>
      <c r="M110" s="52">
        <v>0</v>
      </c>
      <c r="N110" s="101" t="str">
        <f t="shared" si="22"/>
        <v/>
      </c>
      <c r="O110" s="102" t="str">
        <f t="shared" si="23"/>
        <v/>
      </c>
      <c r="P110" s="52">
        <v>0</v>
      </c>
      <c r="Q110" s="101" t="str">
        <f t="shared" si="24"/>
        <v/>
      </c>
      <c r="R110" s="102" t="str">
        <f t="shared" si="25"/>
        <v/>
      </c>
      <c r="S110" s="52">
        <v>0</v>
      </c>
      <c r="T110" s="101" t="str">
        <f t="shared" si="26"/>
        <v/>
      </c>
      <c r="U110" s="102" t="str">
        <f t="shared" si="27"/>
        <v/>
      </c>
      <c r="V110" s="52">
        <v>0</v>
      </c>
      <c r="W110" s="87" t="str">
        <f t="shared" si="28"/>
        <v/>
      </c>
      <c r="X110" s="102" t="str">
        <f t="shared" si="29"/>
        <v/>
      </c>
      <c r="Y110" s="52">
        <v>0</v>
      </c>
      <c r="Z110" s="56" t="str">
        <f t="shared" si="30"/>
        <v/>
      </c>
      <c r="AA110" s="56" t="str">
        <f t="shared" si="31"/>
        <v/>
      </c>
      <c r="AB110" s="56" t="str">
        <f t="shared" si="32"/>
        <v/>
      </c>
      <c r="AC110" s="56" t="str">
        <f t="shared" si="33"/>
        <v/>
      </c>
      <c r="AD110" s="56" t="str">
        <f t="shared" si="34"/>
        <v/>
      </c>
      <c r="AE110" s="40"/>
      <c r="AF110" s="40"/>
      <c r="AG110" s="40"/>
      <c r="AH110" s="56" t="str">
        <f t="shared" si="35"/>
        <v/>
      </c>
      <c r="AI110" s="54"/>
      <c r="AJ110" s="54"/>
      <c r="AK110" s="54"/>
      <c r="AL110" s="54"/>
      <c r="AM110" s="54"/>
    </row>
    <row r="111" spans="1:39">
      <c r="A111" s="45" t="str" cm="1">
        <f t="array" ref="A111">IF(H111="PROJECT", CHAR(10) &amp; "- " &amp; _xlfn.TEXTJOIN(CHAR(10) &amp; "- ", TRUE, _xlfn._xlws.FILTER($I$9:$I$1000, ($B$9:$B$1000=B111) * ($H$9:$H$1000="Topic"))), "")</f>
        <v/>
      </c>
      <c r="B111" s="45" t="str">
        <f t="shared" si="19"/>
        <v/>
      </c>
      <c r="C111" s="95"/>
      <c r="D111" s="46"/>
      <c r="E111" s="58"/>
      <c r="F111" s="67"/>
      <c r="G111" s="53"/>
      <c r="H111" s="53"/>
      <c r="I111" s="50"/>
      <c r="J111" s="51"/>
      <c r="K111" s="128" t="str">
        <f t="shared" si="20"/>
        <v/>
      </c>
      <c r="L111" s="102" t="str">
        <f t="shared" si="21"/>
        <v/>
      </c>
      <c r="M111" s="53">
        <v>0</v>
      </c>
      <c r="N111" s="101" t="str">
        <f t="shared" si="22"/>
        <v/>
      </c>
      <c r="O111" s="102" t="str">
        <f t="shared" si="23"/>
        <v/>
      </c>
      <c r="P111" s="53">
        <v>0</v>
      </c>
      <c r="Q111" s="101" t="str">
        <f t="shared" si="24"/>
        <v/>
      </c>
      <c r="R111" s="102" t="str">
        <f t="shared" si="25"/>
        <v/>
      </c>
      <c r="S111" s="53">
        <v>0</v>
      </c>
      <c r="T111" s="101" t="str">
        <f t="shared" si="26"/>
        <v/>
      </c>
      <c r="U111" s="102" t="str">
        <f t="shared" si="27"/>
        <v/>
      </c>
      <c r="V111" s="53">
        <v>0</v>
      </c>
      <c r="W111" s="87" t="str">
        <f t="shared" si="28"/>
        <v/>
      </c>
      <c r="X111" s="102" t="str">
        <f t="shared" si="29"/>
        <v/>
      </c>
      <c r="Y111" s="53">
        <v>0</v>
      </c>
      <c r="Z111" s="56" t="str">
        <f t="shared" si="30"/>
        <v/>
      </c>
      <c r="AA111" s="56" t="str">
        <f t="shared" si="31"/>
        <v/>
      </c>
      <c r="AB111" s="56" t="str">
        <f t="shared" si="32"/>
        <v/>
      </c>
      <c r="AC111" s="56" t="str">
        <f t="shared" si="33"/>
        <v/>
      </c>
      <c r="AD111" s="56" t="str">
        <f t="shared" si="34"/>
        <v/>
      </c>
      <c r="AE111" s="40"/>
      <c r="AF111" s="40"/>
      <c r="AG111" s="40"/>
      <c r="AH111" s="56" t="str">
        <f t="shared" si="35"/>
        <v/>
      </c>
      <c r="AI111" s="54"/>
      <c r="AJ111" s="54"/>
      <c r="AK111" s="54"/>
      <c r="AL111" s="54"/>
      <c r="AM111" s="54"/>
    </row>
    <row r="112" spans="1:39">
      <c r="A112" s="45" t="str" cm="1">
        <f t="array" ref="A112">IF(H112="PROJECT", CHAR(10) &amp; "- " &amp; _xlfn.TEXTJOIN(CHAR(10) &amp; "- ", TRUE, _xlfn._xlws.FILTER($I$9:$I$1000, ($B$9:$B$1000=B112) * ($H$9:$H$1000="Topic"))), "")</f>
        <v/>
      </c>
      <c r="B112" s="45" t="str">
        <f t="shared" si="19"/>
        <v/>
      </c>
      <c r="C112" s="95"/>
      <c r="D112" s="57"/>
      <c r="E112" s="58"/>
      <c r="F112" s="54"/>
      <c r="G112" s="52"/>
      <c r="H112" s="52"/>
      <c r="I112" s="61"/>
      <c r="J112" s="62"/>
      <c r="K112" s="128" t="str">
        <f t="shared" si="20"/>
        <v/>
      </c>
      <c r="L112" s="102" t="str">
        <f t="shared" si="21"/>
        <v/>
      </c>
      <c r="M112" s="52">
        <v>0</v>
      </c>
      <c r="N112" s="101" t="str">
        <f t="shared" si="22"/>
        <v/>
      </c>
      <c r="O112" s="102" t="str">
        <f t="shared" si="23"/>
        <v/>
      </c>
      <c r="P112" s="52">
        <v>0</v>
      </c>
      <c r="Q112" s="101" t="str">
        <f t="shared" si="24"/>
        <v/>
      </c>
      <c r="R112" s="102" t="str">
        <f t="shared" si="25"/>
        <v/>
      </c>
      <c r="S112" s="52">
        <v>0</v>
      </c>
      <c r="T112" s="101" t="str">
        <f t="shared" si="26"/>
        <v/>
      </c>
      <c r="U112" s="102" t="str">
        <f t="shared" si="27"/>
        <v/>
      </c>
      <c r="V112" s="52">
        <v>0</v>
      </c>
      <c r="W112" s="87" t="str">
        <f t="shared" si="28"/>
        <v/>
      </c>
      <c r="X112" s="102" t="str">
        <f t="shared" si="29"/>
        <v/>
      </c>
      <c r="Y112" s="52">
        <v>0</v>
      </c>
      <c r="Z112" s="56" t="str">
        <f t="shared" si="30"/>
        <v/>
      </c>
      <c r="AA112" s="56" t="str">
        <f t="shared" si="31"/>
        <v/>
      </c>
      <c r="AB112" s="56" t="str">
        <f t="shared" si="32"/>
        <v/>
      </c>
      <c r="AC112" s="56" t="str">
        <f t="shared" si="33"/>
        <v/>
      </c>
      <c r="AD112" s="56" t="str">
        <f t="shared" si="34"/>
        <v/>
      </c>
      <c r="AE112" s="40"/>
      <c r="AF112" s="40"/>
      <c r="AG112" s="40"/>
      <c r="AH112" s="56" t="str">
        <f t="shared" si="35"/>
        <v/>
      </c>
      <c r="AI112" s="54"/>
      <c r="AJ112" s="54"/>
      <c r="AK112" s="54"/>
      <c r="AL112" s="54"/>
      <c r="AM112" s="54"/>
    </row>
    <row r="113" spans="1:39">
      <c r="A113" s="45" t="str" cm="1">
        <f t="array" ref="A113">IF(H113="PROJECT", CHAR(10) &amp; "- " &amp; _xlfn.TEXTJOIN(CHAR(10) &amp; "- ", TRUE, _xlfn._xlws.FILTER($I$9:$I$1000, ($B$9:$B$1000=B113) * ($H$9:$H$1000="Topic"))), "")</f>
        <v/>
      </c>
      <c r="B113" s="45" t="str">
        <f t="shared" si="19"/>
        <v/>
      </c>
      <c r="C113" s="95"/>
      <c r="D113" s="46"/>
      <c r="E113" s="58"/>
      <c r="F113" s="67"/>
      <c r="G113" s="53"/>
      <c r="H113" s="53"/>
      <c r="I113" s="50"/>
      <c r="J113" s="51"/>
      <c r="K113" s="128" t="str">
        <f t="shared" si="20"/>
        <v/>
      </c>
      <c r="L113" s="102" t="str">
        <f t="shared" si="21"/>
        <v/>
      </c>
      <c r="M113" s="53">
        <v>0</v>
      </c>
      <c r="N113" s="101" t="str">
        <f t="shared" si="22"/>
        <v/>
      </c>
      <c r="O113" s="102" t="str">
        <f t="shared" si="23"/>
        <v/>
      </c>
      <c r="P113" s="53">
        <v>0</v>
      </c>
      <c r="Q113" s="101" t="str">
        <f t="shared" si="24"/>
        <v/>
      </c>
      <c r="R113" s="102" t="str">
        <f t="shared" si="25"/>
        <v/>
      </c>
      <c r="S113" s="53">
        <v>0</v>
      </c>
      <c r="T113" s="101" t="str">
        <f t="shared" si="26"/>
        <v/>
      </c>
      <c r="U113" s="102" t="str">
        <f t="shared" si="27"/>
        <v/>
      </c>
      <c r="V113" s="53">
        <v>0</v>
      </c>
      <c r="W113" s="87" t="str">
        <f t="shared" si="28"/>
        <v/>
      </c>
      <c r="X113" s="102" t="str">
        <f t="shared" si="29"/>
        <v/>
      </c>
      <c r="Y113" s="53">
        <v>0</v>
      </c>
      <c r="Z113" s="56" t="str">
        <f t="shared" si="30"/>
        <v/>
      </c>
      <c r="AA113" s="56" t="str">
        <f t="shared" si="31"/>
        <v/>
      </c>
      <c r="AB113" s="56" t="str">
        <f t="shared" si="32"/>
        <v/>
      </c>
      <c r="AC113" s="56" t="str">
        <f t="shared" si="33"/>
        <v/>
      </c>
      <c r="AD113" s="56" t="str">
        <f t="shared" si="34"/>
        <v/>
      </c>
      <c r="AE113" s="40"/>
      <c r="AF113" s="40"/>
      <c r="AG113" s="40"/>
      <c r="AH113" s="56" t="str">
        <f t="shared" si="35"/>
        <v/>
      </c>
      <c r="AI113" s="54"/>
      <c r="AJ113" s="54"/>
      <c r="AK113" s="54"/>
      <c r="AL113" s="54"/>
      <c r="AM113" s="54"/>
    </row>
    <row r="114" spans="1:39">
      <c r="A114" s="45" t="str" cm="1">
        <f t="array" ref="A114">IF(H114="PROJECT", CHAR(10) &amp; "- " &amp; _xlfn.TEXTJOIN(CHAR(10) &amp; "- ", TRUE, _xlfn._xlws.FILTER($I$9:$I$1000, ($B$9:$B$1000=B114) * ($H$9:$H$1000="Topic"))), "")</f>
        <v/>
      </c>
      <c r="B114" s="45" t="str">
        <f t="shared" si="19"/>
        <v/>
      </c>
      <c r="C114" s="95"/>
      <c r="D114" s="57"/>
      <c r="E114" s="58"/>
      <c r="F114" s="54"/>
      <c r="G114" s="52"/>
      <c r="H114" s="52"/>
      <c r="I114" s="61"/>
      <c r="J114" s="62"/>
      <c r="K114" s="128" t="str">
        <f t="shared" si="20"/>
        <v/>
      </c>
      <c r="L114" s="102" t="str">
        <f t="shared" si="21"/>
        <v/>
      </c>
      <c r="M114" s="52">
        <v>0</v>
      </c>
      <c r="N114" s="101" t="str">
        <f t="shared" si="22"/>
        <v/>
      </c>
      <c r="O114" s="102" t="str">
        <f t="shared" si="23"/>
        <v/>
      </c>
      <c r="P114" s="52">
        <v>0</v>
      </c>
      <c r="Q114" s="101" t="str">
        <f t="shared" si="24"/>
        <v/>
      </c>
      <c r="R114" s="102" t="str">
        <f t="shared" si="25"/>
        <v/>
      </c>
      <c r="S114" s="52">
        <v>0</v>
      </c>
      <c r="T114" s="101" t="str">
        <f t="shared" si="26"/>
        <v/>
      </c>
      <c r="U114" s="102" t="str">
        <f t="shared" si="27"/>
        <v/>
      </c>
      <c r="V114" s="52">
        <v>0</v>
      </c>
      <c r="W114" s="87" t="str">
        <f t="shared" si="28"/>
        <v/>
      </c>
      <c r="X114" s="102" t="str">
        <f t="shared" si="29"/>
        <v/>
      </c>
      <c r="Y114" s="52">
        <v>0</v>
      </c>
      <c r="Z114" s="56" t="str">
        <f t="shared" si="30"/>
        <v/>
      </c>
      <c r="AA114" s="56" t="str">
        <f t="shared" si="31"/>
        <v/>
      </c>
      <c r="AB114" s="56" t="str">
        <f t="shared" si="32"/>
        <v/>
      </c>
      <c r="AC114" s="56" t="str">
        <f t="shared" si="33"/>
        <v/>
      </c>
      <c r="AD114" s="56" t="str">
        <f t="shared" si="34"/>
        <v/>
      </c>
      <c r="AE114" s="40"/>
      <c r="AF114" s="40"/>
      <c r="AG114" s="40"/>
      <c r="AH114" s="56" t="str">
        <f t="shared" si="35"/>
        <v/>
      </c>
      <c r="AI114" s="54"/>
      <c r="AJ114" s="54"/>
      <c r="AK114" s="54"/>
      <c r="AL114" s="54"/>
      <c r="AM114" s="54"/>
    </row>
    <row r="115" spans="1:39">
      <c r="A115" s="45" t="str" cm="1">
        <f t="array" ref="A115">IF(H115="PROJECT", CHAR(10) &amp; "- " &amp; _xlfn.TEXTJOIN(CHAR(10) &amp; "- ", TRUE, _xlfn._xlws.FILTER($I$9:$I$1000, ($B$9:$B$1000=B115) * ($H$9:$H$1000="Topic"))), "")</f>
        <v/>
      </c>
      <c r="B115" s="45" t="str">
        <f t="shared" si="19"/>
        <v/>
      </c>
      <c r="C115" s="95"/>
      <c r="D115" s="46"/>
      <c r="E115" s="58"/>
      <c r="F115" s="67"/>
      <c r="G115" s="53"/>
      <c r="H115" s="53"/>
      <c r="I115" s="50"/>
      <c r="J115" s="51"/>
      <c r="K115" s="128" t="str">
        <f t="shared" si="20"/>
        <v/>
      </c>
      <c r="L115" s="102" t="str">
        <f t="shared" si="21"/>
        <v/>
      </c>
      <c r="M115" s="53">
        <v>0</v>
      </c>
      <c r="N115" s="101" t="str">
        <f t="shared" si="22"/>
        <v/>
      </c>
      <c r="O115" s="102" t="str">
        <f t="shared" si="23"/>
        <v/>
      </c>
      <c r="P115" s="53">
        <v>0</v>
      </c>
      <c r="Q115" s="101" t="str">
        <f t="shared" si="24"/>
        <v/>
      </c>
      <c r="R115" s="102" t="str">
        <f t="shared" si="25"/>
        <v/>
      </c>
      <c r="S115" s="53">
        <v>0</v>
      </c>
      <c r="T115" s="101" t="str">
        <f t="shared" si="26"/>
        <v/>
      </c>
      <c r="U115" s="102" t="str">
        <f t="shared" si="27"/>
        <v/>
      </c>
      <c r="V115" s="53">
        <v>0</v>
      </c>
      <c r="W115" s="87" t="str">
        <f t="shared" si="28"/>
        <v/>
      </c>
      <c r="X115" s="102" t="str">
        <f t="shared" si="29"/>
        <v/>
      </c>
      <c r="Y115" s="53">
        <v>0</v>
      </c>
      <c r="Z115" s="56" t="str">
        <f t="shared" si="30"/>
        <v/>
      </c>
      <c r="AA115" s="56" t="str">
        <f t="shared" si="31"/>
        <v/>
      </c>
      <c r="AB115" s="56" t="str">
        <f t="shared" si="32"/>
        <v/>
      </c>
      <c r="AC115" s="56" t="str">
        <f t="shared" si="33"/>
        <v/>
      </c>
      <c r="AD115" s="56" t="str">
        <f t="shared" si="34"/>
        <v/>
      </c>
      <c r="AE115" s="40"/>
      <c r="AF115" s="40"/>
      <c r="AG115" s="40"/>
      <c r="AH115" s="56" t="str">
        <f t="shared" si="35"/>
        <v/>
      </c>
      <c r="AI115" s="54"/>
      <c r="AJ115" s="54"/>
      <c r="AK115" s="54"/>
      <c r="AL115" s="54"/>
      <c r="AM115" s="54"/>
    </row>
    <row r="116" spans="1:39">
      <c r="A116" s="45" t="str" cm="1">
        <f t="array" ref="A116">IF(H116="PROJECT", CHAR(10) &amp; "- " &amp; _xlfn.TEXTJOIN(CHAR(10) &amp; "- ", TRUE, _xlfn._xlws.FILTER($I$9:$I$1000, ($B$9:$B$1000=B116) * ($H$9:$H$1000="Topic"))), "")</f>
        <v/>
      </c>
      <c r="B116" s="45" t="str">
        <f t="shared" si="19"/>
        <v/>
      </c>
      <c r="C116" s="95"/>
      <c r="D116" s="57"/>
      <c r="E116" s="58"/>
      <c r="F116" s="54"/>
      <c r="G116" s="52"/>
      <c r="H116" s="52"/>
      <c r="I116" s="61"/>
      <c r="J116" s="62"/>
      <c r="K116" s="128" t="str">
        <f t="shared" si="20"/>
        <v/>
      </c>
      <c r="L116" s="102" t="str">
        <f t="shared" si="21"/>
        <v/>
      </c>
      <c r="M116" s="52">
        <v>0</v>
      </c>
      <c r="N116" s="101" t="str">
        <f t="shared" si="22"/>
        <v/>
      </c>
      <c r="O116" s="102" t="str">
        <f t="shared" si="23"/>
        <v/>
      </c>
      <c r="P116" s="52">
        <v>0</v>
      </c>
      <c r="Q116" s="101" t="str">
        <f t="shared" si="24"/>
        <v/>
      </c>
      <c r="R116" s="102" t="str">
        <f t="shared" si="25"/>
        <v/>
      </c>
      <c r="S116" s="52">
        <v>0</v>
      </c>
      <c r="T116" s="101" t="str">
        <f t="shared" si="26"/>
        <v/>
      </c>
      <c r="U116" s="102" t="str">
        <f t="shared" si="27"/>
        <v/>
      </c>
      <c r="V116" s="52">
        <v>0</v>
      </c>
      <c r="W116" s="87" t="str">
        <f t="shared" si="28"/>
        <v/>
      </c>
      <c r="X116" s="102" t="str">
        <f t="shared" si="29"/>
        <v/>
      </c>
      <c r="Y116" s="52">
        <v>0</v>
      </c>
      <c r="Z116" s="56" t="str">
        <f t="shared" si="30"/>
        <v/>
      </c>
      <c r="AA116" s="56" t="str">
        <f t="shared" si="31"/>
        <v/>
      </c>
      <c r="AB116" s="56" t="str">
        <f t="shared" si="32"/>
        <v/>
      </c>
      <c r="AC116" s="56" t="str">
        <f t="shared" si="33"/>
        <v/>
      </c>
      <c r="AD116" s="56" t="str">
        <f t="shared" si="34"/>
        <v/>
      </c>
      <c r="AE116" s="40"/>
      <c r="AF116" s="40"/>
      <c r="AG116" s="40"/>
      <c r="AH116" s="56" t="str">
        <f t="shared" si="35"/>
        <v/>
      </c>
      <c r="AI116" s="54"/>
      <c r="AJ116" s="54"/>
      <c r="AK116" s="54"/>
      <c r="AL116" s="54"/>
      <c r="AM116" s="54"/>
    </row>
    <row r="117" spans="1:39">
      <c r="A117" s="45" t="str" cm="1">
        <f t="array" ref="A117">IF(H117="PROJECT", CHAR(10) &amp; "- " &amp; _xlfn.TEXTJOIN(CHAR(10) &amp; "- ", TRUE, _xlfn._xlws.FILTER($I$9:$I$1000, ($B$9:$B$1000=B117) * ($H$9:$H$1000="Topic"))), "")</f>
        <v/>
      </c>
      <c r="B117" s="45" t="str">
        <f t="shared" si="19"/>
        <v/>
      </c>
      <c r="C117" s="95"/>
      <c r="D117" s="46"/>
      <c r="E117" s="58"/>
      <c r="F117" s="67"/>
      <c r="G117" s="53"/>
      <c r="H117" s="53"/>
      <c r="I117" s="50"/>
      <c r="J117" s="51"/>
      <c r="K117" s="128" t="str">
        <f t="shared" si="20"/>
        <v/>
      </c>
      <c r="L117" s="102" t="str">
        <f t="shared" si="21"/>
        <v/>
      </c>
      <c r="M117" s="53">
        <v>0</v>
      </c>
      <c r="N117" s="101" t="str">
        <f t="shared" si="22"/>
        <v/>
      </c>
      <c r="O117" s="102" t="str">
        <f t="shared" si="23"/>
        <v/>
      </c>
      <c r="P117" s="53">
        <v>0</v>
      </c>
      <c r="Q117" s="101" t="str">
        <f t="shared" si="24"/>
        <v/>
      </c>
      <c r="R117" s="102" t="str">
        <f t="shared" si="25"/>
        <v/>
      </c>
      <c r="S117" s="53">
        <v>0</v>
      </c>
      <c r="T117" s="101" t="str">
        <f t="shared" si="26"/>
        <v/>
      </c>
      <c r="U117" s="102" t="str">
        <f t="shared" si="27"/>
        <v/>
      </c>
      <c r="V117" s="53">
        <v>0</v>
      </c>
      <c r="W117" s="87" t="str">
        <f t="shared" si="28"/>
        <v/>
      </c>
      <c r="X117" s="102" t="str">
        <f t="shared" si="29"/>
        <v/>
      </c>
      <c r="Y117" s="53">
        <v>0</v>
      </c>
      <c r="Z117" s="56" t="str">
        <f t="shared" si="30"/>
        <v/>
      </c>
      <c r="AA117" s="56" t="str">
        <f t="shared" si="31"/>
        <v/>
      </c>
      <c r="AB117" s="56" t="str">
        <f t="shared" si="32"/>
        <v/>
      </c>
      <c r="AC117" s="56" t="str">
        <f t="shared" si="33"/>
        <v/>
      </c>
      <c r="AD117" s="56" t="str">
        <f t="shared" si="34"/>
        <v/>
      </c>
      <c r="AE117" s="40"/>
      <c r="AF117" s="40"/>
      <c r="AG117" s="40"/>
      <c r="AH117" s="56" t="str">
        <f t="shared" si="35"/>
        <v/>
      </c>
      <c r="AI117" s="54"/>
      <c r="AJ117" s="54"/>
      <c r="AK117" s="54"/>
      <c r="AL117" s="54"/>
      <c r="AM117" s="54"/>
    </row>
    <row r="118" spans="1:39">
      <c r="A118" s="45" t="str" cm="1">
        <f t="array" ref="A118">IF(H118="PROJECT", CHAR(10) &amp; "- " &amp; _xlfn.TEXTJOIN(CHAR(10) &amp; "- ", TRUE, _xlfn._xlws.FILTER($I$9:$I$1000, ($B$9:$B$1000=B118) * ($H$9:$H$1000="Topic"))), "")</f>
        <v/>
      </c>
      <c r="B118" s="45" t="str">
        <f t="shared" si="19"/>
        <v/>
      </c>
      <c r="C118" s="95"/>
      <c r="D118" s="57"/>
      <c r="E118" s="58"/>
      <c r="F118" s="54"/>
      <c r="G118" s="52"/>
      <c r="H118" s="52"/>
      <c r="I118" s="61"/>
      <c r="J118" s="62"/>
      <c r="K118" s="128" t="str">
        <f t="shared" si="20"/>
        <v/>
      </c>
      <c r="L118" s="102" t="str">
        <f t="shared" si="21"/>
        <v/>
      </c>
      <c r="M118" s="52">
        <v>0</v>
      </c>
      <c r="N118" s="101" t="str">
        <f t="shared" si="22"/>
        <v/>
      </c>
      <c r="O118" s="102" t="str">
        <f t="shared" si="23"/>
        <v/>
      </c>
      <c r="P118" s="52">
        <v>0</v>
      </c>
      <c r="Q118" s="101" t="str">
        <f t="shared" si="24"/>
        <v/>
      </c>
      <c r="R118" s="102" t="str">
        <f t="shared" si="25"/>
        <v/>
      </c>
      <c r="S118" s="52">
        <v>0</v>
      </c>
      <c r="T118" s="101" t="str">
        <f t="shared" si="26"/>
        <v/>
      </c>
      <c r="U118" s="102" t="str">
        <f t="shared" si="27"/>
        <v/>
      </c>
      <c r="V118" s="52">
        <v>0</v>
      </c>
      <c r="W118" s="87" t="str">
        <f t="shared" si="28"/>
        <v/>
      </c>
      <c r="X118" s="102" t="str">
        <f t="shared" si="29"/>
        <v/>
      </c>
      <c r="Y118" s="52">
        <v>0</v>
      </c>
      <c r="Z118" s="56" t="str">
        <f t="shared" si="30"/>
        <v/>
      </c>
      <c r="AA118" s="56" t="str">
        <f t="shared" si="31"/>
        <v/>
      </c>
      <c r="AB118" s="56" t="str">
        <f t="shared" si="32"/>
        <v/>
      </c>
      <c r="AC118" s="56" t="str">
        <f t="shared" si="33"/>
        <v/>
      </c>
      <c r="AD118" s="56" t="str">
        <f t="shared" si="34"/>
        <v/>
      </c>
      <c r="AE118" s="40"/>
      <c r="AF118" s="40"/>
      <c r="AG118" s="40"/>
      <c r="AH118" s="56" t="str">
        <f t="shared" si="35"/>
        <v/>
      </c>
      <c r="AI118" s="54"/>
      <c r="AJ118" s="54"/>
      <c r="AK118" s="54"/>
      <c r="AL118" s="54"/>
      <c r="AM118" s="54"/>
    </row>
    <row r="119" spans="1:39">
      <c r="A119" s="45" t="str" cm="1">
        <f t="array" ref="A119">IF(H119="PROJECT", CHAR(10) &amp; "- " &amp; _xlfn.TEXTJOIN(CHAR(10) &amp; "- ", TRUE, _xlfn._xlws.FILTER($I$9:$I$1000, ($B$9:$B$1000=B119) * ($H$9:$H$1000="Topic"))), "")</f>
        <v/>
      </c>
      <c r="B119" s="45" t="str">
        <f t="shared" si="19"/>
        <v/>
      </c>
      <c r="C119" s="95"/>
      <c r="D119" s="46"/>
      <c r="E119" s="58"/>
      <c r="F119" s="67"/>
      <c r="G119" s="53"/>
      <c r="H119" s="53"/>
      <c r="I119" s="50"/>
      <c r="J119" s="51"/>
      <c r="K119" s="128" t="str">
        <f t="shared" si="20"/>
        <v/>
      </c>
      <c r="L119" s="102" t="str">
        <f t="shared" si="21"/>
        <v/>
      </c>
      <c r="M119" s="53">
        <v>0</v>
      </c>
      <c r="N119" s="101" t="str">
        <f t="shared" si="22"/>
        <v/>
      </c>
      <c r="O119" s="102" t="str">
        <f t="shared" si="23"/>
        <v/>
      </c>
      <c r="P119" s="53">
        <v>0</v>
      </c>
      <c r="Q119" s="101" t="str">
        <f t="shared" si="24"/>
        <v/>
      </c>
      <c r="R119" s="102" t="str">
        <f t="shared" si="25"/>
        <v/>
      </c>
      <c r="S119" s="53">
        <v>0</v>
      </c>
      <c r="T119" s="101" t="str">
        <f t="shared" si="26"/>
        <v/>
      </c>
      <c r="U119" s="102" t="str">
        <f t="shared" si="27"/>
        <v/>
      </c>
      <c r="V119" s="53">
        <v>0</v>
      </c>
      <c r="W119" s="87" t="str">
        <f t="shared" si="28"/>
        <v/>
      </c>
      <c r="X119" s="102" t="str">
        <f t="shared" si="29"/>
        <v/>
      </c>
      <c r="Y119" s="53">
        <v>0</v>
      </c>
      <c r="Z119" s="56" t="str">
        <f t="shared" si="30"/>
        <v/>
      </c>
      <c r="AA119" s="56" t="str">
        <f t="shared" si="31"/>
        <v/>
      </c>
      <c r="AB119" s="56" t="str">
        <f t="shared" si="32"/>
        <v/>
      </c>
      <c r="AC119" s="56" t="str">
        <f t="shared" si="33"/>
        <v/>
      </c>
      <c r="AD119" s="56" t="str">
        <f t="shared" si="34"/>
        <v/>
      </c>
      <c r="AE119" s="40"/>
      <c r="AF119" s="40"/>
      <c r="AG119" s="40"/>
      <c r="AH119" s="56" t="str">
        <f t="shared" si="35"/>
        <v/>
      </c>
      <c r="AI119" s="54"/>
      <c r="AJ119" s="54"/>
      <c r="AK119" s="54"/>
      <c r="AL119" s="54"/>
      <c r="AM119" s="54"/>
    </row>
    <row r="120" spans="1:39">
      <c r="A120" s="45" t="str" cm="1">
        <f t="array" ref="A120">IF(H120="PROJECT", CHAR(10) &amp; "- " &amp; _xlfn.TEXTJOIN(CHAR(10) &amp; "- ", TRUE, _xlfn._xlws.FILTER($I$9:$I$1000, ($B$9:$B$1000=B120) * ($H$9:$H$1000="Topic"))), "")</f>
        <v/>
      </c>
      <c r="B120" s="45" t="str">
        <f t="shared" si="19"/>
        <v/>
      </c>
      <c r="C120" s="95"/>
      <c r="D120" s="57"/>
      <c r="E120" s="58"/>
      <c r="F120" s="54"/>
      <c r="G120" s="52"/>
      <c r="H120" s="52"/>
      <c r="I120" s="61"/>
      <c r="J120" s="62"/>
      <c r="K120" s="128" t="str">
        <f t="shared" si="20"/>
        <v/>
      </c>
      <c r="L120" s="102" t="str">
        <f t="shared" si="21"/>
        <v/>
      </c>
      <c r="M120" s="52">
        <v>0</v>
      </c>
      <c r="N120" s="101" t="str">
        <f t="shared" si="22"/>
        <v/>
      </c>
      <c r="O120" s="102" t="str">
        <f t="shared" si="23"/>
        <v/>
      </c>
      <c r="P120" s="52">
        <v>0</v>
      </c>
      <c r="Q120" s="101" t="str">
        <f t="shared" si="24"/>
        <v/>
      </c>
      <c r="R120" s="102" t="str">
        <f t="shared" si="25"/>
        <v/>
      </c>
      <c r="S120" s="52">
        <v>0</v>
      </c>
      <c r="T120" s="101" t="str">
        <f t="shared" si="26"/>
        <v/>
      </c>
      <c r="U120" s="102" t="str">
        <f t="shared" si="27"/>
        <v/>
      </c>
      <c r="V120" s="52">
        <v>0</v>
      </c>
      <c r="W120" s="87" t="str">
        <f t="shared" si="28"/>
        <v/>
      </c>
      <c r="X120" s="102" t="str">
        <f t="shared" si="29"/>
        <v/>
      </c>
      <c r="Y120" s="52">
        <v>0</v>
      </c>
      <c r="Z120" s="56" t="str">
        <f t="shared" si="30"/>
        <v/>
      </c>
      <c r="AA120" s="56" t="str">
        <f t="shared" si="31"/>
        <v/>
      </c>
      <c r="AB120" s="56" t="str">
        <f t="shared" si="32"/>
        <v/>
      </c>
      <c r="AC120" s="56" t="str">
        <f t="shared" si="33"/>
        <v/>
      </c>
      <c r="AD120" s="56" t="str">
        <f t="shared" si="34"/>
        <v/>
      </c>
      <c r="AE120" s="40"/>
      <c r="AF120" s="40"/>
      <c r="AG120" s="40"/>
      <c r="AH120" s="56" t="str">
        <f t="shared" si="35"/>
        <v/>
      </c>
      <c r="AI120" s="54"/>
      <c r="AJ120" s="54"/>
      <c r="AK120" s="54"/>
      <c r="AL120" s="54"/>
      <c r="AM120" s="54"/>
    </row>
    <row r="121" spans="1:39">
      <c r="A121" s="45" t="str" cm="1">
        <f t="array" ref="A121">IF(H121="PROJECT", CHAR(10) &amp; "- " &amp; _xlfn.TEXTJOIN(CHAR(10) &amp; "- ", TRUE, _xlfn._xlws.FILTER($I$9:$I$1000, ($B$9:$B$1000=B121) * ($H$9:$H$1000="Topic"))), "")</f>
        <v/>
      </c>
      <c r="B121" s="45" t="str">
        <f t="shared" si="19"/>
        <v/>
      </c>
      <c r="C121" s="95"/>
      <c r="D121" s="46"/>
      <c r="E121" s="58"/>
      <c r="F121" s="67"/>
      <c r="G121" s="53"/>
      <c r="H121" s="53"/>
      <c r="I121" s="50"/>
      <c r="J121" s="51"/>
      <c r="K121" s="128" t="str">
        <f t="shared" si="20"/>
        <v/>
      </c>
      <c r="L121" s="102" t="str">
        <f t="shared" si="21"/>
        <v/>
      </c>
      <c r="M121" s="53">
        <v>0</v>
      </c>
      <c r="N121" s="101" t="str">
        <f t="shared" si="22"/>
        <v/>
      </c>
      <c r="O121" s="102" t="str">
        <f t="shared" si="23"/>
        <v/>
      </c>
      <c r="P121" s="53">
        <v>0</v>
      </c>
      <c r="Q121" s="101" t="str">
        <f t="shared" si="24"/>
        <v/>
      </c>
      <c r="R121" s="102" t="str">
        <f t="shared" si="25"/>
        <v/>
      </c>
      <c r="S121" s="53">
        <v>0</v>
      </c>
      <c r="T121" s="101" t="str">
        <f t="shared" si="26"/>
        <v/>
      </c>
      <c r="U121" s="102" t="str">
        <f t="shared" si="27"/>
        <v/>
      </c>
      <c r="V121" s="53">
        <v>0</v>
      </c>
      <c r="W121" s="87" t="str">
        <f t="shared" si="28"/>
        <v/>
      </c>
      <c r="X121" s="102" t="str">
        <f t="shared" si="29"/>
        <v/>
      </c>
      <c r="Y121" s="53">
        <v>0</v>
      </c>
      <c r="Z121" s="56" t="str">
        <f t="shared" si="30"/>
        <v/>
      </c>
      <c r="AA121" s="56" t="str">
        <f t="shared" si="31"/>
        <v/>
      </c>
      <c r="AB121" s="56" t="str">
        <f t="shared" si="32"/>
        <v/>
      </c>
      <c r="AC121" s="56" t="str">
        <f t="shared" si="33"/>
        <v/>
      </c>
      <c r="AD121" s="56" t="str">
        <f t="shared" si="34"/>
        <v/>
      </c>
      <c r="AE121" s="40"/>
      <c r="AF121" s="40"/>
      <c r="AG121" s="40"/>
      <c r="AH121" s="56" t="str">
        <f t="shared" si="35"/>
        <v/>
      </c>
      <c r="AI121" s="54"/>
      <c r="AJ121" s="54"/>
      <c r="AK121" s="54"/>
      <c r="AL121" s="54"/>
      <c r="AM121" s="54"/>
    </row>
    <row r="122" spans="1:39">
      <c r="A122" s="45" t="str" cm="1">
        <f t="array" ref="A122">IF(H122="PROJECT", CHAR(10) &amp; "- " &amp; _xlfn.TEXTJOIN(CHAR(10) &amp; "- ", TRUE, _xlfn._xlws.FILTER($I$9:$I$1000, ($B$9:$B$1000=B122) * ($H$9:$H$1000="Topic"))), "")</f>
        <v/>
      </c>
      <c r="B122" s="45" t="str">
        <f t="shared" si="19"/>
        <v/>
      </c>
      <c r="C122" s="95"/>
      <c r="D122" s="57"/>
      <c r="E122" s="58"/>
      <c r="F122" s="54"/>
      <c r="G122" s="52"/>
      <c r="H122" s="52"/>
      <c r="I122" s="61"/>
      <c r="J122" s="62"/>
      <c r="K122" s="128" t="str">
        <f t="shared" si="20"/>
        <v/>
      </c>
      <c r="L122" s="102" t="str">
        <f t="shared" si="21"/>
        <v/>
      </c>
      <c r="M122" s="52">
        <v>0</v>
      </c>
      <c r="N122" s="101" t="str">
        <f t="shared" si="22"/>
        <v/>
      </c>
      <c r="O122" s="102" t="str">
        <f t="shared" si="23"/>
        <v/>
      </c>
      <c r="P122" s="52">
        <v>0</v>
      </c>
      <c r="Q122" s="101" t="str">
        <f t="shared" si="24"/>
        <v/>
      </c>
      <c r="R122" s="102" t="str">
        <f t="shared" si="25"/>
        <v/>
      </c>
      <c r="S122" s="52">
        <v>0</v>
      </c>
      <c r="T122" s="101" t="str">
        <f t="shared" si="26"/>
        <v/>
      </c>
      <c r="U122" s="102" t="str">
        <f t="shared" si="27"/>
        <v/>
      </c>
      <c r="V122" s="52">
        <v>0</v>
      </c>
      <c r="W122" s="87" t="str">
        <f t="shared" si="28"/>
        <v/>
      </c>
      <c r="X122" s="102" t="str">
        <f t="shared" si="29"/>
        <v/>
      </c>
      <c r="Y122" s="52">
        <v>0</v>
      </c>
      <c r="Z122" s="56" t="str">
        <f t="shared" si="30"/>
        <v/>
      </c>
      <c r="AA122" s="56" t="str">
        <f t="shared" si="31"/>
        <v/>
      </c>
      <c r="AB122" s="56" t="str">
        <f t="shared" si="32"/>
        <v/>
      </c>
      <c r="AC122" s="56" t="str">
        <f t="shared" si="33"/>
        <v/>
      </c>
      <c r="AD122" s="56" t="str">
        <f t="shared" si="34"/>
        <v/>
      </c>
      <c r="AE122" s="40"/>
      <c r="AF122" s="40"/>
      <c r="AG122" s="40"/>
      <c r="AH122" s="56" t="str">
        <f t="shared" si="35"/>
        <v/>
      </c>
      <c r="AI122" s="54"/>
      <c r="AJ122" s="54"/>
      <c r="AK122" s="54"/>
      <c r="AL122" s="54"/>
      <c r="AM122" s="54"/>
    </row>
    <row r="123" spans="1:39">
      <c r="A123" s="45" t="str" cm="1">
        <f t="array" ref="A123">IF(H123="PROJECT", CHAR(10) &amp; "- " &amp; _xlfn.TEXTJOIN(CHAR(10) &amp; "- ", TRUE, _xlfn._xlws.FILTER($I$9:$I$1000, ($B$9:$B$1000=B123) * ($H$9:$H$1000="Topic"))), "")</f>
        <v/>
      </c>
      <c r="B123" s="45" t="str">
        <f t="shared" si="19"/>
        <v/>
      </c>
      <c r="C123" s="95"/>
      <c r="D123" s="46"/>
      <c r="E123" s="58"/>
      <c r="F123" s="67"/>
      <c r="G123" s="53"/>
      <c r="H123" s="53"/>
      <c r="I123" s="50"/>
      <c r="J123" s="51"/>
      <c r="K123" s="128" t="str">
        <f t="shared" si="20"/>
        <v/>
      </c>
      <c r="L123" s="102" t="str">
        <f t="shared" si="21"/>
        <v/>
      </c>
      <c r="M123" s="53">
        <v>0</v>
      </c>
      <c r="N123" s="101" t="str">
        <f t="shared" si="22"/>
        <v/>
      </c>
      <c r="O123" s="102" t="str">
        <f t="shared" si="23"/>
        <v/>
      </c>
      <c r="P123" s="53">
        <v>0</v>
      </c>
      <c r="Q123" s="101" t="str">
        <f t="shared" si="24"/>
        <v/>
      </c>
      <c r="R123" s="102" t="str">
        <f t="shared" si="25"/>
        <v/>
      </c>
      <c r="S123" s="53">
        <v>0</v>
      </c>
      <c r="T123" s="101" t="str">
        <f t="shared" si="26"/>
        <v/>
      </c>
      <c r="U123" s="102" t="str">
        <f t="shared" si="27"/>
        <v/>
      </c>
      <c r="V123" s="53">
        <v>0</v>
      </c>
      <c r="W123" s="87" t="str">
        <f t="shared" si="28"/>
        <v/>
      </c>
      <c r="X123" s="102" t="str">
        <f t="shared" si="29"/>
        <v/>
      </c>
      <c r="Y123" s="53">
        <v>0</v>
      </c>
      <c r="Z123" s="56" t="str">
        <f t="shared" si="30"/>
        <v/>
      </c>
      <c r="AA123" s="56" t="str">
        <f t="shared" si="31"/>
        <v/>
      </c>
      <c r="AB123" s="56" t="str">
        <f t="shared" si="32"/>
        <v/>
      </c>
      <c r="AC123" s="56" t="str">
        <f t="shared" si="33"/>
        <v/>
      </c>
      <c r="AD123" s="56" t="str">
        <f t="shared" si="34"/>
        <v/>
      </c>
      <c r="AE123" s="40"/>
      <c r="AF123" s="40"/>
      <c r="AG123" s="40"/>
      <c r="AH123" s="56" t="str">
        <f t="shared" si="35"/>
        <v/>
      </c>
      <c r="AI123" s="54"/>
      <c r="AJ123" s="54"/>
      <c r="AK123" s="54"/>
      <c r="AL123" s="54"/>
      <c r="AM123" s="54"/>
    </row>
    <row r="124" spans="1:39">
      <c r="A124" s="45" t="str" cm="1">
        <f t="array" ref="A124">IF(H124="PROJECT", CHAR(10) &amp; "- " &amp; _xlfn.TEXTJOIN(CHAR(10) &amp; "- ", TRUE, _xlfn._xlws.FILTER($I$9:$I$1000, ($B$9:$B$1000=B124) * ($H$9:$H$1000="Topic"))), "")</f>
        <v/>
      </c>
      <c r="B124" s="45" t="str">
        <f t="shared" si="19"/>
        <v/>
      </c>
      <c r="C124" s="95"/>
      <c r="D124" s="57"/>
      <c r="E124" s="58"/>
      <c r="F124" s="54"/>
      <c r="G124" s="52"/>
      <c r="H124" s="52"/>
      <c r="I124" s="61"/>
      <c r="J124" s="62"/>
      <c r="K124" s="128" t="str">
        <f t="shared" si="20"/>
        <v/>
      </c>
      <c r="L124" s="102" t="str">
        <f t="shared" si="21"/>
        <v/>
      </c>
      <c r="M124" s="52">
        <v>0</v>
      </c>
      <c r="N124" s="101" t="str">
        <f t="shared" si="22"/>
        <v/>
      </c>
      <c r="O124" s="102" t="str">
        <f t="shared" si="23"/>
        <v/>
      </c>
      <c r="P124" s="52">
        <v>0</v>
      </c>
      <c r="Q124" s="101" t="str">
        <f t="shared" si="24"/>
        <v/>
      </c>
      <c r="R124" s="102" t="str">
        <f t="shared" si="25"/>
        <v/>
      </c>
      <c r="S124" s="52">
        <v>0</v>
      </c>
      <c r="T124" s="101" t="str">
        <f t="shared" si="26"/>
        <v/>
      </c>
      <c r="U124" s="102" t="str">
        <f t="shared" si="27"/>
        <v/>
      </c>
      <c r="V124" s="52">
        <v>0</v>
      </c>
      <c r="W124" s="87" t="str">
        <f t="shared" si="28"/>
        <v/>
      </c>
      <c r="X124" s="102" t="str">
        <f t="shared" si="29"/>
        <v/>
      </c>
      <c r="Y124" s="52">
        <v>0</v>
      </c>
      <c r="Z124" s="56" t="str">
        <f t="shared" si="30"/>
        <v/>
      </c>
      <c r="AA124" s="56" t="str">
        <f t="shared" si="31"/>
        <v/>
      </c>
      <c r="AB124" s="56" t="str">
        <f t="shared" si="32"/>
        <v/>
      </c>
      <c r="AC124" s="56" t="str">
        <f t="shared" si="33"/>
        <v/>
      </c>
      <c r="AD124" s="56" t="str">
        <f t="shared" si="34"/>
        <v/>
      </c>
      <c r="AE124" s="40"/>
      <c r="AF124" s="40"/>
      <c r="AG124" s="40"/>
      <c r="AH124" s="56" t="str">
        <f t="shared" si="35"/>
        <v/>
      </c>
      <c r="AI124" s="54"/>
      <c r="AJ124" s="54"/>
      <c r="AK124" s="54"/>
      <c r="AL124" s="54"/>
      <c r="AM124" s="54"/>
    </row>
    <row r="125" spans="1:39">
      <c r="A125" s="45" t="str" cm="1">
        <f t="array" ref="A125">IF(H125="PROJECT", CHAR(10) &amp; "- " &amp; _xlfn.TEXTJOIN(CHAR(10) &amp; "- ", TRUE, _xlfn._xlws.FILTER($I$9:$I$1000, ($B$9:$B$1000=B125) * ($H$9:$H$1000="Topic"))), "")</f>
        <v/>
      </c>
      <c r="B125" s="45" t="str">
        <f t="shared" si="19"/>
        <v/>
      </c>
      <c r="C125" s="95"/>
      <c r="D125" s="46"/>
      <c r="E125" s="58"/>
      <c r="F125" s="67"/>
      <c r="G125" s="53"/>
      <c r="H125" s="53"/>
      <c r="I125" s="50"/>
      <c r="J125" s="51"/>
      <c r="K125" s="128" t="str">
        <f t="shared" si="20"/>
        <v/>
      </c>
      <c r="L125" s="102" t="str">
        <f t="shared" si="21"/>
        <v/>
      </c>
      <c r="M125" s="53">
        <v>0</v>
      </c>
      <c r="N125" s="101" t="str">
        <f t="shared" si="22"/>
        <v/>
      </c>
      <c r="O125" s="102" t="str">
        <f t="shared" si="23"/>
        <v/>
      </c>
      <c r="P125" s="53">
        <v>0</v>
      </c>
      <c r="Q125" s="101" t="str">
        <f t="shared" si="24"/>
        <v/>
      </c>
      <c r="R125" s="102" t="str">
        <f t="shared" si="25"/>
        <v/>
      </c>
      <c r="S125" s="53">
        <v>0</v>
      </c>
      <c r="T125" s="101" t="str">
        <f t="shared" si="26"/>
        <v/>
      </c>
      <c r="U125" s="102" t="str">
        <f t="shared" si="27"/>
        <v/>
      </c>
      <c r="V125" s="53">
        <v>0</v>
      </c>
      <c r="W125" s="87" t="str">
        <f t="shared" si="28"/>
        <v/>
      </c>
      <c r="X125" s="102" t="str">
        <f t="shared" si="29"/>
        <v/>
      </c>
      <c r="Y125" s="53">
        <v>0</v>
      </c>
      <c r="Z125" s="56" t="str">
        <f t="shared" si="30"/>
        <v/>
      </c>
      <c r="AA125" s="56" t="str">
        <f t="shared" si="31"/>
        <v/>
      </c>
      <c r="AB125" s="56" t="str">
        <f t="shared" si="32"/>
        <v/>
      </c>
      <c r="AC125" s="56" t="str">
        <f t="shared" si="33"/>
        <v/>
      </c>
      <c r="AD125" s="56" t="str">
        <f t="shared" si="34"/>
        <v/>
      </c>
      <c r="AE125" s="40"/>
      <c r="AF125" s="40"/>
      <c r="AG125" s="40"/>
      <c r="AH125" s="56" t="str">
        <f t="shared" si="35"/>
        <v/>
      </c>
      <c r="AI125" s="54"/>
      <c r="AJ125" s="54"/>
      <c r="AK125" s="54"/>
      <c r="AL125" s="54"/>
      <c r="AM125" s="54"/>
    </row>
    <row r="126" spans="1:39">
      <c r="A126" s="45" t="str" cm="1">
        <f t="array" ref="A126">IF(H126="PROJECT", CHAR(10) &amp; "- " &amp; _xlfn.TEXTJOIN(CHAR(10) &amp; "- ", TRUE, _xlfn._xlws.FILTER($I$9:$I$1000, ($B$9:$B$1000=B126) * ($H$9:$H$1000="Topic"))), "")</f>
        <v/>
      </c>
      <c r="B126" s="45" t="str">
        <f t="shared" si="19"/>
        <v/>
      </c>
      <c r="C126" s="95"/>
      <c r="D126" s="57"/>
      <c r="E126" s="58"/>
      <c r="F126" s="54"/>
      <c r="G126" s="52"/>
      <c r="H126" s="52"/>
      <c r="I126" s="61"/>
      <c r="J126" s="62"/>
      <c r="K126" s="128" t="str">
        <f t="shared" si="20"/>
        <v/>
      </c>
      <c r="L126" s="102" t="str">
        <f t="shared" si="21"/>
        <v/>
      </c>
      <c r="M126" s="52">
        <v>0</v>
      </c>
      <c r="N126" s="101" t="str">
        <f t="shared" si="22"/>
        <v/>
      </c>
      <c r="O126" s="102" t="str">
        <f t="shared" si="23"/>
        <v/>
      </c>
      <c r="P126" s="52">
        <v>0</v>
      </c>
      <c r="Q126" s="101" t="str">
        <f t="shared" si="24"/>
        <v/>
      </c>
      <c r="R126" s="102" t="str">
        <f t="shared" si="25"/>
        <v/>
      </c>
      <c r="S126" s="52">
        <v>0</v>
      </c>
      <c r="T126" s="101" t="str">
        <f t="shared" si="26"/>
        <v/>
      </c>
      <c r="U126" s="102" t="str">
        <f t="shared" si="27"/>
        <v/>
      </c>
      <c r="V126" s="52">
        <v>0</v>
      </c>
      <c r="W126" s="87" t="str">
        <f t="shared" si="28"/>
        <v/>
      </c>
      <c r="X126" s="102" t="str">
        <f t="shared" si="29"/>
        <v/>
      </c>
      <c r="Y126" s="52">
        <v>0</v>
      </c>
      <c r="Z126" s="56" t="str">
        <f t="shared" si="30"/>
        <v/>
      </c>
      <c r="AA126" s="56" t="str">
        <f t="shared" si="31"/>
        <v/>
      </c>
      <c r="AB126" s="56" t="str">
        <f t="shared" si="32"/>
        <v/>
      </c>
      <c r="AC126" s="56" t="str">
        <f t="shared" si="33"/>
        <v/>
      </c>
      <c r="AD126" s="56" t="str">
        <f t="shared" si="34"/>
        <v/>
      </c>
      <c r="AE126" s="40"/>
      <c r="AF126" s="40"/>
      <c r="AG126" s="40"/>
      <c r="AH126" s="56" t="str">
        <f t="shared" si="35"/>
        <v/>
      </c>
      <c r="AI126" s="54"/>
      <c r="AJ126" s="54"/>
      <c r="AK126" s="54"/>
      <c r="AL126" s="54"/>
      <c r="AM126" s="54"/>
    </row>
    <row r="127" spans="1:39">
      <c r="A127" s="45" t="str" cm="1">
        <f t="array" ref="A127">IF(H127="PROJECT", CHAR(10) &amp; "- " &amp; _xlfn.TEXTJOIN(CHAR(10) &amp; "- ", TRUE, _xlfn._xlws.FILTER($I$9:$I$1000, ($B$9:$B$1000=B127) * ($H$9:$H$1000="Topic"))), "")</f>
        <v/>
      </c>
      <c r="B127" s="45" t="str">
        <f t="shared" si="19"/>
        <v/>
      </c>
      <c r="C127" s="95"/>
      <c r="D127" s="46"/>
      <c r="E127" s="58"/>
      <c r="F127" s="67"/>
      <c r="G127" s="53"/>
      <c r="H127" s="53"/>
      <c r="I127" s="50"/>
      <c r="J127" s="51"/>
      <c r="K127" s="128" t="str">
        <f t="shared" si="20"/>
        <v/>
      </c>
      <c r="L127" s="102" t="str">
        <f t="shared" si="21"/>
        <v/>
      </c>
      <c r="M127" s="53">
        <v>0</v>
      </c>
      <c r="N127" s="101" t="str">
        <f t="shared" si="22"/>
        <v/>
      </c>
      <c r="O127" s="102" t="str">
        <f t="shared" si="23"/>
        <v/>
      </c>
      <c r="P127" s="53">
        <v>0</v>
      </c>
      <c r="Q127" s="101" t="str">
        <f t="shared" si="24"/>
        <v/>
      </c>
      <c r="R127" s="102" t="str">
        <f t="shared" si="25"/>
        <v/>
      </c>
      <c r="S127" s="53">
        <v>0</v>
      </c>
      <c r="T127" s="101" t="str">
        <f t="shared" si="26"/>
        <v/>
      </c>
      <c r="U127" s="102" t="str">
        <f t="shared" si="27"/>
        <v/>
      </c>
      <c r="V127" s="53">
        <v>0</v>
      </c>
      <c r="W127" s="87" t="str">
        <f t="shared" si="28"/>
        <v/>
      </c>
      <c r="X127" s="102" t="str">
        <f t="shared" si="29"/>
        <v/>
      </c>
      <c r="Y127" s="53">
        <v>0</v>
      </c>
      <c r="Z127" s="56" t="str">
        <f t="shared" si="30"/>
        <v/>
      </c>
      <c r="AA127" s="56" t="str">
        <f t="shared" si="31"/>
        <v/>
      </c>
      <c r="AB127" s="56" t="str">
        <f t="shared" si="32"/>
        <v/>
      </c>
      <c r="AC127" s="56" t="str">
        <f t="shared" si="33"/>
        <v/>
      </c>
      <c r="AD127" s="56" t="str">
        <f t="shared" si="34"/>
        <v/>
      </c>
      <c r="AE127" s="40"/>
      <c r="AF127" s="40"/>
      <c r="AG127" s="40"/>
      <c r="AH127" s="56" t="str">
        <f t="shared" si="35"/>
        <v/>
      </c>
      <c r="AI127" s="54"/>
      <c r="AJ127" s="54"/>
      <c r="AK127" s="54"/>
      <c r="AL127" s="54"/>
      <c r="AM127" s="54"/>
    </row>
    <row r="128" spans="1:39">
      <c r="A128" s="45" t="str" cm="1">
        <f t="array" ref="A128">IF(H128="PROJECT", CHAR(10) &amp; "- " &amp; _xlfn.TEXTJOIN(CHAR(10) &amp; "- ", TRUE, _xlfn._xlws.FILTER($I$9:$I$1000, ($B$9:$B$1000=B128) * ($H$9:$H$1000="Topic"))), "")</f>
        <v/>
      </c>
      <c r="B128" s="45" t="str">
        <f t="shared" si="19"/>
        <v/>
      </c>
      <c r="C128" s="95"/>
      <c r="D128" s="57"/>
      <c r="E128" s="58"/>
      <c r="F128" s="54"/>
      <c r="G128" s="52"/>
      <c r="H128" s="52"/>
      <c r="I128" s="61"/>
      <c r="J128" s="62"/>
      <c r="K128" s="128" t="str">
        <f t="shared" si="20"/>
        <v/>
      </c>
      <c r="L128" s="102" t="str">
        <f t="shared" si="21"/>
        <v/>
      </c>
      <c r="M128" s="52">
        <v>0</v>
      </c>
      <c r="N128" s="101" t="str">
        <f t="shared" si="22"/>
        <v/>
      </c>
      <c r="O128" s="102" t="str">
        <f t="shared" si="23"/>
        <v/>
      </c>
      <c r="P128" s="52">
        <v>0</v>
      </c>
      <c r="Q128" s="101" t="str">
        <f t="shared" si="24"/>
        <v/>
      </c>
      <c r="R128" s="102" t="str">
        <f t="shared" si="25"/>
        <v/>
      </c>
      <c r="S128" s="52">
        <v>0</v>
      </c>
      <c r="T128" s="101" t="str">
        <f t="shared" si="26"/>
        <v/>
      </c>
      <c r="U128" s="102" t="str">
        <f t="shared" si="27"/>
        <v/>
      </c>
      <c r="V128" s="52">
        <v>0</v>
      </c>
      <c r="W128" s="87" t="str">
        <f t="shared" si="28"/>
        <v/>
      </c>
      <c r="X128" s="102" t="str">
        <f t="shared" si="29"/>
        <v/>
      </c>
      <c r="Y128" s="52">
        <v>0</v>
      </c>
      <c r="Z128" s="56" t="str">
        <f t="shared" si="30"/>
        <v/>
      </c>
      <c r="AA128" s="56" t="str">
        <f t="shared" si="31"/>
        <v/>
      </c>
      <c r="AB128" s="56" t="str">
        <f t="shared" si="32"/>
        <v/>
      </c>
      <c r="AC128" s="56" t="str">
        <f t="shared" si="33"/>
        <v/>
      </c>
      <c r="AD128" s="56" t="str">
        <f t="shared" si="34"/>
        <v/>
      </c>
      <c r="AE128" s="40"/>
      <c r="AF128" s="40"/>
      <c r="AG128" s="40"/>
      <c r="AH128" s="56" t="str">
        <f t="shared" si="35"/>
        <v/>
      </c>
      <c r="AI128" s="54"/>
      <c r="AJ128" s="54"/>
      <c r="AK128" s="54"/>
      <c r="AL128" s="54"/>
      <c r="AM128" s="54"/>
    </row>
    <row r="129" spans="1:39">
      <c r="A129" s="45" t="str" cm="1">
        <f t="array" ref="A129">IF(H129="PROJECT", CHAR(10) &amp; "- " &amp; _xlfn.TEXTJOIN(CHAR(10) &amp; "- ", TRUE, _xlfn._xlws.FILTER($I$9:$I$1000, ($B$9:$B$1000=B129) * ($H$9:$H$1000="Topic"))), "")</f>
        <v/>
      </c>
      <c r="B129" s="45" t="str">
        <f t="shared" si="19"/>
        <v/>
      </c>
      <c r="C129" s="95"/>
      <c r="D129" s="46"/>
      <c r="E129" s="58"/>
      <c r="F129" s="67"/>
      <c r="G129" s="53"/>
      <c r="H129" s="53"/>
      <c r="I129" s="50"/>
      <c r="J129" s="51"/>
      <c r="K129" s="128" t="str">
        <f t="shared" si="20"/>
        <v/>
      </c>
      <c r="L129" s="102" t="str">
        <f t="shared" si="21"/>
        <v/>
      </c>
      <c r="M129" s="53">
        <v>0</v>
      </c>
      <c r="N129" s="101" t="str">
        <f t="shared" si="22"/>
        <v/>
      </c>
      <c r="O129" s="102" t="str">
        <f t="shared" si="23"/>
        <v/>
      </c>
      <c r="P129" s="53">
        <v>0</v>
      </c>
      <c r="Q129" s="101" t="str">
        <f t="shared" si="24"/>
        <v/>
      </c>
      <c r="R129" s="102" t="str">
        <f t="shared" si="25"/>
        <v/>
      </c>
      <c r="S129" s="53">
        <v>0</v>
      </c>
      <c r="T129" s="101" t="str">
        <f t="shared" si="26"/>
        <v/>
      </c>
      <c r="U129" s="102" t="str">
        <f t="shared" si="27"/>
        <v/>
      </c>
      <c r="V129" s="53">
        <v>0</v>
      </c>
      <c r="W129" s="87" t="str">
        <f t="shared" si="28"/>
        <v/>
      </c>
      <c r="X129" s="102" t="str">
        <f t="shared" si="29"/>
        <v/>
      </c>
      <c r="Y129" s="53">
        <v>0</v>
      </c>
      <c r="Z129" s="56" t="str">
        <f t="shared" si="30"/>
        <v/>
      </c>
      <c r="AA129" s="56" t="str">
        <f t="shared" si="31"/>
        <v/>
      </c>
      <c r="AB129" s="56" t="str">
        <f t="shared" si="32"/>
        <v/>
      </c>
      <c r="AC129" s="56" t="str">
        <f t="shared" si="33"/>
        <v/>
      </c>
      <c r="AD129" s="56" t="str">
        <f t="shared" si="34"/>
        <v/>
      </c>
      <c r="AE129" s="40"/>
      <c r="AF129" s="40"/>
      <c r="AG129" s="40"/>
      <c r="AH129" s="56" t="str">
        <f t="shared" si="35"/>
        <v/>
      </c>
      <c r="AI129" s="54"/>
      <c r="AJ129" s="54"/>
      <c r="AK129" s="54"/>
      <c r="AL129" s="54"/>
      <c r="AM129" s="54"/>
    </row>
    <row r="130" spans="1:39">
      <c r="A130" s="45" t="str" cm="1">
        <f t="array" ref="A130">IF(H130="PROJECT", CHAR(10) &amp; "- " &amp; _xlfn.TEXTJOIN(CHAR(10) &amp; "- ", TRUE, _xlfn._xlws.FILTER($I$9:$I$1000, ($B$9:$B$1000=B130) * ($H$9:$H$1000="Topic"))), "")</f>
        <v/>
      </c>
      <c r="B130" s="45" t="str">
        <f t="shared" si="19"/>
        <v/>
      </c>
      <c r="C130" s="95"/>
      <c r="D130" s="57"/>
      <c r="E130" s="58"/>
      <c r="F130" s="54"/>
      <c r="G130" s="52"/>
      <c r="H130" s="52"/>
      <c r="I130" s="61"/>
      <c r="J130" s="62"/>
      <c r="K130" s="128" t="str">
        <f t="shared" si="20"/>
        <v/>
      </c>
      <c r="L130" s="102" t="str">
        <f t="shared" si="21"/>
        <v/>
      </c>
      <c r="M130" s="52">
        <v>0</v>
      </c>
      <c r="N130" s="101" t="str">
        <f t="shared" si="22"/>
        <v/>
      </c>
      <c r="O130" s="102" t="str">
        <f t="shared" si="23"/>
        <v/>
      </c>
      <c r="P130" s="52">
        <v>0</v>
      </c>
      <c r="Q130" s="101" t="str">
        <f t="shared" si="24"/>
        <v/>
      </c>
      <c r="R130" s="102" t="str">
        <f t="shared" si="25"/>
        <v/>
      </c>
      <c r="S130" s="52">
        <v>0</v>
      </c>
      <c r="T130" s="101" t="str">
        <f t="shared" si="26"/>
        <v/>
      </c>
      <c r="U130" s="102" t="str">
        <f t="shared" si="27"/>
        <v/>
      </c>
      <c r="V130" s="52">
        <v>0</v>
      </c>
      <c r="W130" s="87" t="str">
        <f t="shared" si="28"/>
        <v/>
      </c>
      <c r="X130" s="102" t="str">
        <f t="shared" si="29"/>
        <v/>
      </c>
      <c r="Y130" s="52">
        <v>0</v>
      </c>
      <c r="Z130" s="56" t="str">
        <f t="shared" si="30"/>
        <v/>
      </c>
      <c r="AA130" s="56" t="str">
        <f t="shared" si="31"/>
        <v/>
      </c>
      <c r="AB130" s="56" t="str">
        <f t="shared" si="32"/>
        <v/>
      </c>
      <c r="AC130" s="56" t="str">
        <f t="shared" si="33"/>
        <v/>
      </c>
      <c r="AD130" s="56" t="str">
        <f t="shared" si="34"/>
        <v/>
      </c>
      <c r="AE130" s="40"/>
      <c r="AF130" s="40"/>
      <c r="AG130" s="40"/>
      <c r="AH130" s="56" t="str">
        <f t="shared" si="35"/>
        <v/>
      </c>
      <c r="AI130" s="54"/>
      <c r="AJ130" s="54"/>
      <c r="AK130" s="54"/>
      <c r="AL130" s="54"/>
      <c r="AM130" s="54"/>
    </row>
    <row r="131" spans="1:39">
      <c r="A131" s="45" t="str" cm="1">
        <f t="array" ref="A131">IF(H131="PROJECT", CHAR(10) &amp; "- " &amp; _xlfn.TEXTJOIN(CHAR(10) &amp; "- ", TRUE, _xlfn._xlws.FILTER($I$9:$I$1000, ($B$9:$B$1000=B131) * ($H$9:$H$1000="Topic"))), "")</f>
        <v/>
      </c>
      <c r="B131" s="45" t="str">
        <f t="shared" si="19"/>
        <v/>
      </c>
      <c r="C131" s="95"/>
      <c r="D131" s="46"/>
      <c r="E131" s="58"/>
      <c r="F131" s="67"/>
      <c r="G131" s="53"/>
      <c r="H131" s="53"/>
      <c r="I131" s="50"/>
      <c r="J131" s="51"/>
      <c r="K131" s="128" t="str">
        <f t="shared" si="20"/>
        <v/>
      </c>
      <c r="L131" s="102" t="str">
        <f t="shared" si="21"/>
        <v/>
      </c>
      <c r="M131" s="53">
        <v>0</v>
      </c>
      <c r="N131" s="101" t="str">
        <f t="shared" si="22"/>
        <v/>
      </c>
      <c r="O131" s="102" t="str">
        <f t="shared" si="23"/>
        <v/>
      </c>
      <c r="P131" s="53">
        <v>0</v>
      </c>
      <c r="Q131" s="101" t="str">
        <f t="shared" si="24"/>
        <v/>
      </c>
      <c r="R131" s="102" t="str">
        <f t="shared" si="25"/>
        <v/>
      </c>
      <c r="S131" s="53">
        <v>0</v>
      </c>
      <c r="T131" s="101" t="str">
        <f t="shared" si="26"/>
        <v/>
      </c>
      <c r="U131" s="102" t="str">
        <f t="shared" si="27"/>
        <v/>
      </c>
      <c r="V131" s="53">
        <v>0</v>
      </c>
      <c r="W131" s="87" t="str">
        <f t="shared" si="28"/>
        <v/>
      </c>
      <c r="X131" s="102" t="str">
        <f t="shared" si="29"/>
        <v/>
      </c>
      <c r="Y131" s="53">
        <v>0</v>
      </c>
      <c r="Z131" s="56" t="str">
        <f t="shared" si="30"/>
        <v/>
      </c>
      <c r="AA131" s="56" t="str">
        <f t="shared" si="31"/>
        <v/>
      </c>
      <c r="AB131" s="56" t="str">
        <f t="shared" si="32"/>
        <v/>
      </c>
      <c r="AC131" s="56" t="str">
        <f t="shared" si="33"/>
        <v/>
      </c>
      <c r="AD131" s="56" t="str">
        <f t="shared" si="34"/>
        <v/>
      </c>
      <c r="AE131" s="40"/>
      <c r="AF131" s="40"/>
      <c r="AG131" s="40"/>
      <c r="AH131" s="56" t="str">
        <f t="shared" si="35"/>
        <v/>
      </c>
      <c r="AI131" s="54"/>
      <c r="AJ131" s="54"/>
      <c r="AK131" s="54"/>
      <c r="AL131" s="54"/>
      <c r="AM131" s="54"/>
    </row>
    <row r="132" spans="1:39">
      <c r="A132" s="45" t="str" cm="1">
        <f t="array" ref="A132">IF(H132="PROJECT", CHAR(10) &amp; "- " &amp; _xlfn.TEXTJOIN(CHAR(10) &amp; "- ", TRUE, _xlfn._xlws.FILTER($I$9:$I$1000, ($B$9:$B$1000=B132) * ($H$9:$H$1000="Topic"))), "")</f>
        <v/>
      </c>
      <c r="B132" s="45" t="str">
        <f t="shared" si="19"/>
        <v/>
      </c>
      <c r="C132" s="95"/>
      <c r="D132" s="57"/>
      <c r="E132" s="58"/>
      <c r="F132" s="54"/>
      <c r="G132" s="52"/>
      <c r="H132" s="52"/>
      <c r="I132" s="61"/>
      <c r="J132" s="62"/>
      <c r="K132" s="128" t="str">
        <f t="shared" si="20"/>
        <v/>
      </c>
      <c r="L132" s="102" t="str">
        <f t="shared" si="21"/>
        <v/>
      </c>
      <c r="M132" s="52">
        <v>0</v>
      </c>
      <c r="N132" s="101" t="str">
        <f t="shared" si="22"/>
        <v/>
      </c>
      <c r="O132" s="102" t="str">
        <f t="shared" si="23"/>
        <v/>
      </c>
      <c r="P132" s="52">
        <v>0</v>
      </c>
      <c r="Q132" s="101" t="str">
        <f t="shared" si="24"/>
        <v/>
      </c>
      <c r="R132" s="102" t="str">
        <f t="shared" si="25"/>
        <v/>
      </c>
      <c r="S132" s="52">
        <v>0</v>
      </c>
      <c r="T132" s="101" t="str">
        <f t="shared" si="26"/>
        <v/>
      </c>
      <c r="U132" s="102" t="str">
        <f t="shared" si="27"/>
        <v/>
      </c>
      <c r="V132" s="52">
        <v>0</v>
      </c>
      <c r="W132" s="87" t="str">
        <f t="shared" si="28"/>
        <v/>
      </c>
      <c r="X132" s="102" t="str">
        <f t="shared" si="29"/>
        <v/>
      </c>
      <c r="Y132" s="52">
        <v>0</v>
      </c>
      <c r="Z132" s="56" t="str">
        <f t="shared" si="30"/>
        <v/>
      </c>
      <c r="AA132" s="56" t="str">
        <f t="shared" si="31"/>
        <v/>
      </c>
      <c r="AB132" s="56" t="str">
        <f t="shared" si="32"/>
        <v/>
      </c>
      <c r="AC132" s="56" t="str">
        <f t="shared" si="33"/>
        <v/>
      </c>
      <c r="AD132" s="56" t="str">
        <f t="shared" si="34"/>
        <v/>
      </c>
      <c r="AE132" s="40"/>
      <c r="AF132" s="40"/>
      <c r="AG132" s="40"/>
      <c r="AH132" s="56" t="str">
        <f t="shared" si="35"/>
        <v/>
      </c>
      <c r="AI132" s="54"/>
      <c r="AJ132" s="54"/>
      <c r="AK132" s="54"/>
      <c r="AL132" s="54"/>
      <c r="AM132" s="54"/>
    </row>
    <row r="133" spans="1:39">
      <c r="A133" s="45" t="str" cm="1">
        <f t="array" ref="A133">IF(H133="PROJECT", CHAR(10) &amp; "- " &amp; _xlfn.TEXTJOIN(CHAR(10) &amp; "- ", TRUE, _xlfn._xlws.FILTER($I$9:$I$1000, ($B$9:$B$1000=B133) * ($H$9:$H$1000="Topic"))), "")</f>
        <v/>
      </c>
      <c r="B133" s="45" t="str">
        <f t="shared" si="19"/>
        <v/>
      </c>
      <c r="C133" s="95"/>
      <c r="D133" s="46"/>
      <c r="E133" s="58"/>
      <c r="F133" s="67"/>
      <c r="G133" s="53"/>
      <c r="H133" s="53"/>
      <c r="I133" s="50"/>
      <c r="J133" s="51"/>
      <c r="K133" s="128" t="str">
        <f t="shared" si="20"/>
        <v/>
      </c>
      <c r="L133" s="102" t="str">
        <f t="shared" si="21"/>
        <v/>
      </c>
      <c r="M133" s="53">
        <v>0</v>
      </c>
      <c r="N133" s="101" t="str">
        <f t="shared" si="22"/>
        <v/>
      </c>
      <c r="O133" s="102" t="str">
        <f t="shared" si="23"/>
        <v/>
      </c>
      <c r="P133" s="53">
        <v>0</v>
      </c>
      <c r="Q133" s="101" t="str">
        <f t="shared" si="24"/>
        <v/>
      </c>
      <c r="R133" s="102" t="str">
        <f t="shared" si="25"/>
        <v/>
      </c>
      <c r="S133" s="53">
        <v>0</v>
      </c>
      <c r="T133" s="101" t="str">
        <f t="shared" si="26"/>
        <v/>
      </c>
      <c r="U133" s="102" t="str">
        <f t="shared" si="27"/>
        <v/>
      </c>
      <c r="V133" s="53">
        <v>0</v>
      </c>
      <c r="W133" s="87" t="str">
        <f t="shared" si="28"/>
        <v/>
      </c>
      <c r="X133" s="102" t="str">
        <f t="shared" si="29"/>
        <v/>
      </c>
      <c r="Y133" s="53">
        <v>0</v>
      </c>
      <c r="Z133" s="56" t="str">
        <f t="shared" si="30"/>
        <v/>
      </c>
      <c r="AA133" s="56" t="str">
        <f t="shared" si="31"/>
        <v/>
      </c>
      <c r="AB133" s="56" t="str">
        <f t="shared" si="32"/>
        <v/>
      </c>
      <c r="AC133" s="56" t="str">
        <f t="shared" si="33"/>
        <v/>
      </c>
      <c r="AD133" s="56" t="str">
        <f t="shared" si="34"/>
        <v/>
      </c>
      <c r="AE133" s="40"/>
      <c r="AF133" s="40"/>
      <c r="AG133" s="40"/>
      <c r="AH133" s="56" t="str">
        <f t="shared" si="35"/>
        <v/>
      </c>
      <c r="AI133" s="54"/>
      <c r="AJ133" s="54"/>
      <c r="AK133" s="54"/>
      <c r="AL133" s="54"/>
      <c r="AM133" s="54"/>
    </row>
    <row r="134" spans="1:39">
      <c r="A134" s="45" t="str" cm="1">
        <f t="array" ref="A134">IF(H134="PROJECT", CHAR(10) &amp; "- " &amp; _xlfn.TEXTJOIN(CHAR(10) &amp; "- ", TRUE, _xlfn._xlws.FILTER($I$9:$I$1000, ($B$9:$B$1000=B134) * ($H$9:$H$1000="Topic"))), "")</f>
        <v/>
      </c>
      <c r="B134" s="45" t="str">
        <f t="shared" si="19"/>
        <v/>
      </c>
      <c r="C134" s="95"/>
      <c r="D134" s="57"/>
      <c r="E134" s="58"/>
      <c r="F134" s="54"/>
      <c r="G134" s="52"/>
      <c r="H134" s="52"/>
      <c r="I134" s="61"/>
      <c r="J134" s="62"/>
      <c r="K134" s="128" t="str">
        <f t="shared" si="20"/>
        <v/>
      </c>
      <c r="L134" s="102" t="str">
        <f t="shared" si="21"/>
        <v/>
      </c>
      <c r="M134" s="52">
        <v>0</v>
      </c>
      <c r="N134" s="101" t="str">
        <f t="shared" si="22"/>
        <v/>
      </c>
      <c r="O134" s="102" t="str">
        <f t="shared" si="23"/>
        <v/>
      </c>
      <c r="P134" s="52">
        <v>0</v>
      </c>
      <c r="Q134" s="101" t="str">
        <f t="shared" si="24"/>
        <v/>
      </c>
      <c r="R134" s="102" t="str">
        <f t="shared" si="25"/>
        <v/>
      </c>
      <c r="S134" s="52">
        <v>0</v>
      </c>
      <c r="T134" s="101" t="str">
        <f t="shared" si="26"/>
        <v/>
      </c>
      <c r="U134" s="102" t="str">
        <f t="shared" si="27"/>
        <v/>
      </c>
      <c r="V134" s="52">
        <v>0</v>
      </c>
      <c r="W134" s="87" t="str">
        <f t="shared" si="28"/>
        <v/>
      </c>
      <c r="X134" s="102" t="str">
        <f t="shared" si="29"/>
        <v/>
      </c>
      <c r="Y134" s="52">
        <v>0</v>
      </c>
      <c r="Z134" s="56" t="str">
        <f t="shared" si="30"/>
        <v/>
      </c>
      <c r="AA134" s="56" t="str">
        <f t="shared" si="31"/>
        <v/>
      </c>
      <c r="AB134" s="56" t="str">
        <f t="shared" si="32"/>
        <v/>
      </c>
      <c r="AC134" s="56" t="str">
        <f t="shared" si="33"/>
        <v/>
      </c>
      <c r="AD134" s="56" t="str">
        <f t="shared" si="34"/>
        <v/>
      </c>
      <c r="AE134" s="40"/>
      <c r="AF134" s="40"/>
      <c r="AG134" s="40"/>
      <c r="AH134" s="56" t="str">
        <f t="shared" si="35"/>
        <v/>
      </c>
      <c r="AI134" s="54"/>
      <c r="AJ134" s="54"/>
      <c r="AK134" s="54"/>
      <c r="AL134" s="54"/>
      <c r="AM134" s="54"/>
    </row>
    <row r="135" spans="1:39">
      <c r="A135" s="45" t="str" cm="1">
        <f t="array" ref="A135">IF(H135="PROJECT", CHAR(10) &amp; "- " &amp; _xlfn.TEXTJOIN(CHAR(10) &amp; "- ", TRUE, _xlfn._xlws.FILTER($I$9:$I$1000, ($B$9:$B$1000=B135) * ($H$9:$H$1000="Topic"))), "")</f>
        <v/>
      </c>
      <c r="B135" s="45" t="str">
        <f t="shared" si="19"/>
        <v/>
      </c>
      <c r="C135" s="95"/>
      <c r="D135" s="46"/>
      <c r="E135" s="58"/>
      <c r="F135" s="67"/>
      <c r="G135" s="53"/>
      <c r="H135" s="53"/>
      <c r="I135" s="50"/>
      <c r="J135" s="51"/>
      <c r="K135" s="128" t="str">
        <f t="shared" si="20"/>
        <v/>
      </c>
      <c r="L135" s="102" t="str">
        <f t="shared" si="21"/>
        <v/>
      </c>
      <c r="M135" s="53">
        <v>0</v>
      </c>
      <c r="N135" s="101" t="str">
        <f t="shared" si="22"/>
        <v/>
      </c>
      <c r="O135" s="102" t="str">
        <f t="shared" si="23"/>
        <v/>
      </c>
      <c r="P135" s="53">
        <v>0</v>
      </c>
      <c r="Q135" s="101" t="str">
        <f t="shared" si="24"/>
        <v/>
      </c>
      <c r="R135" s="102" t="str">
        <f t="shared" si="25"/>
        <v/>
      </c>
      <c r="S135" s="53">
        <v>0</v>
      </c>
      <c r="T135" s="101" t="str">
        <f t="shared" si="26"/>
        <v/>
      </c>
      <c r="U135" s="102" t="str">
        <f t="shared" si="27"/>
        <v/>
      </c>
      <c r="V135" s="53">
        <v>0</v>
      </c>
      <c r="W135" s="87" t="str">
        <f t="shared" si="28"/>
        <v/>
      </c>
      <c r="X135" s="102" t="str">
        <f t="shared" si="29"/>
        <v/>
      </c>
      <c r="Y135" s="53">
        <v>0</v>
      </c>
      <c r="Z135" s="56" t="str">
        <f t="shared" si="30"/>
        <v/>
      </c>
      <c r="AA135" s="56" t="str">
        <f t="shared" si="31"/>
        <v/>
      </c>
      <c r="AB135" s="56" t="str">
        <f t="shared" si="32"/>
        <v/>
      </c>
      <c r="AC135" s="56" t="str">
        <f t="shared" si="33"/>
        <v/>
      </c>
      <c r="AD135" s="56" t="str">
        <f t="shared" si="34"/>
        <v/>
      </c>
      <c r="AE135" s="40"/>
      <c r="AF135" s="40"/>
      <c r="AG135" s="40"/>
      <c r="AH135" s="56" t="str">
        <f t="shared" si="35"/>
        <v/>
      </c>
      <c r="AI135" s="54"/>
      <c r="AJ135" s="54"/>
      <c r="AK135" s="54"/>
      <c r="AL135" s="54"/>
      <c r="AM135" s="54"/>
    </row>
    <row r="136" spans="1:39">
      <c r="A136" s="45" t="str" cm="1">
        <f t="array" ref="A136">IF(H136="PROJECT", CHAR(10) &amp; "- " &amp; _xlfn.TEXTJOIN(CHAR(10) &amp; "- ", TRUE, _xlfn._xlws.FILTER($I$9:$I$1000, ($B$9:$B$1000=B136) * ($H$9:$H$1000="Topic"))), "")</f>
        <v/>
      </c>
      <c r="B136" s="45" t="str">
        <f t="shared" si="19"/>
        <v/>
      </c>
      <c r="C136" s="95"/>
      <c r="D136" s="57"/>
      <c r="E136" s="58"/>
      <c r="F136" s="54"/>
      <c r="G136" s="52"/>
      <c r="H136" s="52"/>
      <c r="I136" s="61"/>
      <c r="J136" s="62"/>
      <c r="K136" s="128" t="str">
        <f t="shared" si="20"/>
        <v/>
      </c>
      <c r="L136" s="102" t="str">
        <f t="shared" si="21"/>
        <v/>
      </c>
      <c r="M136" s="52">
        <v>0</v>
      </c>
      <c r="N136" s="101" t="str">
        <f t="shared" si="22"/>
        <v/>
      </c>
      <c r="O136" s="102" t="str">
        <f t="shared" si="23"/>
        <v/>
      </c>
      <c r="P136" s="52">
        <v>0</v>
      </c>
      <c r="Q136" s="101" t="str">
        <f t="shared" si="24"/>
        <v/>
      </c>
      <c r="R136" s="102" t="str">
        <f t="shared" si="25"/>
        <v/>
      </c>
      <c r="S136" s="52">
        <v>0</v>
      </c>
      <c r="T136" s="101" t="str">
        <f t="shared" si="26"/>
        <v/>
      </c>
      <c r="U136" s="102" t="str">
        <f t="shared" si="27"/>
        <v/>
      </c>
      <c r="V136" s="52">
        <v>0</v>
      </c>
      <c r="W136" s="87" t="str">
        <f t="shared" si="28"/>
        <v/>
      </c>
      <c r="X136" s="102" t="str">
        <f t="shared" si="29"/>
        <v/>
      </c>
      <c r="Y136" s="52">
        <v>0</v>
      </c>
      <c r="Z136" s="56" t="str">
        <f t="shared" si="30"/>
        <v/>
      </c>
      <c r="AA136" s="56" t="str">
        <f t="shared" si="31"/>
        <v/>
      </c>
      <c r="AB136" s="56" t="str">
        <f t="shared" si="32"/>
        <v/>
      </c>
      <c r="AC136" s="56" t="str">
        <f t="shared" si="33"/>
        <v/>
      </c>
      <c r="AD136" s="56" t="str">
        <f t="shared" si="34"/>
        <v/>
      </c>
      <c r="AE136" s="40"/>
      <c r="AF136" s="40"/>
      <c r="AG136" s="40"/>
      <c r="AH136" s="56" t="str">
        <f t="shared" si="35"/>
        <v/>
      </c>
      <c r="AI136" s="54"/>
      <c r="AJ136" s="54"/>
      <c r="AK136" s="54"/>
      <c r="AL136" s="54"/>
      <c r="AM136" s="54"/>
    </row>
    <row r="137" spans="1:39">
      <c r="A137" s="45" t="str" cm="1">
        <f t="array" ref="A137">IF(H137="PROJECT", CHAR(10) &amp; "- " &amp; _xlfn.TEXTJOIN(CHAR(10) &amp; "- ", TRUE, _xlfn._xlws.FILTER($I$9:$I$1000, ($B$9:$B$1000=B137) * ($H$9:$H$1000="Topic"))), "")</f>
        <v/>
      </c>
      <c r="B137" s="45" t="str">
        <f t="shared" si="19"/>
        <v/>
      </c>
      <c r="C137" s="95"/>
      <c r="D137" s="46"/>
      <c r="E137" s="58"/>
      <c r="F137" s="67"/>
      <c r="G137" s="53"/>
      <c r="H137" s="53"/>
      <c r="I137" s="50"/>
      <c r="J137" s="51"/>
      <c r="K137" s="128" t="str">
        <f t="shared" si="20"/>
        <v/>
      </c>
      <c r="L137" s="102" t="str">
        <f t="shared" si="21"/>
        <v/>
      </c>
      <c r="M137" s="53">
        <v>0</v>
      </c>
      <c r="N137" s="101" t="str">
        <f t="shared" si="22"/>
        <v/>
      </c>
      <c r="O137" s="102" t="str">
        <f t="shared" si="23"/>
        <v/>
      </c>
      <c r="P137" s="53">
        <v>0</v>
      </c>
      <c r="Q137" s="101" t="str">
        <f t="shared" si="24"/>
        <v/>
      </c>
      <c r="R137" s="102" t="str">
        <f t="shared" si="25"/>
        <v/>
      </c>
      <c r="S137" s="53">
        <v>0</v>
      </c>
      <c r="T137" s="101" t="str">
        <f t="shared" si="26"/>
        <v/>
      </c>
      <c r="U137" s="102" t="str">
        <f t="shared" si="27"/>
        <v/>
      </c>
      <c r="V137" s="53">
        <v>0</v>
      </c>
      <c r="W137" s="87" t="str">
        <f t="shared" si="28"/>
        <v/>
      </c>
      <c r="X137" s="102" t="str">
        <f t="shared" si="29"/>
        <v/>
      </c>
      <c r="Y137" s="53">
        <v>0</v>
      </c>
      <c r="Z137" s="56" t="str">
        <f t="shared" si="30"/>
        <v/>
      </c>
      <c r="AA137" s="56" t="str">
        <f t="shared" si="31"/>
        <v/>
      </c>
      <c r="AB137" s="56" t="str">
        <f t="shared" si="32"/>
        <v/>
      </c>
      <c r="AC137" s="56" t="str">
        <f t="shared" si="33"/>
        <v/>
      </c>
      <c r="AD137" s="56" t="str">
        <f t="shared" si="34"/>
        <v/>
      </c>
      <c r="AE137" s="40"/>
      <c r="AF137" s="40"/>
      <c r="AG137" s="40"/>
      <c r="AH137" s="56" t="str">
        <f t="shared" ref="AH137:AH168" si="36">IF(AE137=$B$6,AG137,"")</f>
        <v/>
      </c>
      <c r="AI137" s="54"/>
      <c r="AJ137" s="54"/>
      <c r="AK137" s="54"/>
      <c r="AL137" s="54"/>
      <c r="AM137" s="54"/>
    </row>
    <row r="138" spans="1:39">
      <c r="A138" s="45" t="str" cm="1">
        <f t="array" ref="A138">IF(H138="PROJECT", CHAR(10) &amp; "- " &amp; _xlfn.TEXTJOIN(CHAR(10) &amp; "- ", TRUE, _xlfn._xlws.FILTER($I$9:$I$1000, ($B$9:$B$1000=B138) * ($H$9:$H$1000="Topic"))), "")</f>
        <v/>
      </c>
      <c r="B138" s="45" t="str">
        <f t="shared" ref="B138:B200" si="37">IF(H138="","",IF(AND(H138="Topic",H137="PROJECT"),B137+1,IF(H138="PROJECT",B137,IF(AND(H138="Topic",H137="Topic"),B137,B137+1))))</f>
        <v/>
      </c>
      <c r="C138" s="95"/>
      <c r="D138" s="57"/>
      <c r="E138" s="58"/>
      <c r="F138" s="54"/>
      <c r="G138" s="52"/>
      <c r="H138" s="52"/>
      <c r="I138" s="61"/>
      <c r="J138" s="62"/>
      <c r="K138" s="128" t="str">
        <f t="shared" ref="K138:K200" si="38">IF(H138="Topic",
"[ROLE] Friendly tutor specializing in " &amp; $I$2 &amp; " | " &amp;
"[TOPIC] " &amp; I138 &amp; " | " &amp;
"[LEVEL] " &amp; G138 &amp; " | " &amp;
"[COUNT] " &amp; D138 &amp; " examples | " &amp;
"[LIBRARY BEING LEARNED] " &amp; $I$3 &amp; " | " &amp;
"[ECOSYSTEM ORIENTATION RULE] If a data manipulation library, external package, or ecosystem like Pandas or NumPy is specified in " &amp; $I$3 &amp; _xlfn._LONGTEXT(",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"[EXECUTIVE CONSTRAINTS] Each example MUST include: - Internal data OR dataset usage - Print key intermediate steps and the final result - MUST NOT exceed exactly " &amp; $C138 &amp; " lines of EXECUTABLE code (STRICT: Do NOT count comments or blank lines). - NEVER exceed this limit. | " &amp;
"[FUNCTION RULE] Rule: " &amp; IF(G138="Beginner","Use all named target constructs with minimal prior syntax; introduce no unnamed APIs or concepts.", IF(G138="Intermediate", "Use typed module functions; compose only named targets or established prerequisites. Add nothing merely for idiomatic style.", "Use advanced constructs only when named or required; never inject pipelines, closures, captures, HOFs, use, Result, Option, or patterns.")) &amp; " | " &amp;
_xlfn._LONGTEXT("[CODE_CONSTRAINTS_RULE]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 &amp;
_xlfn._LONGTEXT("[I_O_PARADIGM] Use in-memory values and gleam/io by default; filesystem or runtime APIs only when topic-required and gracefully handle typed module returns, using Result for failure, Option for optional data, or Nil for no value only when topic-required w","hen applicable. | ") &amp;
"[INLINE_PACKAGE_MANAGER] If using external packages, use only required imports: Gleam core or gleam_stdlib by default; documented external packages only when topic-named at the top of the code block. Assume no project configuration file exists. | " &amp;
_xlfn._LONGTEXT("[CONCEPT_ISOLATION_RULE]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
"[CODE QUALITY RULE] Code MUST be clean, readable, educational, executable and produce correct results. Safely handle missing/malformed/inconsistent data, using pattern matching if possible. | " &amp;
"[COMMENT CONSTRAINTS] Code MUST include enough inline comments explaining WHAT it does AND WHY. Density: Beginner=high, Intermediate=medium, Advanced=lower but present in key logic. | " &amp;
"[FORMAT RULE] Only valid markdown code blocks allowed | " &amp;
"[LANGUAGE TAG RULE] ALWAYS label markdown code blocks with the correct underlying programming language (e.g., elixir, javascript, sql) | " &amp;
"[HEADER RULE - STRICT] You MUST start your entire response EXACTLY with this markdown block (do not print anything before it):" &amp; CHAR(10) &amp; "### 🔹 Topic #" &amp; F138 &amp; " | Stage 1 📖 Practice | " &amp; IF($I$3="", $I$2, $I$2&amp; " - " &amp;$I$3) &amp; " | 📊 Level: " &amp; G138 &amp; " | 🌐 Coding5s.com" &amp; CHAR(10) &amp; "**Concept:** " &amp; J138 &amp; CHAR(10) &amp; "---" &amp; CHAR(10) &amp; " | " &amp;
"[INTRO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
"[PERSONA RULE] Act as a friendly, clear tutor | " &amp;
"[TASK] Teach and explain concepts clearly with correct code examples | " &amp;
"[OUTPUT CONTRACT] EXACTLY " &amp; D138 &amp; _xlfn._LONGTEXT("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
"[CODE QUALITY RULE] Code MUST be clean, readable, educational, executable, and produce correct and accurate results | " &amp;
"[COMMENT RULE - STRICT] Code MUST include sufficient inline comments explaining important lines and logical blocks | " &amp;
"[COMMENT DEPTH RULE] Comments MUST explain WHAT the code does AND WHY it is written that way | " &amp;
"[EXPLANATION RULE] Explanation within 'Mini-Lección' MUST explain WHAT, WHY, HOW, and real-world context concisely | " &amp;
"[LEARNING RULE] Each example MUST highlight a key insight | " &amp;
"[COMMON MISTAKES RULE] Include a short mistake note after each example | " &amp;
"[MINI CHALLENGE RULE] Include a short reinforcement question after each example | " &amp;
"[REAL WORLD RULE] Connect each example to a real-world use case | " &amp;
"[FORMAT RULE] Only valid markdown code blocks allowed | " &amp;
"[LANGUAGE TAG RULE] ALWAYS label markdown code blocks with the correct underlying programming language (e.g., python, javascript, sql) | " &amp;
"[CONSISTENCY RULE] All examples MUST have similar complexity and length | " &amp;
"[FINAL OUTPUT RULE] Include Key Takeaway section at the end | " &amp; IF(AJ138&lt;&gt;"", AJ138, "") &amp;" | " &amp;
_xlfn._LONGTEXT("[DATA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
"[DATA SUMMARY FORMAT RULE] When a dataset is present, you MUST display IMMEDIATELY AFTER THE HEADER: Dataset Summary: - File Type: - Columns / Fields: - Data Types: - Notes: | " &amp;
"[DATA CONSISTENCY RULE] Respect dataset schema | " &amp;
"[COMMENT DENSITY RULE] Beginner = high, Intermediate = medium, Advanced = lower but present in key logic | " &amp;
"[DIFFICULTY RULE] Complexity MUST match level | " &amp;
"[OUTPUT] Only header, introduction, examples, outputs, notes, summary, and footer | " &amp;
"[FOOTER RULE - STRICT] End your entire response EXACTLY with this markdown string (ensure all code blocks are closed before it): ⚡ *Coding5s System — Learn Programming by Writing Code* | ",
IF(H138="PROJECT", Z138, ""))</f>
        <v/>
      </c>
      <c r="L138" s="102" t="str">
        <f t="shared" ref="L138:L200" si="39">IF(OR(H138="Topic", UPPER(H138)="PROJECT"),
"[MENTOR_S1_SAFE_GUIDE] Act as 'The Safe Guide' (El Hermano Mayor) - a World-Class Elite Technical Mentor for Stage 1 Practice specializing in " &amp; $I$2 &amp; " - " &amp; $I$3 &amp; _xlfn._LONGTEXT(".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
"[CULTURAL &amp; JARGON RULE] If the language (" &amp; $B$6 &amp; _xlfn._LONGTEXT(")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
"[CONTEXT] You are helping a Junior Developer who is " &amp; IF(UPPER(H138)="PROJECT", "building a PROJECT: " &amp; I138 &amp; ". Topics applied in this project: " &amp; A138 &amp; ". Project objective: " &amp; J138, "learning: " &amp; I138 &amp; ". Topic details: " &amp; J138) &amp; " | " &amp;
"[LIBRARY BEING LEARNED] " &amp; $I$3 &amp; " | " &amp;
"[LANGUAGE CONSISTENCY RULE] ALL output text MUST be written strictly in (" &amp; $B$6 &amp; "). | " &amp;
"[LANGUAGE SEED CONTEXT] " &amp; IF($AE$7 = "", "Language Seed Not Necessary", "You MUST strictly follow this seed context to enhance, adapt, and naturalize your tone, vocabulary, and instructional quality in " &amp; $B$6 &amp; ": " &amp; $AE$7) &amp; " | " &amp;
"[LANGUAGE] " &amp; $B$6 &amp;" | " &amp;
"[MENTOR_SCOPE_EXPECTATIONS] " &amp; IF(G138="Beginner", "Audit only named constructs and prior prerequisites; never require custom types, Result, Option, HOFs, or patterns unless task-required.", IF(G138="Intermediate", "Audit named constructs and prerequisites; require typed module functions and immutability; assess pipelines, HOFs, captures, assertions, or patterns only when task-relevant.", "Audit named constructs in modular, typed Gleam; assess Result, Option, use, opaque types, and advanced patterns only when task-relevant.")) &amp; " | " &amp;
_xlfn._LONGTEXT("[CODE_QUALITY_POLICIES]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&amp; IF(AJ138&lt;&gt;"", "[MENTOR CONTEXT ALERT] Be aware of the following infrastructure limitation for this exercise: " &amp; AJ138 &amp; " Use this knowledge to reassure the student if they present an environment error. | ", "") &amp; " | " &amp;
_xlfn._LONGTEXT("[DATA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
"[EMPTY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
"[TASK] Analyze the student's code and explanation. If the code is perfect, congratulate them warmly and provide 2 'Bonus Challenges'. Otherwise, follow the 2-PHASE MENTORING PROTOCOL | " &amp;
_xlfn._LONGTEXT("[ATOMIC CODE PROTOCOL (MVCI) - STRICT] TRIGGER: Explanation requested or severe confusion. ACTION: Before Phase 1, deploy 'Cápsula Atómica'. RULES: 1. Purely abstract variables (e.g., x, datos); ZERO domain jargon. 2. NO accessory structures (NO 'def' unl","ess teaching them). 3. MAX 4 lines: Input-&gt;Core-&gt;Run-&gt;Print. FORMAT: 1. Header '⚛️ Cápsula Atómica:' + 1 theory sentence (max 15 words). 2. Code block with inline data-flow comments. Final print MUST show expected output inline (e.g., 'print(x) # Salida: ","[2]'). 3. '🎯 Desafío Espejo:' ask to replicate logic with new numbers. | ") &amp;
_xlfn._LONGTEXT("[PHASE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IF(UPPER(H138)="PROJECT", "PROJECT", "TOPIC") &amp; _xlfn._LONGTEXT(" to explain the conceptual failure. 4. MUST include a section exactly titled '🔍 Code Observations:' listing syntax/logical errors and line numbers without giving solutions. 5. MUST include a section exactly titled '🧠 Socratic Question:' posing a 'What-I","f' scenario to eliminate Epistemic Debt. 6. MUST include a section exactly titled '🚀 Next Step:' directing them to check specific documentation, built-in functions, or guidelines. | ") &amp;
"[EXPLANATION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
_xlfn._LONGTEXT("[MINIMAL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
"[PHASE 2: FULL SOLUTION - STRICT] 1. Provide the clean, idiomatic " &amp; $I$2 &amp; " code, and fully functional " &amp; $I$2 &amp; _xlfn._LONGTEXT("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IF(UPPER(H138)="PROJECT", "project", "topic") &amp; ". 5. Provide a section exactly titled '🏋️ Mini-Challenges:' with 2 tasks to reinforce the fix. | " &amp;
"[HEADER RULE - STRICT] You MUST start your entire response exactly with the following RAW markdown block (do NOT strip the '#' characters):" &amp; CHAR(10) &amp; "### 🎓 Mentor Stage 1 | " &amp; IF(UPPER(H138)="PROJECT", "Project #", "Topic #") &amp; F138 &amp; " | Practice | " &amp; IF($I$3="", $I$2, $I$2&amp; " - " &amp;$I$3) &amp; " | 📊 Level: " &amp; G138 &amp; CHAR(10) &amp; "**" &amp; IF(UPPER(H138)="PROJECT", "Project", "Topic") &amp; ":** " &amp; I138 &amp; CHAR(10) &amp; "---" &amp; CHAR(10) &amp; " | " &amp;
"[FOOTER RULE - STRICT] End your response with: '--- ⚡ *Coding5s Mentor System — Eliminating Epistemic Debt*' | ","")</f>
        <v/>
      </c>
      <c r="M138" s="52">
        <v>0</v>
      </c>
      <c r="N138" s="101" t="str">
        <f t="shared" ref="N138:N200" si="40">IF(H138="Topic",
"[ROLE] Careless " &amp; $I$2 &amp; " Developer | " &amp;
"[TASK] Generate debugging challenges in " &amp; $I$2 &amp; " | | " &amp;
"[TOPIC] " &amp; I138 &amp; " | | " &amp;
"[LEVEL] " &amp; G138 &amp; " | | " &amp;
"[COUNT] " &amp; D138 &amp; " challenges | " &amp;
"[LIBRARY BEING LEARNED] " &amp; $I$3 &amp; " | " &amp;
"[ECOSYSTEM ORIENTATION RULE] If a data manipulation library, external package, or ecosystem like Pandas or NumPy is specified in " &amp; $I$3 &amp; _xlfn._LONGTEXT(",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 &amp;
"[HEADER RULE - STRICT] You MUST start your entire response EXACTLY with this markdown block (do not print anything before it):" &amp; CHAR(10) &amp; "### 🔹 Topic #" &amp; F138 &amp; " | Stage 2 🐛 Debug | " &amp; IF($I$3="", $I$2, $I$2&amp; " - " &amp;$I$3) &amp; " | 📊 Level: " &amp; G138 &amp; " | 🌐 Coding5s.com" &amp; CHAR(10) &amp; "Concept: " &amp; J138 &amp; CHAR(10) &amp; "---" &amp; CHAR(10) &amp; "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_xlfn._LONGTEXT("[FILE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 &amp;
"[TESTING_FRAMEWORK_RULE] Use observable output by default; use assert, let assert, or gleeunit only when taught or required. Keep scaffolding minimal. | " &amp;
"[DEPENDENCY_MANAGEMENT_RULE] Assume a standard Gleam project; default to core/gleam_stdlib; use gleam add only for documented, topic-required packages. | " &amp;
"[CODE CONSTRAINTS] Each challenge uses only named constructs/prerequisites, minimal internal data, observable behavior when runnable, and intentional bugs - " &amp; IF(G138="Beginner", "5–15", IF(G138="Intermediate", "10–25", "15–35")) &amp; " executable broken Gleam lines; exclude blanks/comments. Use pub fn main only when needed; never force iteration or call counts. | Keep challenges comparable in scope while varying bug type and context. | " &amp;
"[INTRO RULE] The intro MUST be a dynamically generated, urgent, unprofessional email in " &amp; $B$6 &amp; " with this EXACT format: '📥 From: [Random Dev Name]' / '📤 To: [Insert my user name if known from context, otherwise use " &amp; $I$2 &amp; _xlfn._LONGTEXT("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
"[COMMENT RULE] Do NOT include comments that reveal bugs | " &amp;
"[FORMAT RULE] Only valid markdown code blocks allowed | " &amp;
"[LANGUAGE TAG RULE] ALWAYS label markdown code blocks with the correct underlying programming language (e.g., python, javascript, sql) | " &amp;
"[STRICT MODE] If ANY rule is violated, regenerate entire response | " &amp;
"[PERSONA RULE] Use a careless, messy, slightly frustrated developer tone | " &amp;
"[OUTPUT CONTRACT] EXACTLY " &amp; D138 &amp; _xlfn._LONGTEXT("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
"[OUTPUT] Only header, dataset summary (if any), email intro, challenges, and footer | " &amp;
"[STRUCTURE RULE] Do NOT rename sections. Do NOT add titles. Do NOT add extra text (except when required by SUPPORT FILES RULE) | " &amp;
"[CONSISTENCY RULE] All challenges MUST have similar complexity and length | " &amp;
"[BUG COMPLEXITY RULE] Must align with score (3 basic, 4 intermediate, 5 multi-step) | " &amp;
"[BUG RULE] Each challenge MUST include 2–3 bugs. | " &amp;
_xlfn._LONGTEXT("[CORRECTNESS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
"[EXECUTION RULE] Code must fail due to syntax errors, runtime exceptions, or produce incorrect output | " &amp;
_xlfn._LONGTEXT("[DATA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
_xlfn._LONGTEXT("[CRITICAL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
"[DATA SUMMARY FORMAT RULE] Dataset Summary: - File Type: - Columns / Fields: - Data Types: - Notes: | " &amp;
"[SUPPORT FILES RULE - STRICT] If env/config is used, MUST include: 1. Instructional sentence 2. File content in markdown code block 3. BEFORE the broken code | | " &amp;
"[SUPPORT FILES QUALITY RULE] Support files (.env, .env.example, .gitignore) MUST be fully correct and contain NO bugs | " &amp;
"[NO SOLUTION RULE - STRICT] You are generating an EXAM. You MUST NOT provide the fixed code, bug diagnosis, hints, explanations, or takeaways. Output ONLY the broken code. Do NOT solve your own challenges. Let the student find the bugs. | " &amp;
"[FOOTER RULE - STRICT] End your entire response EXACTLY with this markdown string (ensure all code blocks are closed before it):" &amp; CHAR(10) &amp; "---" &amp; CHAR(10) &amp; "⚡ Coding5s System - Learn Programming by Writing Code - Coding5S.com",
IF(H138="PROJECT", AA138, ""))</f>
        <v/>
      </c>
      <c r="O138" s="102" t="str">
        <f t="shared" ref="O138:O200" si="41">IF(OR(H138="Topic", UPPER(H138)="PROJECT"),
"[MENTOR_S2_DETECTIVE] Act as 'The Analytical Partner' (El Detective con Café) - a World-Class Elite Technical Mentor for Stage 2 Debugging specializing in " &amp; $I$2 &amp; _xlfn._LONGTEXT(".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
"[CULTURAL &amp; JARGON RULE] If the language (" &amp; $B$6 &amp; _xlfn._LONGTEXT(")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
"[CONTEXT] You are helping a Junior Developer debug a " &amp; IF(UPPER(H138)="PROJECT", "PROJECT: " &amp; I138 &amp; ". Topics involved: " &amp; A138 &amp; ". Project objective: " &amp; J138, "TOPIC: " &amp; I138 &amp; ". Topic details: " &amp; J138) &amp; " | " &amp;
"[TASK] Analyze the student's code, explanation, and error. If the code is already fixed and correct, recognize their 'debugging skill' and provide a 'Pro-Tip' for prevention.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2 | " &amp; IF(UPPER(H138)="PROJECT", "Project #", "Topic #") &amp; F138 &amp; " | Debug | " &amp; IF($I$3="", $I$2, $I$2&amp; " - " &amp;$I$3) &amp; " | 📊 Level: " &amp; G138 &amp; CHAR(10) &amp; "**" &amp; IF(UPPER(H138)="PROJECT", "Project", "Topic") &amp; ":** " &amp; I138 &amp; CHAR(10) &amp; "---" &amp; CHAR(10) &amp; " | " &amp;
_xlfn._LONGTEXT("[CORE_QUALITY_POLICY]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 &amp;
_xlfn._LONGTEXT("[EMPTY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
_xlfn._LONGTEXT("[PHASE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_xlfn._LONGTEXT("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
"[EXPLANATION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
"[PHASE 2: FULL SOLUTION - STRICT] 1. Provide the clean, " &amp; $I$2 &amp; " code, and fully functional " &amp; $I$2 &amp; _xlfn._LONGTEXT("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
_xlfn._LONGTEXT("[MINIMAL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
"[FOOTER RULE] End your response with: '--- ⚡ *Coding5s Mentor System — Eliminating Epistemic Debt &amp; Hunting Bugs*
", "")</f>
        <v/>
      </c>
      <c r="P138" s="52">
        <v>0</v>
      </c>
      <c r="Q138" s="101" t="str">
        <f t="shared" ref="Q138:Q200" si="42">IF(H138="Topic",
"[ROLE] Tech Lead | " &amp;
"[TASK] Assign incomplete " &amp; $I$2 &amp; " script challenges | " &amp;
"[TOPIC] " &amp; I138 &amp; " | " &amp;
"[LEVEL] " &amp; G138 &amp; " | " &amp;
"[COUNT] " &amp; D138 &amp; " challenges | " &amp;
"[LIBRARY BEING LEARNED] " &amp; $I$3 &amp; " | " &amp;
"[ECOSYSTEM ORIENTATION RULE] If a data manipulation library, external package, or ecosystem like Pandas or NumPy is specified in " &amp; $I$3 &amp; _xlfn._LONGTEXT(",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 &amp;
"[HEADER RULE - STRICT] You MUST start your entire response EXACTLY with this markdown block (do not print anything before it):" &amp; CHAR(10) &amp; "### 🔹 Topic #" &amp; F138 &amp; " | Stage 3 🧩 Complete | " &amp; IF($I$3="", $I$2, $I$2&amp; " - " &amp;$I$3) &amp; " | 📊 Level: " &amp; G138 &amp; " | 🌐 Coding5s.com" &amp; CHAR(10) &amp; "**Concept:** " &amp; J138 &amp; CHAR(10) &amp; "---" &amp; CHAR(10) &amp; " | " &amp;
"[LANGUAGE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"[EXTERNAL_PACKAGE_PROTOCOL] Default to Gleam core/gleam_stdlib; use documented external packages only when topic-required. | " &amp;
"[TESTING_FRAMEWORK_PROTOCOL] Make completion observable when relevant; use echo for any value or gleam/io for String output. Never force tests. | " &amp;
"[CHALLENGE_CONSTRAINTS_POLICY] For Beginner, each // TODO is one atomic 1-2 line gap using only named constructs/prerequisites; no unrelated APIs or complex I/O. - " &amp; IF(G138="Beginner","5–15", IF(G138="Intermediate","10–25","15–35")) &amp; " executable base-code lines excluding blanks, comments, and TODO content. Keep all scaffold code valid; use pub fn main only when needed. | " &amp;
"[FORMAT RULE] ALWAYS label markdown code blocks with the correct underlying programming language (e.g., elixir, python, javascript, sql) | " &amp;
"[FORMAT RULE] Only valid markdown code blocks allowed | " &amp;
"[SCORING ENFORCEMENT RULE] Score MUST be ONLY 3, 4, or 5 | " &amp;
_xlfn._LONGTEXT("[DATA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"[LANGUAGE TAG RULE] ALWAYS label markdown code blocks with the correct underlying programming language (e.g., python, javascript, sql) | " &amp;
"[INTRO RULE] Intro MUST be a dynamically generated email in " &amp; $B$6 &amp; " with this EXACT format translated to " &amp; $B$6 &amp; ": '📥 From: [Generate NEW random full name] - Tech Lead' / '📤 To: [Insert my user name if known, else Junior] - " &amp; $I$2 &amp; _xlfn._LONGTEXT("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
"[OUTPUT CONTRACT] EXACTLY " &amp; D138 &amp; _xlfn._LONGTEXT("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
"[OUTPUT TRUNCATION RULE - STRICT] If expected output is long, display ONLY the first 5 lines. Ensure accuracy. Do NOT use ellipsis (...) | " &amp;
"[OUTPUT EXECUTION RULE - STRICT] Expected output MUST be explicit, complete, and produced via print() (at least one print already in base code). Monetary values must include '$' | " &amp;
_xlfn._LONGTEXT("[BASE CODE INTEGRITY RULE - STRICT] Code outside the TODO block MUST be 100% valid, logically correct, and run without errors. Do NOT simulate bugs using 'pass', '...', None, or wrong variable types outside the TODO. Variables used outside TODO must be in","itialized before TODO. | ") &amp;
"[TODO VARIATION RULE] TODO sections MUST vary: Single-line TODO, Multiple TODOs, Small blocks (2–4 lines). | " &amp;
"[VARIABILITY RULE - STRICT] Each challenge MUST be structurally different. Vary: Code length, Logic type, Position of TODO, Number of TODOs (1–3), Data flow. | " &amp;
"[TODO REALISM RULE - STRICT] TODOs MUST represent realistic mistakes based on the topic: " &amp; I138 &amp; ". Describe what is incorrect or incomplete. Avoid imperative instructions. | " &amp;
"[TODO ISOLATION RULE - STRICT] ALL missing, incorrect, or output-affecting logic MUST exist ONLY inside the TODO block. | " &amp;
"[NO SOLUTION RULE - STRICT] The code under the # TODO MUST be left empty or with a 'pass'. DO NOT write the actual solution. | " &amp;
"[OUTPUT VERIFICATION RULE] The base code MUST print the final variables/results evaluated in the TODO block to verify correctness. | " &amp;
"[TODO GUIDANCE RULE] Rule " &amp; IF(G138="Beginner", "Clear explicit hint (no code) | ", IF(G138="Intermediate", "Brief hint | ", "Minimal hint | ")) &amp; " | " &amp;
"[OUTPUT] Only header, dataset summary or statement (if any), intro message, challenges (objective, expected output, incomplete code), and footer | " &amp;
"[FOOTER RULE - STRICT] End your entire response EXACTLY with this markdown string (ensure all code blocks are closed before it):" &amp; CHAR(10) &amp; "---" &amp; CHAR(10) &amp; "⚡ *Coding5s System - Learn Programming by Writing Code - Coding5S.com*",
IF(H138="PROJECT", AB138, ""))</f>
        <v/>
      </c>
      <c r="R138" s="102" t="str">
        <f t="shared" ref="R138:R200" si="43">IF(OR(H138="Topic", UPPER(H138)="PROJECT"),
"[MENTOR_S3_BUILDER] Act as 'The Logical Scaffold' (El Maestro de Obra) - a World-Class Elite Technical Mentor for Stage 3 Code Completion specializing in " &amp; $I$2 &amp; _xlfn._LONGTEXT(".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
"[CULTURAL &amp; JARGON RULE] If the language (" &amp; $B$6 &amp; _xlfn._LONGTEXT(")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
"[CONTEXT] You are helping a Junior Developer complete a " &amp; IF(UPPER(H138)="PROJECT", "PROJECT: " &amp; I138 &amp; ". Topics involved: " &amp; A138 &amp; ". Project objective: " &amp; J138, "TOPIC: " &amp; I138 &amp; ". Topic details: " &amp; J138) &amp; " | " &amp;
"[TASK] Analyze the student's code and explanation. If they completed the data flow perfectly, celebrate the 'solid foundation' and offer a 'System Extension' challenge.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3 | " &amp; IF(UPPER(H138)="PROJECT", "Project #", "Topic #") &amp; F138 &amp; " | Complete | " &amp; IF($I$3="", $I$2, $I$2&amp; " - " &amp;$I$3) &amp; " | 📊 Level: " &amp; G138 &amp; CHAR(10) &amp; "**" &amp; IF(UPPER(H138)="PROJECT", "Project", "Topic") &amp; ":** " &amp; I138 &amp; CHAR(10) &amp; "---" &amp; CHAR(10) &amp; " | " &amp;
_xlfn._LONGTEXT("[CORE_QUALITY_POLICY]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 &amp;
_xlfn._LONGTEXT("[EMPTY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
_xlfn._LONGTEXT("[PHASE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
"[EXPLANATION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
_xlfn._LONGTEXT("[PHASE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
"[FOOTER RULE] End your response with: '--- ⚡ *Coding5s Mentor System — Eliminating Epistemic Debt &amp; Connecting the Flow*',
", "")</f>
        <v/>
      </c>
      <c r="S138" s="52">
        <v>0</v>
      </c>
      <c r="T138" s="101" t="str">
        <f t="shared" ref="T138:T200" si="44">IF(H138="Topic",
"[ROLE] Tech Lead | " &amp;
"[TASK] Provide intentionally messy but functional code for learning debugging and improvement | " &amp;
"[TOPIC] " &amp; I138 &amp; " | " &amp;
"[LEVEL] " &amp; G138 &amp; " | " &amp;
"[COUNT] " &amp; D138 &amp; " challenges | " &amp;
"[LIBRARY BEING LEARNED] " &amp; $I$3 &amp; " | " &amp;
_xlfn._LONGTEXT("[ECOSYSTEM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 &amp;
"[PERSONA RULE] Act as a Tech Lead. A junior wrote this working but messy code. Tone: professional but exhausted by the code quality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"[HEADER RULE - STRICT] You MUST start your entire response EXACTLY with this markdown block (do not print anything before it):" &amp; CHAR(10) &amp; "### 🔹 Topic #" &amp; F138 &amp; " | Stage 4 🧹 Refactor | " &amp; IF($I$3="", $I$2, $I$2&amp; " - " &amp;$I$3) &amp; " | 📊 Level: " &amp; G138 &amp; " | 🌐 Coding5s.com" &amp; CHAR(10) &amp; "**Concept:** " &amp; J138 &amp; CHAR(10) &amp; "---" &amp; CHAR(10) &amp; " | " &amp;
"[LANGUAGE SEED CONTEXT] " &amp; IF($AE$7 = "", "Language Seed Not Necessary", "You MUST strictly follow this seed context to enhance, adapt, and naturalize your tone, vocabulary, and instructional quality in " &amp; $B$6 &amp; ": " &amp; $AE$7) &amp; " | " &amp;
"[CODE QUALITY RULE] Code MUST be executable and correct BUT intentionally messy, inconsistent, or suboptimal | " &amp;
_xlfn._LONGTEXT("[DIRTY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
"[STYLE INCONSISTENCY RULE] Each challenge should feel like it was written at a different time with different formatting styles | " &amp;
"[FILE HANDLING RULE] Use correct loaders and enforce encoding='utf-8' and newline='' when applicable if the programming language supports it. | " &amp;
"[DATA TYPE RULE] Explicit casting required before calculations when the programming language requires it. | " &amp;
"[DATA ROBUSTNESS RULE] Handle missing, malformed, or inconsistent data safely | " &amp;
"[BOOLEAN HANDLING RULE] Normalize boolean values before comparison when the programming language requires it. | " &amp;
"[DATA CONSISTENCY RULE] Respect dataset schema | " &amp;
"[FORMAT RULE] Only valid markdown code blocks allowed | " &amp;
"[LANGUAGE TAG RULE] ALWAYS label markdown code blocks with the correct underlying programming language (e.g., python, javascript, sql) | " &amp;
"[OUTPUT FORMAT RULE] Monetary values formatted with '$', commas, 2 decimals | " &amp;
"[OUTPUT] Only header, dataset summary or statement (if any), intro, challenges, code, outputs, and footer | " &amp;
_xlfn._LONGTEXT("[DATA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"[DATA SUMMARY FORMAT RULE] When a dataset is present, you MUST display IMMEDIATELY AFTER THE HEADER: Dataset Summary: - File Type: - Columns / Fields: - Data Types: - Notes: | " &amp;
"[INTRO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_xlfn._LONGTEXT(": '🚨 **Your objective in this lesson:** You must copy the code blocks from each Challenge exactly as they and paste them into your IDE, then refactor the code by rewriting it professionally until you achieve the exact Program Output when running the refa","ctored program.' | ") &amp;
"[OUTPUT CONTRACT] EXACTLY " &amp; D138 &amp; _xlfn._LONGTEXT("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
"[REVIEW INTENT RULE] The user is expected to review, identify issues, and refactor the code to production-level quality | " &amp;
"[CODE CONSTRAINTS] Each challenge MUST include: - Internal data OR dataset usage - At least 1 print statement - MUST be between " &amp; IF(G138="Beginner", "5–15", IF(G138="Intermediate", "10–25", "15–35")) &amp; " lines of EXECUTABLE code (STRICT: Do NOT count blank lines towards this limit, allow messy spacing) - NO classes - Single logical flow - Code MUST run correctly BUT be poorly structured, inconsistent, or inefficient | " &amp;
"[SUPPORT FILES RULE] If env/config is used, include: 1. Instructional sentence 2. File content in markdown code block 3. BEFORE the main code | " &amp;
"[DIFFICULTY RULE] Complexity MUST match level | " &amp;
"[DIFFICULTY CONSISTENCY RULE] All challenges MUST have similar complexity and length, even if coding styles differ | " &amp;
"[FOOTER RULE - STRICT] End your entire response EXACTLY with this markdown string (ensure all code blocks are closed before it):" &amp; CHAR(10) &amp; "---" &amp; CHAR(10) &amp; "⚡ *Coding5s System - Learn Programming by Writing Code - Coding5S.com*",
IF(H138="PROJECT", AC138, ""))</f>
        <v/>
      </c>
      <c r="U138" s="102" t="str">
        <f t="shared" ref="U138:U200" si="45">IF(OR(H138="Topic", UPPER(H138)="PROJECT"),
_xlfn._LONGTEXT("[MENTOR_S4_PURIST]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
"[CULTURAL &amp; JARGON RULE] If the language (" &amp; $B$6 &amp; _xlfn._LONGTEXT(")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
"[CONTEXT] You are performing a Code Review for a " &amp; IF(UPPER(H138)="PROJECT", "PROJECT: " &amp; I138 &amp; ". Topics involved: " &amp; A138 &amp; ". Project objective: " &amp; J138, "TOPIC: " &amp; I138 &amp; ". Topic details: " &amp; J138) &amp; " | " &amp;
_xlfn._LONGTEXT("[TASK]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4 | " &amp; IF(UPPER(H138)="PROJECT", "Project #", "Topic #") &amp; F138 &amp; " | Refactor | " &amp; IF($I$3="", $I$2, $I$2&amp; " - " &amp;$I$3) &amp; " | 📊 Level: " &amp; G138 &amp; CHAR(10) &amp; "**" &amp; IF(UPPER(H138)="PROJECT", "Project", "Topic") &amp; ":** " &amp; I138 &amp; CHAR(10) &amp; "---" &amp; CHAR(10) &amp; " | " &amp;
_xlfn._LONGTEXT("[PYTHON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 &amp;
_xlfn._LONGTEXT("[EMPTY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
_xlfn._LONGTEXT("[PHASE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
"[EXPLANATION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
"[PHASE 2: FULL SOLUTION - STRICT] 1. Provide the 'Senior' version: clean, elegant, and good " &amp; $I$2 &amp; _xlfn._LONGTEXT("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
"[FOOTER RULE] End your response with: '--- ⚡ *Coding5s Mentor System — Eliminating Technical Debt with Elegance*'",
"")</f>
        <v/>
      </c>
      <c r="V138" s="52">
        <v>0</v>
      </c>
      <c r="W138" s="87" t="str">
        <f t="shared" ref="W138:W200" si="46">IF(H138="Topic",
"[ROLE] Tech Product Manager assigning a " &amp; $I$2 &amp; " Jira Ticket | " &amp;
"[TASK] Provide a guided implementation exercise with full solution for learning purposes | " &amp;
"[TOPIC] " &amp; I138 &amp; " | " &amp;
"[LEVEL] " &amp; G138 &amp; " | " &amp;
"[LIBRARY BEING LEARNED] " &amp; $I$3 &amp; " | " &amp;
_xlfn._LONGTEXT("[ECOSYSTEM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 &amp;
"[PERSONA RULE] Act as a professional Tech Product Manager writing clear Jira tickets | " &amp;
"[LANGUAGE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Topic #" &amp; F138 &amp; " | Stage 5 | " &amp; IF($I$3="", $I$2, $I$2&amp; " - " &amp;$I$3) &amp; " | 📊 Level: " &amp; G138 &amp; " | 🌐 Coding5s.com" &amp; CHAR(10) &amp; "**Concept:** " &amp; J138 &amp; CHAR(10) &amp; "---" &amp; CHAR(10) &amp; " | " &amp;
"[FUNCTIONAL_STRUCTURE_POLICY] Rule: " &amp; IF(G138="Beginner", "Use simple scripts or minimal functions. ", IF(G138="Intermediate", "Use functions where appropriate. ", "Use modular functions with clear structure. ")) &amp; " | " &amp;
_xlfn._LONGTEXT("[DETERMINISTIC_OUTPUT_PROTOCOL]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
"[CODE QUALITY RULE] Code MUST be clean, readable, and production-like | " &amp;
"[FILE HANDLING RULE] Use correct loaders and enforce encoding='utf-8' and newline=' when applicable or supported by the programming language. | " &amp;
"[DATA TYPE RULE] Explicit casting required before calculations if the programming language requires it. | " &amp;
"[DATA ROBUSTNESS RULE] Handle missing or malformed data safely | " &amp;
"[BOOLEAN HANDLING RULE] Normalize boolean values before comparison if the programming language requires it. | " &amp;
"[DATA CONSISTENCY RULE] Respect dataset schema | " &amp;
"[TICKET FORMAT RULE - STRICT] The 'Context &amp; Ticket' section MUST begin with this EXACT text (translated to " &amp; $B$6 &amp; "):" &amp; CHAR(10) &amp; _xlfn._LONGTEXT("🎯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
_xlfn._LONGTEXT("[DATA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
"[DATA SUMMARY FORMAT RULE] When a dataset is present, you MUST display IMMEDIATELY AFTER THE HEADER: Dataset Summary: - File Type: - Columns / Fields: - Data Types: - Notes: | " &amp;
_xlfn._LONGTEXT("[OUTPUT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
"[CODE CONSTRAINTS] V1.0 MUST be between " &amp; IF(G138="Beginner", "10–20", IF(G138="Intermediate", "15–30", "25–40")) &amp; " lines of EXECUTABLE code (STRICT) - V1.1 MUST be between " &amp; IF(G138="Beginner", "15–30", IF(G138="Intermediate", "25–45", "35–60")) &amp; _xlfn._LONGTEXT(" lines of EXECUTABLE code (STRICT) - Do NOT count comments or blank lines towards these limits - ALL code MUST run without errors - MUST be executable and realistic - MUST include a clear integration point - MUST NOT include unused imports - NO classes - ","NO unnecessary complexity | ") &amp;
_xlfn._LONGTEXT("[SUPPORT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
"[DIFFICULTY RULE] Complexity MUST match level | " &amp;
"[FORMAT RULE] Only valid markdown code blocks allowed | " &amp;
"[LANGUAGE TAG RULE] ALWAYS label markdown code blocks with the correct underlying programming language (e.g., python, javascript, sql) | " &amp;
"[OUTPUT] Only header, dataset summary or statement (if any), the defined sections, and footer | " &amp;
"[FOOTER RULE - STRICT] End your entire response EXACTLY with this markdown string (ensure all code blocks are closed before it):" &amp; CHAR(10) &amp; "---" &amp; CHAR(10) &amp; "⚡ *Coding5s System — Learn Programming by Writing Code*",
IF(H138="PROJECT", AD138, ""))</f>
        <v/>
      </c>
      <c r="X138" s="102" t="str">
        <f t="shared" ref="X138:X200" si="47">IF(OR(H138="Topic", UPPER(H138)="PROJECT"),
_xlfn._LONGTEXT("[MENTOR_S5_ARCHITECT]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
"[CULTURAL &amp; JARGON RULE] If the language (" &amp; $B$6 &amp; _xlfn._LONGTEXT(") is Portuguese, act like an 'Arquiteto de Software Sênior' using local jargon (e.g., 'subir pra produção', 'vai escalar?', 'casos extremos'). If Spanish, use Latin American tech terminology (e.g., 'subir a producción', '¿esto escala?', 'casos borde'). Ma","tch the cultural vibe of a strategic tech lead. | ") &amp;
"[CONTEXT] You are reviewing the final implementation of a new feature for a " &amp; IF(UPPER(H138)="PROJECT", "PROJECT: " &amp; I138 &amp; ". Topics integrated: " &amp; A138 &amp; ". Business Goal: " &amp; J138, "TOPIC: " &amp; I138 &amp; ". Goal: " &amp; J138) &amp; " | " &amp;
_xlfn._LONGTEXT("[TASK] Analyze the extension code. If they already anticipated the edge cases and scalability issues (e.g., using generators or async patterns), give them the 'Architect's Approval' and discuss a more advanced trade-off. Otherwise, follow the 2-PHASE MENT","ORING PROTOCOL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the following RAW markdown block (do NOT strip the '#' characters):" &amp; CHAR(10) &amp; "### 🚀 Elite Mentor Stage 5 | " &amp; IF(UPPER(H138)="PROJECT", "Project #", "Topic #") &amp; F138 &amp; " | Extend | " &amp; IF($I$3="", $I$2, $I$2&amp; " - " &amp;$I$3) &amp; " | 📊 Level: " &amp; G138 &amp; CHAR(10) &amp; "**" &amp; IF(UPPER(H138)="PROJECT", "Project", "Topic") &amp; ":** " &amp; I138 &amp; CHAR(10) &amp; "---" &amp; CHAR(10) &amp; " | " &amp;
_xlfn._LONGTEXT("[CODE_QUALITY_PROTOCOL]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 &amp;
_xlfn._LONGTEXT("[EMPTY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
_xlfn._LONGTEXT("[PHASE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
"[EXPLANATION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
_xlfn._LONGTEXT("[PHASE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
"[FOOTER RULE] End your response with: '--- ⚡ *Coding5s Mentor System — Eliminating Epistemic Debt &amp; Shipping to Production*'",
"")</f>
        <v/>
      </c>
      <c r="Y138" s="52">
        <v>0</v>
      </c>
      <c r="Z138" s="56" t="str">
        <f t="shared" ref="Z138:Z200" si="48">IF(H138&lt;&gt;"PROJECT","",
"[TASK] Teach through a practical " &amp; $I$2 &amp; " - " &amp; $I$3 &amp; " project following the micro-learning methodology, acting as a supportive tutor, creating a project about  " &amp; I138 &amp; " | " &amp;
"[TOPICS USED] " &amp; A138 &amp; " | " &amp;
"[LEVEL] " &amp; G138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"[LANGUAGE] " &amp; $B$6 &amp; " | " &amp;
"[INLINE_PACKAGE_MANAGER] If using external packages, use only required imports: Gleam core or gleam_stdlib by default; documented external packages only when topic-named at the top of the code block. Assume no project configuration file exists. | " &amp;
"[CODE_CONSTRAINTS_RULE] Obey the row's Max Lines; use only scoped prior topics; validate with taught syntax, never force gleeunit or let assert. | " &amp;
_xlfn._LONGTEXT("[VISUAL_ARCHITECTURE_COMMENTS] 1. Use short '// --- BLOCK: NAME ---' comments only between real functional sections to map code to the planning phase. 2. Use brief //// module docs at top and /// docs before public items; type all module-function argument","s and returns. 3. CRITICAL: NO comment or docstring line may exceed 80 characters maximum per comment or documentation line in width. | ") &amp;
"[DATA ROBUSTNESS RULE] Handle real-world data safely | " &amp;
"[CODE CONSTRAINTS] MUST be between " &amp; IF(G138="Beginner", "25–40", IF(G138="Intermediate", "30–60", "40–100")) &amp; " lines (STRICT) - Multi-step flow | " &amp;
"[SUPPORT FILES RULE] Include config files before code if needed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_xlfn._LONGTEXT("[OUTPUT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
"[CODE QUALITY RULE] Code MUST be clean, readable, correct, and educational | " &amp;
"[FORMAT RULE] Only markdown code blocks allowed | " &amp;
"[EXECUTION RULE] Code MUST run and produce correct output | " &amp;
"[CONSISTENCY RULE] Project must match objective | " &amp;
"[HEADER RULE - STRICT] You MUST start your entire response EXACTLY with this markdown block (do not print anything before it):" &amp; CHAR(10) &amp; "### 🚀 Project #" &amp; F138 &amp; " | Stage 1 | " &amp; IF($I$3="", $I$2, $I$2&amp; " - " &amp;$I$3) &amp; " | 📊 Level: " &amp; G138 &amp; " | 🌐 Coding5s.com" &amp; CHAR(10) &amp; "**Project:** " &amp; J138 &amp; CHAR(10) &amp; "---" &amp; CHAR(10) &amp; " | " &amp;
"[OUTPUT] Only header, dataset notice, objective, support file, code planning, expected output, code, and footer | " &amp;
"[FOOTER RULE - STRICT] End your entire response EXACTLY with this markdown string (ensure all code blocks are closed before it):" &amp; CHAR(10) &amp; "---" &amp; CHAR(10) &amp; "⚡ *Coding5s System — Learn Programming by Writing Code*")</f>
        <v/>
      </c>
      <c r="AA138" s="56" t="str">
        <f t="shared" ref="AA138:AA200" si="49">IF(H138&lt;&gt;"PROJECT","",
"[ROLE] Careless " &amp; $I$2 &amp; " Developer | " &amp;
"[TASK] Generate debugging project in " &amp; $I$2 &amp; " | " &amp;
"[PROJECT] " &amp; I138 &amp; " | " &amp;
"[TOPICS USED] " &amp; A138 &amp; " | " &amp;
"[LEVEL] " &amp; G138 &amp; " | " &amp;
"[OUTPUT] Only header, dataset summary or statement (if any), email intro, objective, expected output, broken code, and footer | " &amp;
"[HEADER RULE - STRICT] You MUST start your entire response EXACTLY with this markdown block (do not print anything before it):" &amp; CHAR(10) &amp; "### 🚀 Project #" &amp; F138 &amp; " | Stage 2 | " &amp; IF($I$3="", $I$2, $I$2&amp; " - " &amp;$I$3) &amp; " | 📊 Level: " &amp; G138 &amp; " | 🌐 Coding5s.com" &amp; CHAR(10) &amp; "Project: " &amp; J138 &amp; CHAR(10) &amp; "---" &amp; CHAR(10) &amp; " | " &amp;
"[LIBRARY BEING LEARNED] " &amp; $I$3 &amp; " | " &amp;
"[ECOSYSTEM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AE136 &amp; " | " &amp;
"[LANGUAGE SEED CONTEXT] " &amp; IF($AE$7 = "", "Language Seed Not Necessary", "You MUST strictly follow this seed context to enhance, adapt, and naturalize your tone, vocabulary, and instructional quality in " &amp; $B$6 &amp; ": " &amp; $AE$7) &amp; " | " &amp;
_xlfn._LONGTEXT("[BUG RULE] Create messy but readable Gleam with EXACTLY 2-5 intentional bugs drawn only from scoped topics; mix only applicable categories below. Type/compile bugs may include type mismatches, wrong arity, undefined names, invalid use of topic APIs, or in","-scope inexhaustive case. Logic bugs may include wrong operators, comparisons, boundaries, patterns, or return values within scoped concepts. Error-handling bugs apply only when Result, Option, or assertions are in scope; use omitted or mishandled branche","s or unsafe assertions. | ") &amp;
"[ENV USAGE RULE] Bugs ONLY in code logic, not config files | " &amp;
"[SUPPORT FILES RULE] IF an external configuration or data file is needed, include: 1. Short instructional sentence 2. File content in markdown code block 3. Place it strictly BEFORE the main code. | " &amp;
"[NO SOLUTION RULE - STRICT] You are generating an EXAM. Do NOT provide the fixed code, diagnosis, hints, or explanations. Output ONLY the broken code. Do NOT include comments that reveal the bugs. Let the student find them. | " &amp;
"[PERSONA RULE] Use a messy, careless developer tone | " &amp;
"[INTRO RULE] The intro MUST be a dynamically generated, urgent, unprofessional email in " &amp; $B$6 &amp; " with this EXACT format translated to " &amp; $B$6 &amp; ": 'From: [Random Dev Name]' / 'To: [Insert my user name if you know it from context, otherwise use " &amp; $I$2 &amp; _xlfn._LONGTEXT("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
"[OUTPUT CONTRACT] EXACTLY 1 project. Structure MUST be: 'Project:' followed by 'Objective: maximum 6 lines.', then 'Expected Output: standalone markdown code block.', and finally 'Broken Code' | " &amp;
"[STRUCTURE RULE] Do NOT add extra sections or explanations (except when required by SUPPORT FILES RULE) | " &amp;
"[CODE CONSTRAINTS] - " &amp; IF(G138="Beginner", "25–40", IF(G138="Intermediate", "30–60", "40–100")) &amp; " lines of EXECUTABLE code (STRICT: Do NOT count blank lines towards this limit) - Multi-step flow - 2–4 functions ONLY - main() as entry point " &amp; IF(G138&lt;&gt;"Advanced", "- NO classes | ", "") &amp; " | " &amp;
"[EXECUTION RULE] Code must fail due to syntax errors, runtime exceptions, or produce incorrect output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
"[FORMAT RULE] Only valid markdown code blocks | " &amp;
"[LANGUAGE TAG RULE] ALWAYS label markdown code blocks with the correct underlying programming language (e.g., python, javascript, sql) | " &amp;
"[STRICT MODE] Enforce all rules strictly | " &amp;
"[FOOTER RULE - STRICT] End your entire response EXACTLY with this markdown string (ensure all code blocks are closed before it):" &amp; CHAR(10) &amp; "---" &amp; CHAR(10) &amp; "⚡ Coding5s System - Learn Programming by Writing Code - Coding5S.com" )</f>
        <v/>
      </c>
      <c r="AB138" s="56" t="str">
        <f t="shared" ref="AB138:AB200" si="50">IF(H138&lt;&gt;"PROJECT","",
"[ROLE] Tech Lead | " &amp;
"[TASK] Assign incomplete project script | " &amp;
"[PROJECT] " &amp; I138 &amp; " | " &amp;
"[TOPICS USED] " &amp; A138 &amp; " | " &amp;
"[LEVEL] " &amp; G138 &amp; " | " &amp;
"[LIBRARY BEING LEARNED] " &amp; $I$3 &amp; " | " &amp;
"[ECOSYSTEM ORIENTATION RULE] If a data manipulation library, external package, or ecosystem like Pandas or NumPy is specified in " &amp; $I$3 &amp; _xlfn._LONGTEXT(",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"[HEADER RULE - STRICT] You MUST start your entire response EXACTLY with this markdown block (do not print anything before it):" &amp; CHAR(10) &amp; "### 🚀 Project #" &amp; F138 &amp; " | Stage 3 | " &amp; IF($I$3="", $I$2, $I$2&amp; " - " &amp;$I$3) &amp; " | 📊 Level: " &amp; G138 &amp; " | 🌐 Coding5s.com" &amp; CHAR(10) &amp; "**Project:** " &amp; J138 &amp; CHAR(10) &amp; "---" &amp; CHAR(10) &amp; " | " &amp;
"[EXTERNAL_PACKAGE_PROTOCOL] Use gleam add only for documented external packages required by the project scope. | " &amp;
"[CHALLENGE_CONSTRAINTS_POLICY] Obey the following executable base-code range; exclude blanks, comments, and TODO content: " &amp; IF(G138="Beginner","25–40", IF(G138="Intermediate","30–60","40–100")) &amp; " Provide a valid scaffold using only scoped prior topics; place missing integration steps in clear // TODO blocks. Never force pipelines or function counts. | " &amp;
"[FORMAT RULE] Only valid markdown code blocks allowed | " &amp;
"[LANGUAGE TAG RULE] ALWAYS label markdown code blocks with the correct underlying programming language (e.g., python, javascript, sql) | " &amp;
_xlfn._LONGTEXT("[DATA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_xlfn._LONGTEXT(")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
"[INTRO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
"[OUTPUT CONTRACT] EXACTLY 1 project. Structure MUST be: Tech Lead Intro Message, Project: Objective (max 6 lines), Expected Output (code block), Incomplete Code | " &amp;
"[OUTPUT TRUNCATION RULE] If output is large, show only first 5 lines. Do NOT use ellipsis (...) | " &amp;
"[OUTPUT EXECUTION RULE - STRICT] Expected output MUST be explicit, complete, and produced via final print(). | " &amp;
"[BASE CODE INTEGRITY RULE - STRICT] Code outside the TODO block MUST be 100% valid, logically correct, and run without errors. Do NOT use 'pass', '...', or empty placeholders outside the TODO. | " &amp;
"[TODO REALISM RULE] TODO must represent realistic integration bugs. Describe what is incorrect/incomplete. | " &amp;
"[TODO ISOLATION RULE - STRICT] ALL missing, incorrect, or output-affecting logic MUST exist ONLY inside the TODO block. Replace ONLY integration logic. | " &amp;
"[NO SOLUTION RULE - STRICT] The code under the # TODO MUST be left empty or with a 'pass'. DO NOT write the actual solution. | " &amp;
"[OUTPUT] Only header, dataset summary or statement (if any), intro message, objective, expected output, incomplete code, and footer | " &amp;
"[FOOTER RULE - STRICT] End your entire response EXACTLY with this markdown string (ensure all code blocks are closed before it):" &amp; CHAR(10) &amp; "---" &amp; CHAR(10) &amp; "⚡ *Coding5s System - Learn Programming by Writing Code - Coding5S.com*")</f>
        <v/>
      </c>
      <c r="AC138" s="56" t="str">
        <f t="shared" ref="AC138:AC200" si="51">IF(H138&lt;&gt;"PROJECT","",
"[ROLE] Tech Lead | " &amp;
"[TASK] Provide a messy but functional project for refactoring | " &amp;
"[PROJECT] " &amp; I138 &amp; " | " &amp;
"[TOPICS USED] " &amp; A138 &amp; " | " &amp;
"[LEVEL] " &amp; G138 &amp; " | " &amp;
"[PERSONA RULE] Act as a Tech Lead. A junior wrote this working but messy code. Tone: professional but exhausted | " &amp;
"[HEADER RULE - STRICT] You MUST start your entire response EXACTLY with this markdown block (do not print anything before it):" &amp; CHAR(10) &amp; "### 🚀 Project #" &amp; F138 &amp; " | Stage 4 | " &amp; IF($I$3="", $I$2, $I$2&amp; " - " &amp;$I$3) &amp; " | 📊 Level: " &amp; G138 &amp; " | 🌐 Coding5s.com" &amp; CHAR(10) &amp; "**Project:** " &amp; J138 &amp; CHAR(10) &amp; "---" &amp; CHAR(10) &amp; " | " &amp;
"[LIBRARY BEING LEARNED] " &amp; $I$3 &amp; " | " &amp;
"[LANGUAGE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
"[LANGUAGE SEED CONTEXT] " &amp; IF($AE$7 = "", "Language Seed Not Necessary", "You MUST strictly follow this seed context to enhance, adapt, and naturalize your tone, vocabulary, and instructional quality in " &amp; $B$6 &amp; ": " &amp; $AE$7) &amp; " | " &amp;
"[CODE QUALITY RULE] Code MUST be correct and executable but not perfectly clean | " &amp;
"[DIRTY CODE RULE] Code MUST NOT include ANY comments and should include inconsistent naming, redundant logic, minor structural issues, and slightly messy organization while still remaining understandable as a complete working program | " &amp;
"[DATA ROBUSTNESS RULE] Handle real-world data safely | " &amp;
"[FORMAT RULE] Only valid markdown code blocks allowed | " &amp;
"[LANGUAGE TAG RULE] ALWAYS label markdown code blocks with the correct underlying programming language (e.g., python, javascript, sql)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
"[INTRO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
"[OUTPUT CONTRACT] EXACTLY 1 project. Structure MUST be: 1. Tech Lead Intro Email 2. Project: Objective (max 6 lines), Expected Output (code block), Dirty Code | " &amp;
"[REVIEW INTENT RULE] The user is expected to review and refactor the project to improve structure, readability, and maintainability | " &amp;
"[CODE CONSTRAINTS] MUST be between " &amp; IF(G138="Beginner", "25–40", IF(G138="Intermediate", "30–60", "40–100")) &amp; " lines of EXECUTABLE code (STRICT: Do NOT count blank lines towards this limit) - Multi-step flow - NO classes - Code MUST run correctly BUT be slightly messy and contain NO comments | " &amp;
"[SUPPORT FILES RULE] Include config files before code if needed | " &amp;
"[EXECUTION RULE] Code MUST run and produce correct output | " &amp;
"[CONSISTENCY RULE] Project must match objective | " &amp;
"[OUTPUT] Only header, dataset summary or statement (if any), intro email, objective, expected output, code, and footer | " &amp;
"[FOOTER RULE - STRICT] End your entire response EXACTLY with this markdown string (ensure all code blocks are closed before it):" &amp; CHAR(10) &amp; "---" &amp; CHAR(10) &amp; "⚡ *Coding5s System - Learn Programming by Writing Code - Coding5S.com*")</f>
        <v/>
      </c>
      <c r="AD138" s="56" t="str">
        <f t="shared" ref="AD138:AD200" si="52">IF(H138&lt;&gt;"PROJECT","",
"[ROLE] Tech Product Manager assigning a " &amp; $I$2 &amp; " Jira Ticket | " &amp;
"[TASK] Provide a guided project implementation with full solution | " &amp;
"[PROJECT] " &amp; I138 &amp; " | " &amp;
"[TOPICS USED] " &amp; A138 &amp; " | " &amp;
"[LEVEL] " &amp; G138 &amp; " | " &amp;
"[PERSONA RULE] Act as a professional Tech Product Manager defining a project ticket | " &amp;
"[LIBRARY BEING LEARNED] " &amp; $I$3 &amp; " | " &amp;
_xlfn._LONGTEXT("[ECOSYSTEM ORIENTATION RULE] If a module or ecosystem like Native Gleam core, primitive ops, stdlib modules &amp; safe compiled execution. is specified in Simple main, let bindings, echo/io.println &amp; primitive types. NO complex custom types., you are CRITICAL","LY FORBIDDEN from using MUST use pub fn, explicit static return types/values, positional &amp; labelled args.. You MUST enforce the Pipelines, closures, captures, HOFs, Result/Option chaining with use &amp; pattern matching. and data structures of that specific l","ibrary. | ") &amp;
"[HEADER RULE - STRICT] You MUST start your entire response EXACTLY with this markdown block (do not print anything before it):" &amp; CHAR(10) &amp; "### 🚀 Project #" &amp; F138 &amp; " | Stage 5 | " &amp; IF($I$3="", $I$2, $I$2&amp; " - " &amp;$I$3) &amp; " | 📊 Level: " &amp; G138 &amp; " | 🌐 Coding5s.com" &amp; CHAR(10) &amp; "**Project:** " &amp; J138 &amp; CHAR(10) &amp; "---" &amp; CHAR(10) &amp; " | " &amp;
"[LANGUAGE CONSISTENCY RULE] ALL output MUST be strictly in " &amp; $B$6 &amp; _xlfn._LONGTEXT(".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
"[LANGUAGE SEED CONTEXT] " &amp; IF($AE$7 = "", "Language Seed Not Necessary", "You MUST strictly follow this seed context to enhance, adapt, and naturalize your tone, vocabulary, and instructional quality in " &amp; $B$6 &amp; ": " &amp; $AE$7) &amp; " | " &amp;
"[CODE CONSTRAINTS] V1.0 MUST be between " &amp; IF(G138="Beginner", "20–35", IF(G138="Intermediate", "30–50", "45–70")) &amp; " lines of EXECUTABLE code (STRICT) - V1.1 MUST be between " &amp; IF(G138="Beginner", "30–50", IF(G138="Intermediate", "45–75", "60–90")) &amp; " lines of EXECUTABLE code (STRICT) - Do NOT count comments or blank lines towards these limits - MUST run without errors - MUST include integration points - NO unnecessary complexity | " &amp;
"[CRITICAL OUTPUT RULE] Output MUST match real execution - Convert sets to sorted lists before printing | " &amp;
"[FUNCTION RULE] " &amp; IF(G138="Beginner", "Avoid complex structure. ", IF(G138="Intermediate", "Functions optional. ", "Use structured modular functions. ")) &amp; " | " &amp;
"[TICKET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
_xlfn._LONGTEXT("[DATA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
_xlfn._LONGTEXT("[OUTPUT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
"[CODE QUALITY RULE] Code MUST be clean and realistic | " &amp;
"[DATA ROBUSTNESS RULE] Handle real-world data safely | " &amp;
"[FORMAT RULE] Only markdown code blocks allowed | " &amp;
"[LANGUAGE TAG RULE] ALWAYS label markdown code blocks with the correct underlying programming language (e.g., python, javascript, sql) | " &amp;
"[EXECUTION RULE] Code MUST run correctly | " &amp;
"[OUTPUT] Only header, dataset summary or statement (if any), defined sections, and footer, | " &amp;
"[FOOTER RULE - STRICT] End your entire response EXACTLY with this markdown string (ensure all code blocks are closed before it):" &amp; CHAR(10) &amp; "---" &amp; CHAR(10) &amp; "⚡ *Coding5s System — Learn Programming by Writing Code*")</f>
        <v/>
      </c>
      <c r="AE138" s="40"/>
      <c r="AF138" s="40"/>
      <c r="AG138" s="40"/>
      <c r="AH138" s="56" t="str">
        <f t="shared" si="36"/>
        <v/>
      </c>
      <c r="AI138" s="54"/>
      <c r="AJ138" s="54"/>
      <c r="AK138" s="54"/>
      <c r="AL138" s="54"/>
      <c r="AM138" s="54"/>
    </row>
    <row r="139" spans="1:39">
      <c r="A139" s="45" t="str" cm="1">
        <f t="array" ref="A139">IF(H139="PROJECT", CHAR(10) &amp; "- " &amp; _xlfn.TEXTJOIN(CHAR(10) &amp; "- ", TRUE, _xlfn._xlws.FILTER($I$9:$I$1000, ($B$9:$B$1000=B139) * ($H$9:$H$1000="Topic"))), "")</f>
        <v/>
      </c>
      <c r="B139" s="45" t="str">
        <f t="shared" si="37"/>
        <v/>
      </c>
      <c r="C139" s="95"/>
      <c r="D139" s="46"/>
      <c r="E139" s="58"/>
      <c r="F139" s="67"/>
      <c r="G139" s="53"/>
      <c r="H139" s="53"/>
      <c r="I139" s="50"/>
      <c r="J139" s="51"/>
      <c r="K139" s="128" t="str">
        <f t="shared" si="38"/>
        <v/>
      </c>
      <c r="L139" s="102" t="str">
        <f t="shared" si="39"/>
        <v/>
      </c>
      <c r="M139" s="53">
        <v>0</v>
      </c>
      <c r="N139" s="101" t="str">
        <f t="shared" si="40"/>
        <v/>
      </c>
      <c r="O139" s="102" t="str">
        <f t="shared" si="41"/>
        <v/>
      </c>
      <c r="P139" s="53">
        <v>0</v>
      </c>
      <c r="Q139" s="101" t="str">
        <f t="shared" si="42"/>
        <v/>
      </c>
      <c r="R139" s="102" t="str">
        <f t="shared" si="43"/>
        <v/>
      </c>
      <c r="S139" s="53">
        <v>0</v>
      </c>
      <c r="T139" s="101" t="str">
        <f t="shared" si="44"/>
        <v/>
      </c>
      <c r="U139" s="102" t="str">
        <f t="shared" si="45"/>
        <v/>
      </c>
      <c r="V139" s="53">
        <v>0</v>
      </c>
      <c r="W139" s="87" t="str">
        <f t="shared" si="46"/>
        <v/>
      </c>
      <c r="X139" s="102" t="str">
        <f t="shared" si="47"/>
        <v/>
      </c>
      <c r="Y139" s="53">
        <v>0</v>
      </c>
      <c r="Z139" s="56" t="str">
        <f t="shared" si="48"/>
        <v/>
      </c>
      <c r="AA139" s="56" t="str">
        <f t="shared" si="49"/>
        <v/>
      </c>
      <c r="AB139" s="56" t="str">
        <f t="shared" si="50"/>
        <v/>
      </c>
      <c r="AC139" s="56" t="str">
        <f t="shared" si="51"/>
        <v/>
      </c>
      <c r="AD139" s="56" t="str">
        <f t="shared" si="52"/>
        <v/>
      </c>
      <c r="AE139" s="40"/>
      <c r="AF139" s="40"/>
      <c r="AG139" s="40"/>
      <c r="AH139" s="56" t="str">
        <f t="shared" si="36"/>
        <v/>
      </c>
      <c r="AI139" s="54"/>
      <c r="AJ139" s="54"/>
      <c r="AK139" s="54"/>
      <c r="AL139" s="54"/>
      <c r="AM139" s="54"/>
    </row>
    <row r="140" spans="1:39">
      <c r="A140" s="45" t="str" cm="1">
        <f t="array" ref="A140">IF(H140="PROJECT", CHAR(10) &amp; "- " &amp; _xlfn.TEXTJOIN(CHAR(10) &amp; "- ", TRUE, _xlfn._xlws.FILTER($I$9:$I$1000, ($B$9:$B$1000=B140) * ($H$9:$H$1000="Topic"))), "")</f>
        <v/>
      </c>
      <c r="B140" s="45" t="str">
        <f t="shared" si="37"/>
        <v/>
      </c>
      <c r="C140" s="95"/>
      <c r="D140" s="57"/>
      <c r="E140" s="58"/>
      <c r="F140" s="54"/>
      <c r="G140" s="52"/>
      <c r="H140" s="52"/>
      <c r="I140" s="61"/>
      <c r="J140" s="62"/>
      <c r="K140" s="128" t="str">
        <f t="shared" si="38"/>
        <v/>
      </c>
      <c r="L140" s="102" t="str">
        <f t="shared" si="39"/>
        <v/>
      </c>
      <c r="M140" s="52">
        <v>0</v>
      </c>
      <c r="N140" s="101" t="str">
        <f t="shared" si="40"/>
        <v/>
      </c>
      <c r="O140" s="102" t="str">
        <f t="shared" si="41"/>
        <v/>
      </c>
      <c r="P140" s="52">
        <v>0</v>
      </c>
      <c r="Q140" s="101" t="str">
        <f t="shared" si="42"/>
        <v/>
      </c>
      <c r="R140" s="102" t="str">
        <f t="shared" si="43"/>
        <v/>
      </c>
      <c r="S140" s="52">
        <v>0</v>
      </c>
      <c r="T140" s="101" t="str">
        <f t="shared" si="44"/>
        <v/>
      </c>
      <c r="U140" s="102" t="str">
        <f t="shared" si="45"/>
        <v/>
      </c>
      <c r="V140" s="52">
        <v>0</v>
      </c>
      <c r="W140" s="87" t="str">
        <f t="shared" si="46"/>
        <v/>
      </c>
      <c r="X140" s="102" t="str">
        <f t="shared" si="47"/>
        <v/>
      </c>
      <c r="Y140" s="52">
        <v>0</v>
      </c>
      <c r="Z140" s="56" t="str">
        <f t="shared" si="48"/>
        <v/>
      </c>
      <c r="AA140" s="56" t="str">
        <f t="shared" si="49"/>
        <v/>
      </c>
      <c r="AB140" s="56" t="str">
        <f t="shared" si="50"/>
        <v/>
      </c>
      <c r="AC140" s="56" t="str">
        <f t="shared" si="51"/>
        <v/>
      </c>
      <c r="AD140" s="56" t="str">
        <f t="shared" si="52"/>
        <v/>
      </c>
      <c r="AE140" s="40"/>
      <c r="AF140" s="40"/>
      <c r="AG140" s="40"/>
      <c r="AH140" s="56" t="str">
        <f t="shared" si="36"/>
        <v/>
      </c>
      <c r="AI140" s="54"/>
      <c r="AJ140" s="54"/>
      <c r="AK140" s="54"/>
      <c r="AL140" s="54"/>
      <c r="AM140" s="54"/>
    </row>
    <row r="141" spans="1:39">
      <c r="A141" s="45" t="str" cm="1">
        <f t="array" ref="A141">IF(H141="PROJECT", CHAR(10) &amp; "- " &amp; _xlfn.TEXTJOIN(CHAR(10) &amp; "- ", TRUE, _xlfn._xlws.FILTER($I$9:$I$1000, ($B$9:$B$1000=B141) * ($H$9:$H$1000="Topic"))), "")</f>
        <v/>
      </c>
      <c r="B141" s="45" t="str">
        <f t="shared" si="37"/>
        <v/>
      </c>
      <c r="C141" s="95"/>
      <c r="D141" s="46"/>
      <c r="E141" s="58"/>
      <c r="F141" s="67"/>
      <c r="G141" s="53"/>
      <c r="H141" s="53"/>
      <c r="I141" s="50"/>
      <c r="J141" s="51"/>
      <c r="K141" s="128" t="str">
        <f t="shared" si="38"/>
        <v/>
      </c>
      <c r="L141" s="102" t="str">
        <f t="shared" si="39"/>
        <v/>
      </c>
      <c r="M141" s="53">
        <v>0</v>
      </c>
      <c r="N141" s="101" t="str">
        <f t="shared" si="40"/>
        <v/>
      </c>
      <c r="O141" s="102" t="str">
        <f t="shared" si="41"/>
        <v/>
      </c>
      <c r="P141" s="53">
        <v>0</v>
      </c>
      <c r="Q141" s="101" t="str">
        <f t="shared" si="42"/>
        <v/>
      </c>
      <c r="R141" s="102" t="str">
        <f t="shared" si="43"/>
        <v/>
      </c>
      <c r="S141" s="53">
        <v>0</v>
      </c>
      <c r="T141" s="101" t="str">
        <f t="shared" si="44"/>
        <v/>
      </c>
      <c r="U141" s="102" t="str">
        <f t="shared" si="45"/>
        <v/>
      </c>
      <c r="V141" s="53">
        <v>0</v>
      </c>
      <c r="W141" s="87" t="str">
        <f t="shared" si="46"/>
        <v/>
      </c>
      <c r="X141" s="102" t="str">
        <f t="shared" si="47"/>
        <v/>
      </c>
      <c r="Y141" s="53">
        <v>0</v>
      </c>
      <c r="Z141" s="56" t="str">
        <f t="shared" si="48"/>
        <v/>
      </c>
      <c r="AA141" s="56" t="str">
        <f t="shared" si="49"/>
        <v/>
      </c>
      <c r="AB141" s="56" t="str">
        <f t="shared" si="50"/>
        <v/>
      </c>
      <c r="AC141" s="56" t="str">
        <f t="shared" si="51"/>
        <v/>
      </c>
      <c r="AD141" s="56" t="str">
        <f t="shared" si="52"/>
        <v/>
      </c>
      <c r="AE141" s="40"/>
      <c r="AF141" s="40"/>
      <c r="AG141" s="40"/>
      <c r="AH141" s="56" t="str">
        <f t="shared" si="36"/>
        <v/>
      </c>
      <c r="AI141" s="54"/>
      <c r="AJ141" s="54"/>
      <c r="AK141" s="54"/>
      <c r="AL141" s="54"/>
      <c r="AM141" s="54"/>
    </row>
    <row r="142" spans="1:39">
      <c r="A142" s="45" t="str" cm="1">
        <f t="array" ref="A142">IF(H142="PROJECT", CHAR(10) &amp; "- " &amp; _xlfn.TEXTJOIN(CHAR(10) &amp; "- ", TRUE, _xlfn._xlws.FILTER($I$9:$I$1000, ($B$9:$B$1000=B142) * ($H$9:$H$1000="Topic"))), "")</f>
        <v/>
      </c>
      <c r="B142" s="45" t="str">
        <f t="shared" si="37"/>
        <v/>
      </c>
      <c r="C142" s="95"/>
      <c r="D142" s="57"/>
      <c r="E142" s="58"/>
      <c r="F142" s="54"/>
      <c r="G142" s="52"/>
      <c r="H142" s="52"/>
      <c r="I142" s="61"/>
      <c r="J142" s="62"/>
      <c r="K142" s="128" t="str">
        <f t="shared" si="38"/>
        <v/>
      </c>
      <c r="L142" s="102" t="str">
        <f t="shared" si="39"/>
        <v/>
      </c>
      <c r="M142" s="52">
        <v>0</v>
      </c>
      <c r="N142" s="101" t="str">
        <f t="shared" si="40"/>
        <v/>
      </c>
      <c r="O142" s="102" t="str">
        <f t="shared" si="41"/>
        <v/>
      </c>
      <c r="P142" s="52">
        <v>0</v>
      </c>
      <c r="Q142" s="101" t="str">
        <f t="shared" si="42"/>
        <v/>
      </c>
      <c r="R142" s="102" t="str">
        <f t="shared" si="43"/>
        <v/>
      </c>
      <c r="S142" s="52">
        <v>0</v>
      </c>
      <c r="T142" s="101" t="str">
        <f t="shared" si="44"/>
        <v/>
      </c>
      <c r="U142" s="102" t="str">
        <f t="shared" si="45"/>
        <v/>
      </c>
      <c r="V142" s="52">
        <v>0</v>
      </c>
      <c r="W142" s="87" t="str">
        <f t="shared" si="46"/>
        <v/>
      </c>
      <c r="X142" s="102" t="str">
        <f t="shared" si="47"/>
        <v/>
      </c>
      <c r="Y142" s="52">
        <v>0</v>
      </c>
      <c r="Z142" s="56" t="str">
        <f t="shared" si="48"/>
        <v/>
      </c>
      <c r="AA142" s="56" t="str">
        <f t="shared" si="49"/>
        <v/>
      </c>
      <c r="AB142" s="56" t="str">
        <f t="shared" si="50"/>
        <v/>
      </c>
      <c r="AC142" s="56" t="str">
        <f t="shared" si="51"/>
        <v/>
      </c>
      <c r="AD142" s="56" t="str">
        <f t="shared" si="52"/>
        <v/>
      </c>
      <c r="AE142" s="40"/>
      <c r="AF142" s="40"/>
      <c r="AG142" s="40"/>
      <c r="AH142" s="56" t="str">
        <f t="shared" si="36"/>
        <v/>
      </c>
      <c r="AI142" s="54"/>
      <c r="AJ142" s="54"/>
      <c r="AK142" s="54"/>
      <c r="AL142" s="54"/>
      <c r="AM142" s="54"/>
    </row>
    <row r="143" spans="1:39">
      <c r="A143" s="45" t="str" cm="1">
        <f t="array" ref="A143">IF(H143="PROJECT", CHAR(10) &amp; "- " &amp; _xlfn.TEXTJOIN(CHAR(10) &amp; "- ", TRUE, _xlfn._xlws.FILTER($I$9:$I$1000, ($B$9:$B$1000=B143) * ($H$9:$H$1000="Topic"))), "")</f>
        <v/>
      </c>
      <c r="B143" s="45" t="str">
        <f t="shared" si="37"/>
        <v/>
      </c>
      <c r="C143" s="95"/>
      <c r="D143" s="46"/>
      <c r="E143" s="58"/>
      <c r="F143" s="67"/>
      <c r="G143" s="53"/>
      <c r="H143" s="53"/>
      <c r="I143" s="50"/>
      <c r="J143" s="51"/>
      <c r="K143" s="128" t="str">
        <f t="shared" si="38"/>
        <v/>
      </c>
      <c r="L143" s="102" t="str">
        <f t="shared" si="39"/>
        <v/>
      </c>
      <c r="M143" s="53">
        <v>0</v>
      </c>
      <c r="N143" s="101" t="str">
        <f t="shared" si="40"/>
        <v/>
      </c>
      <c r="O143" s="102" t="str">
        <f t="shared" si="41"/>
        <v/>
      </c>
      <c r="P143" s="53">
        <v>0</v>
      </c>
      <c r="Q143" s="101" t="str">
        <f t="shared" si="42"/>
        <v/>
      </c>
      <c r="R143" s="102" t="str">
        <f t="shared" si="43"/>
        <v/>
      </c>
      <c r="S143" s="53">
        <v>0</v>
      </c>
      <c r="T143" s="101" t="str">
        <f t="shared" si="44"/>
        <v/>
      </c>
      <c r="U143" s="102" t="str">
        <f t="shared" si="45"/>
        <v/>
      </c>
      <c r="V143" s="53">
        <v>0</v>
      </c>
      <c r="W143" s="87" t="str">
        <f t="shared" si="46"/>
        <v/>
      </c>
      <c r="X143" s="102" t="str">
        <f t="shared" si="47"/>
        <v/>
      </c>
      <c r="Y143" s="53">
        <v>0</v>
      </c>
      <c r="Z143" s="56" t="str">
        <f t="shared" si="48"/>
        <v/>
      </c>
      <c r="AA143" s="56" t="str">
        <f t="shared" si="49"/>
        <v/>
      </c>
      <c r="AB143" s="56" t="str">
        <f t="shared" si="50"/>
        <v/>
      </c>
      <c r="AC143" s="56" t="str">
        <f t="shared" si="51"/>
        <v/>
      </c>
      <c r="AD143" s="56" t="str">
        <f t="shared" si="52"/>
        <v/>
      </c>
      <c r="AE143" s="40"/>
      <c r="AF143" s="40"/>
      <c r="AG143" s="40"/>
      <c r="AH143" s="56" t="str">
        <f t="shared" si="36"/>
        <v/>
      </c>
      <c r="AI143" s="54"/>
      <c r="AJ143" s="54"/>
      <c r="AK143" s="54"/>
      <c r="AL143" s="54"/>
      <c r="AM143" s="54"/>
    </row>
    <row r="144" spans="1:39">
      <c r="A144" s="45" t="str" cm="1">
        <f t="array" ref="A144">IF(H144="PROJECT", CHAR(10) &amp; "- " &amp; _xlfn.TEXTJOIN(CHAR(10) &amp; "- ", TRUE, _xlfn._xlws.FILTER($I$9:$I$1000, ($B$9:$B$1000=B144) * ($H$9:$H$1000="Topic"))), "")</f>
        <v/>
      </c>
      <c r="B144" s="45" t="str">
        <f t="shared" si="37"/>
        <v/>
      </c>
      <c r="C144" s="95"/>
      <c r="D144" s="57"/>
      <c r="E144" s="58"/>
      <c r="F144" s="54"/>
      <c r="G144" s="52"/>
      <c r="H144" s="52"/>
      <c r="I144" s="61"/>
      <c r="J144" s="62"/>
      <c r="K144" s="128" t="str">
        <f t="shared" si="38"/>
        <v/>
      </c>
      <c r="L144" s="102" t="str">
        <f t="shared" si="39"/>
        <v/>
      </c>
      <c r="M144" s="52">
        <v>0</v>
      </c>
      <c r="N144" s="101" t="str">
        <f t="shared" si="40"/>
        <v/>
      </c>
      <c r="O144" s="102" t="str">
        <f t="shared" si="41"/>
        <v/>
      </c>
      <c r="P144" s="52">
        <v>0</v>
      </c>
      <c r="Q144" s="101" t="str">
        <f t="shared" si="42"/>
        <v/>
      </c>
      <c r="R144" s="102" t="str">
        <f t="shared" si="43"/>
        <v/>
      </c>
      <c r="S144" s="52">
        <v>0</v>
      </c>
      <c r="T144" s="101" t="str">
        <f t="shared" si="44"/>
        <v/>
      </c>
      <c r="U144" s="102" t="str">
        <f t="shared" si="45"/>
        <v/>
      </c>
      <c r="V144" s="52">
        <v>0</v>
      </c>
      <c r="W144" s="87" t="str">
        <f t="shared" si="46"/>
        <v/>
      </c>
      <c r="X144" s="102" t="str">
        <f t="shared" si="47"/>
        <v/>
      </c>
      <c r="Y144" s="52">
        <v>0</v>
      </c>
      <c r="Z144" s="56" t="str">
        <f t="shared" si="48"/>
        <v/>
      </c>
      <c r="AA144" s="56" t="str">
        <f t="shared" si="49"/>
        <v/>
      </c>
      <c r="AB144" s="56" t="str">
        <f t="shared" si="50"/>
        <v/>
      </c>
      <c r="AC144" s="56" t="str">
        <f t="shared" si="51"/>
        <v/>
      </c>
      <c r="AD144" s="56" t="str">
        <f t="shared" si="52"/>
        <v/>
      </c>
      <c r="AE144" s="40"/>
      <c r="AF144" s="40"/>
      <c r="AG144" s="40"/>
      <c r="AH144" s="56" t="str">
        <f t="shared" si="36"/>
        <v/>
      </c>
      <c r="AI144" s="54"/>
      <c r="AJ144" s="54"/>
      <c r="AK144" s="54"/>
      <c r="AL144" s="54"/>
      <c r="AM144" s="54"/>
    </row>
    <row r="145" spans="1:39">
      <c r="A145" s="45" t="str" cm="1">
        <f t="array" ref="A145">IF(H145="PROJECT", CHAR(10) &amp; "- " &amp; _xlfn.TEXTJOIN(CHAR(10) &amp; "- ", TRUE, _xlfn._xlws.FILTER($I$9:$I$1000, ($B$9:$B$1000=B145) * ($H$9:$H$1000="Topic"))), "")</f>
        <v/>
      </c>
      <c r="B145" s="45" t="str">
        <f t="shared" si="37"/>
        <v/>
      </c>
      <c r="C145" s="95"/>
      <c r="D145" s="46"/>
      <c r="E145" s="58"/>
      <c r="F145" s="67"/>
      <c r="G145" s="53"/>
      <c r="H145" s="53"/>
      <c r="I145" s="50"/>
      <c r="J145" s="51"/>
      <c r="K145" s="128" t="str">
        <f t="shared" si="38"/>
        <v/>
      </c>
      <c r="L145" s="102" t="str">
        <f t="shared" si="39"/>
        <v/>
      </c>
      <c r="M145" s="53">
        <v>0</v>
      </c>
      <c r="N145" s="101" t="str">
        <f t="shared" si="40"/>
        <v/>
      </c>
      <c r="O145" s="102" t="str">
        <f t="shared" si="41"/>
        <v/>
      </c>
      <c r="P145" s="53">
        <v>0</v>
      </c>
      <c r="Q145" s="101" t="str">
        <f t="shared" si="42"/>
        <v/>
      </c>
      <c r="R145" s="102" t="str">
        <f t="shared" si="43"/>
        <v/>
      </c>
      <c r="S145" s="53">
        <v>0</v>
      </c>
      <c r="T145" s="101" t="str">
        <f t="shared" si="44"/>
        <v/>
      </c>
      <c r="U145" s="102" t="str">
        <f t="shared" si="45"/>
        <v/>
      </c>
      <c r="V145" s="53">
        <v>0</v>
      </c>
      <c r="W145" s="87" t="str">
        <f t="shared" si="46"/>
        <v/>
      </c>
      <c r="X145" s="102" t="str">
        <f t="shared" si="47"/>
        <v/>
      </c>
      <c r="Y145" s="53">
        <v>0</v>
      </c>
      <c r="Z145" s="56" t="str">
        <f t="shared" si="48"/>
        <v/>
      </c>
      <c r="AA145" s="56" t="str">
        <f t="shared" si="49"/>
        <v/>
      </c>
      <c r="AB145" s="56" t="str">
        <f t="shared" si="50"/>
        <v/>
      </c>
      <c r="AC145" s="56" t="str">
        <f t="shared" si="51"/>
        <v/>
      </c>
      <c r="AD145" s="56" t="str">
        <f t="shared" si="52"/>
        <v/>
      </c>
      <c r="AE145" s="40"/>
      <c r="AF145" s="40"/>
      <c r="AG145" s="40"/>
      <c r="AH145" s="56" t="str">
        <f t="shared" si="36"/>
        <v/>
      </c>
      <c r="AI145" s="54"/>
      <c r="AJ145" s="54"/>
      <c r="AK145" s="54"/>
      <c r="AL145" s="54"/>
      <c r="AM145" s="54"/>
    </row>
    <row r="146" spans="1:39">
      <c r="A146" s="45" t="str" cm="1">
        <f t="array" ref="A146">IF(H146="PROJECT", CHAR(10) &amp; "- " &amp; _xlfn.TEXTJOIN(CHAR(10) &amp; "- ", TRUE, _xlfn._xlws.FILTER($I$9:$I$1000, ($B$9:$B$1000=B146) * ($H$9:$H$1000="Topic"))), "")</f>
        <v/>
      </c>
      <c r="B146" s="45" t="str">
        <f t="shared" si="37"/>
        <v/>
      </c>
      <c r="C146" s="95"/>
      <c r="D146" s="57"/>
      <c r="E146" s="58"/>
      <c r="F146" s="54"/>
      <c r="G146" s="52"/>
      <c r="H146" s="52"/>
      <c r="I146" s="61"/>
      <c r="J146" s="62"/>
      <c r="K146" s="128" t="str">
        <f t="shared" si="38"/>
        <v/>
      </c>
      <c r="L146" s="102" t="str">
        <f t="shared" si="39"/>
        <v/>
      </c>
      <c r="M146" s="52">
        <v>0</v>
      </c>
      <c r="N146" s="101" t="str">
        <f t="shared" si="40"/>
        <v/>
      </c>
      <c r="O146" s="102" t="str">
        <f t="shared" si="41"/>
        <v/>
      </c>
      <c r="P146" s="52">
        <v>0</v>
      </c>
      <c r="Q146" s="101" t="str">
        <f t="shared" si="42"/>
        <v/>
      </c>
      <c r="R146" s="102" t="str">
        <f t="shared" si="43"/>
        <v/>
      </c>
      <c r="S146" s="52">
        <v>0</v>
      </c>
      <c r="T146" s="101" t="str">
        <f t="shared" si="44"/>
        <v/>
      </c>
      <c r="U146" s="102" t="str">
        <f t="shared" si="45"/>
        <v/>
      </c>
      <c r="V146" s="52">
        <v>0</v>
      </c>
      <c r="W146" s="87" t="str">
        <f t="shared" si="46"/>
        <v/>
      </c>
      <c r="X146" s="102" t="str">
        <f t="shared" si="47"/>
        <v/>
      </c>
      <c r="Y146" s="52">
        <v>0</v>
      </c>
      <c r="Z146" s="56" t="str">
        <f t="shared" si="48"/>
        <v/>
      </c>
      <c r="AA146" s="56" t="str">
        <f t="shared" si="49"/>
        <v/>
      </c>
      <c r="AB146" s="56" t="str">
        <f t="shared" si="50"/>
        <v/>
      </c>
      <c r="AC146" s="56" t="str">
        <f t="shared" si="51"/>
        <v/>
      </c>
      <c r="AD146" s="56" t="str">
        <f t="shared" si="52"/>
        <v/>
      </c>
      <c r="AE146" s="40"/>
      <c r="AF146" s="40"/>
      <c r="AG146" s="40"/>
      <c r="AH146" s="56" t="str">
        <f t="shared" si="36"/>
        <v/>
      </c>
      <c r="AI146" s="54"/>
      <c r="AJ146" s="54"/>
      <c r="AK146" s="54"/>
      <c r="AL146" s="54"/>
      <c r="AM146" s="54"/>
    </row>
    <row r="147" spans="1:39">
      <c r="A147" s="45" t="str" cm="1">
        <f t="array" ref="A147">IF(H147="PROJECT", CHAR(10) &amp; "- " &amp; _xlfn.TEXTJOIN(CHAR(10) &amp; "- ", TRUE, _xlfn._xlws.FILTER($I$9:$I$1000, ($B$9:$B$1000=B147) * ($H$9:$H$1000="Topic"))), "")</f>
        <v/>
      </c>
      <c r="B147" s="45" t="str">
        <f t="shared" si="37"/>
        <v/>
      </c>
      <c r="C147" s="95"/>
      <c r="D147" s="46"/>
      <c r="E147" s="58"/>
      <c r="F147" s="67"/>
      <c r="G147" s="53"/>
      <c r="H147" s="53"/>
      <c r="I147" s="50"/>
      <c r="J147" s="51"/>
      <c r="K147" s="128" t="str">
        <f t="shared" si="38"/>
        <v/>
      </c>
      <c r="L147" s="102" t="str">
        <f t="shared" si="39"/>
        <v/>
      </c>
      <c r="M147" s="53">
        <v>0</v>
      </c>
      <c r="N147" s="101" t="str">
        <f t="shared" si="40"/>
        <v/>
      </c>
      <c r="O147" s="102" t="str">
        <f t="shared" si="41"/>
        <v/>
      </c>
      <c r="P147" s="53">
        <v>0</v>
      </c>
      <c r="Q147" s="101" t="str">
        <f t="shared" si="42"/>
        <v/>
      </c>
      <c r="R147" s="102" t="str">
        <f t="shared" si="43"/>
        <v/>
      </c>
      <c r="S147" s="53">
        <v>0</v>
      </c>
      <c r="T147" s="101" t="str">
        <f t="shared" si="44"/>
        <v/>
      </c>
      <c r="U147" s="102" t="str">
        <f t="shared" si="45"/>
        <v/>
      </c>
      <c r="V147" s="53">
        <v>0</v>
      </c>
      <c r="W147" s="87" t="str">
        <f t="shared" si="46"/>
        <v/>
      </c>
      <c r="X147" s="102" t="str">
        <f t="shared" si="47"/>
        <v/>
      </c>
      <c r="Y147" s="53">
        <v>0</v>
      </c>
      <c r="Z147" s="56" t="str">
        <f t="shared" si="48"/>
        <v/>
      </c>
      <c r="AA147" s="56" t="str">
        <f t="shared" si="49"/>
        <v/>
      </c>
      <c r="AB147" s="56" t="str">
        <f t="shared" si="50"/>
        <v/>
      </c>
      <c r="AC147" s="56" t="str">
        <f t="shared" si="51"/>
        <v/>
      </c>
      <c r="AD147" s="56" t="str">
        <f t="shared" si="52"/>
        <v/>
      </c>
      <c r="AE147" s="40"/>
      <c r="AF147" s="40"/>
      <c r="AG147" s="40"/>
      <c r="AH147" s="56" t="str">
        <f t="shared" si="36"/>
        <v/>
      </c>
      <c r="AI147" s="54"/>
      <c r="AJ147" s="54"/>
      <c r="AK147" s="54"/>
      <c r="AL147" s="54"/>
      <c r="AM147" s="54"/>
    </row>
    <row r="148" spans="1:39">
      <c r="A148" s="45" t="str" cm="1">
        <f t="array" ref="A148">IF(H148="PROJECT", CHAR(10) &amp; "- " &amp; _xlfn.TEXTJOIN(CHAR(10) &amp; "- ", TRUE, _xlfn._xlws.FILTER($I$9:$I$1000, ($B$9:$B$1000=B148) * ($H$9:$H$1000="Topic"))), "")</f>
        <v/>
      </c>
      <c r="B148" s="45" t="str">
        <f t="shared" si="37"/>
        <v/>
      </c>
      <c r="C148" s="95"/>
      <c r="D148" s="57"/>
      <c r="E148" s="58"/>
      <c r="F148" s="54"/>
      <c r="G148" s="52"/>
      <c r="H148" s="52"/>
      <c r="I148" s="61"/>
      <c r="J148" s="62"/>
      <c r="K148" s="128" t="str">
        <f t="shared" si="38"/>
        <v/>
      </c>
      <c r="L148" s="102" t="str">
        <f t="shared" si="39"/>
        <v/>
      </c>
      <c r="M148" s="52">
        <v>0</v>
      </c>
      <c r="N148" s="101" t="str">
        <f t="shared" si="40"/>
        <v/>
      </c>
      <c r="O148" s="102" t="str">
        <f t="shared" si="41"/>
        <v/>
      </c>
      <c r="P148" s="52">
        <v>0</v>
      </c>
      <c r="Q148" s="101" t="str">
        <f t="shared" si="42"/>
        <v/>
      </c>
      <c r="R148" s="102" t="str">
        <f t="shared" si="43"/>
        <v/>
      </c>
      <c r="S148" s="52">
        <v>0</v>
      </c>
      <c r="T148" s="101" t="str">
        <f t="shared" si="44"/>
        <v/>
      </c>
      <c r="U148" s="102" t="str">
        <f t="shared" si="45"/>
        <v/>
      </c>
      <c r="V148" s="52">
        <v>0</v>
      </c>
      <c r="W148" s="87" t="str">
        <f t="shared" si="46"/>
        <v/>
      </c>
      <c r="X148" s="102" t="str">
        <f t="shared" si="47"/>
        <v/>
      </c>
      <c r="Y148" s="52">
        <v>0</v>
      </c>
      <c r="Z148" s="56" t="str">
        <f t="shared" si="48"/>
        <v/>
      </c>
      <c r="AA148" s="56" t="str">
        <f t="shared" si="49"/>
        <v/>
      </c>
      <c r="AB148" s="56" t="str">
        <f t="shared" si="50"/>
        <v/>
      </c>
      <c r="AC148" s="56" t="str">
        <f t="shared" si="51"/>
        <v/>
      </c>
      <c r="AD148" s="56" t="str">
        <f t="shared" si="52"/>
        <v/>
      </c>
      <c r="AE148" s="40"/>
      <c r="AF148" s="40"/>
      <c r="AG148" s="40"/>
      <c r="AH148" s="56" t="str">
        <f t="shared" si="36"/>
        <v/>
      </c>
      <c r="AI148" s="54"/>
      <c r="AJ148" s="54"/>
      <c r="AK148" s="54"/>
      <c r="AL148" s="54"/>
      <c r="AM148" s="54"/>
    </row>
    <row r="149" spans="1:39">
      <c r="A149" s="45" t="str" cm="1">
        <f t="array" ref="A149">IF(H149="PROJECT", CHAR(10) &amp; "- " &amp; _xlfn.TEXTJOIN(CHAR(10) &amp; "- ", TRUE, _xlfn._xlws.FILTER($I$9:$I$1000, ($B$9:$B$1000=B149) * ($H$9:$H$1000="Topic"))), "")</f>
        <v/>
      </c>
      <c r="B149" s="45" t="str">
        <f t="shared" si="37"/>
        <v/>
      </c>
      <c r="C149" s="95"/>
      <c r="D149" s="46"/>
      <c r="E149" s="58"/>
      <c r="F149" s="67"/>
      <c r="G149" s="53"/>
      <c r="H149" s="53"/>
      <c r="I149" s="50"/>
      <c r="J149" s="51"/>
      <c r="K149" s="128" t="str">
        <f t="shared" si="38"/>
        <v/>
      </c>
      <c r="L149" s="102" t="str">
        <f t="shared" si="39"/>
        <v/>
      </c>
      <c r="M149" s="53">
        <v>0</v>
      </c>
      <c r="N149" s="101" t="str">
        <f t="shared" si="40"/>
        <v/>
      </c>
      <c r="O149" s="102" t="str">
        <f t="shared" si="41"/>
        <v/>
      </c>
      <c r="P149" s="53">
        <v>0</v>
      </c>
      <c r="Q149" s="101" t="str">
        <f t="shared" si="42"/>
        <v/>
      </c>
      <c r="R149" s="102" t="str">
        <f t="shared" si="43"/>
        <v/>
      </c>
      <c r="S149" s="53">
        <v>0</v>
      </c>
      <c r="T149" s="101" t="str">
        <f t="shared" si="44"/>
        <v/>
      </c>
      <c r="U149" s="102" t="str">
        <f t="shared" si="45"/>
        <v/>
      </c>
      <c r="V149" s="53">
        <v>0</v>
      </c>
      <c r="W149" s="87" t="str">
        <f t="shared" si="46"/>
        <v/>
      </c>
      <c r="X149" s="102" t="str">
        <f t="shared" si="47"/>
        <v/>
      </c>
      <c r="Y149" s="53">
        <v>0</v>
      </c>
      <c r="Z149" s="56" t="str">
        <f t="shared" si="48"/>
        <v/>
      </c>
      <c r="AA149" s="56" t="str">
        <f t="shared" si="49"/>
        <v/>
      </c>
      <c r="AB149" s="56" t="str">
        <f t="shared" si="50"/>
        <v/>
      </c>
      <c r="AC149" s="56" t="str">
        <f t="shared" si="51"/>
        <v/>
      </c>
      <c r="AD149" s="56" t="str">
        <f t="shared" si="52"/>
        <v/>
      </c>
      <c r="AE149" s="40"/>
      <c r="AF149" s="40"/>
      <c r="AG149" s="40"/>
      <c r="AH149" s="56" t="str">
        <f t="shared" si="36"/>
        <v/>
      </c>
      <c r="AI149" s="54"/>
      <c r="AJ149" s="54"/>
      <c r="AK149" s="54"/>
      <c r="AL149" s="54"/>
      <c r="AM149" s="54"/>
    </row>
    <row r="150" spans="1:39">
      <c r="A150" s="45" t="str" cm="1">
        <f t="array" ref="A150">IF(H150="PROJECT", CHAR(10) &amp; "- " &amp; _xlfn.TEXTJOIN(CHAR(10) &amp; "- ", TRUE, _xlfn._xlws.FILTER($I$9:$I$1000, ($B$9:$B$1000=B150) * ($H$9:$H$1000="Topic"))), "")</f>
        <v/>
      </c>
      <c r="B150" s="45" t="str">
        <f t="shared" si="37"/>
        <v/>
      </c>
      <c r="C150" s="95"/>
      <c r="D150" s="57"/>
      <c r="E150" s="58"/>
      <c r="F150" s="54"/>
      <c r="G150" s="52"/>
      <c r="H150" s="52"/>
      <c r="I150" s="61"/>
      <c r="J150" s="62"/>
      <c r="K150" s="128" t="str">
        <f t="shared" si="38"/>
        <v/>
      </c>
      <c r="L150" s="102" t="str">
        <f t="shared" si="39"/>
        <v/>
      </c>
      <c r="M150" s="52">
        <v>0</v>
      </c>
      <c r="N150" s="101" t="str">
        <f t="shared" si="40"/>
        <v/>
      </c>
      <c r="O150" s="102" t="str">
        <f t="shared" si="41"/>
        <v/>
      </c>
      <c r="P150" s="52">
        <v>0</v>
      </c>
      <c r="Q150" s="101" t="str">
        <f t="shared" si="42"/>
        <v/>
      </c>
      <c r="R150" s="102" t="str">
        <f t="shared" si="43"/>
        <v/>
      </c>
      <c r="S150" s="52">
        <v>0</v>
      </c>
      <c r="T150" s="101" t="str">
        <f t="shared" si="44"/>
        <v/>
      </c>
      <c r="U150" s="102" t="str">
        <f t="shared" si="45"/>
        <v/>
      </c>
      <c r="V150" s="52">
        <v>0</v>
      </c>
      <c r="W150" s="87" t="str">
        <f t="shared" si="46"/>
        <v/>
      </c>
      <c r="X150" s="102" t="str">
        <f t="shared" si="47"/>
        <v/>
      </c>
      <c r="Y150" s="52">
        <v>0</v>
      </c>
      <c r="Z150" s="56" t="str">
        <f t="shared" si="48"/>
        <v/>
      </c>
      <c r="AA150" s="56" t="str">
        <f t="shared" si="49"/>
        <v/>
      </c>
      <c r="AB150" s="56" t="str">
        <f t="shared" si="50"/>
        <v/>
      </c>
      <c r="AC150" s="56" t="str">
        <f t="shared" si="51"/>
        <v/>
      </c>
      <c r="AD150" s="56" t="str">
        <f t="shared" si="52"/>
        <v/>
      </c>
      <c r="AE150" s="40"/>
      <c r="AF150" s="40"/>
      <c r="AG150" s="40"/>
      <c r="AH150" s="56" t="str">
        <f t="shared" si="36"/>
        <v/>
      </c>
      <c r="AI150" s="54"/>
      <c r="AJ150" s="54"/>
      <c r="AK150" s="54"/>
      <c r="AL150" s="54"/>
      <c r="AM150" s="54"/>
    </row>
    <row r="151" spans="1:39">
      <c r="A151" s="45" t="str" cm="1">
        <f t="array" ref="A151">IF(H151="PROJECT", CHAR(10) &amp; "- " &amp; _xlfn.TEXTJOIN(CHAR(10) &amp; "- ", TRUE, _xlfn._xlws.FILTER($I$9:$I$1000, ($B$9:$B$1000=B151) * ($H$9:$H$1000="Topic"))), "")</f>
        <v/>
      </c>
      <c r="B151" s="45" t="str">
        <f t="shared" si="37"/>
        <v/>
      </c>
      <c r="C151" s="95"/>
      <c r="D151" s="46"/>
      <c r="E151" s="58"/>
      <c r="F151" s="67"/>
      <c r="G151" s="53"/>
      <c r="H151" s="53"/>
      <c r="I151" s="50"/>
      <c r="J151" s="51"/>
      <c r="K151" s="128" t="str">
        <f t="shared" si="38"/>
        <v/>
      </c>
      <c r="L151" s="102" t="str">
        <f t="shared" si="39"/>
        <v/>
      </c>
      <c r="M151" s="53">
        <v>0</v>
      </c>
      <c r="N151" s="101" t="str">
        <f t="shared" si="40"/>
        <v/>
      </c>
      <c r="O151" s="102" t="str">
        <f t="shared" si="41"/>
        <v/>
      </c>
      <c r="P151" s="53">
        <v>0</v>
      </c>
      <c r="Q151" s="101" t="str">
        <f t="shared" si="42"/>
        <v/>
      </c>
      <c r="R151" s="102" t="str">
        <f t="shared" si="43"/>
        <v/>
      </c>
      <c r="S151" s="53">
        <v>0</v>
      </c>
      <c r="T151" s="101" t="str">
        <f t="shared" si="44"/>
        <v/>
      </c>
      <c r="U151" s="102" t="str">
        <f t="shared" si="45"/>
        <v/>
      </c>
      <c r="V151" s="53">
        <v>0</v>
      </c>
      <c r="W151" s="87" t="str">
        <f t="shared" si="46"/>
        <v/>
      </c>
      <c r="X151" s="102" t="str">
        <f t="shared" si="47"/>
        <v/>
      </c>
      <c r="Y151" s="53">
        <v>0</v>
      </c>
      <c r="Z151" s="56" t="str">
        <f t="shared" si="48"/>
        <v/>
      </c>
      <c r="AA151" s="56" t="str">
        <f t="shared" si="49"/>
        <v/>
      </c>
      <c r="AB151" s="56" t="str">
        <f t="shared" si="50"/>
        <v/>
      </c>
      <c r="AC151" s="56" t="str">
        <f t="shared" si="51"/>
        <v/>
      </c>
      <c r="AD151" s="56" t="str">
        <f t="shared" si="52"/>
        <v/>
      </c>
      <c r="AE151" s="40"/>
      <c r="AF151" s="40"/>
      <c r="AG151" s="40"/>
      <c r="AH151" s="56" t="str">
        <f t="shared" si="36"/>
        <v/>
      </c>
      <c r="AI151" s="54"/>
      <c r="AJ151" s="54"/>
      <c r="AK151" s="54"/>
      <c r="AL151" s="54"/>
      <c r="AM151" s="54"/>
    </row>
    <row r="152" spans="1:39">
      <c r="A152" s="45" t="str" cm="1">
        <f t="array" ref="A152">IF(H152="PROJECT", CHAR(10) &amp; "- " &amp; _xlfn.TEXTJOIN(CHAR(10) &amp; "- ", TRUE, _xlfn._xlws.FILTER($I$9:$I$1000, ($B$9:$B$1000=B152) * ($H$9:$H$1000="Topic"))), "")</f>
        <v/>
      </c>
      <c r="B152" s="45" t="str">
        <f t="shared" si="37"/>
        <v/>
      </c>
      <c r="C152" s="95"/>
      <c r="D152" s="57"/>
      <c r="E152" s="58"/>
      <c r="F152" s="54"/>
      <c r="G152" s="52"/>
      <c r="H152" s="52"/>
      <c r="I152" s="61"/>
      <c r="J152" s="62"/>
      <c r="K152" s="128" t="str">
        <f t="shared" si="38"/>
        <v/>
      </c>
      <c r="L152" s="102" t="str">
        <f t="shared" si="39"/>
        <v/>
      </c>
      <c r="M152" s="52">
        <v>0</v>
      </c>
      <c r="N152" s="101" t="str">
        <f t="shared" si="40"/>
        <v/>
      </c>
      <c r="O152" s="102" t="str">
        <f t="shared" si="41"/>
        <v/>
      </c>
      <c r="P152" s="52">
        <v>0</v>
      </c>
      <c r="Q152" s="101" t="str">
        <f t="shared" si="42"/>
        <v/>
      </c>
      <c r="R152" s="102" t="str">
        <f t="shared" si="43"/>
        <v/>
      </c>
      <c r="S152" s="52">
        <v>0</v>
      </c>
      <c r="T152" s="101" t="str">
        <f t="shared" si="44"/>
        <v/>
      </c>
      <c r="U152" s="102" t="str">
        <f t="shared" si="45"/>
        <v/>
      </c>
      <c r="V152" s="52">
        <v>0</v>
      </c>
      <c r="W152" s="87" t="str">
        <f t="shared" si="46"/>
        <v/>
      </c>
      <c r="X152" s="102" t="str">
        <f t="shared" si="47"/>
        <v/>
      </c>
      <c r="Y152" s="52">
        <v>0</v>
      </c>
      <c r="Z152" s="56" t="str">
        <f t="shared" si="48"/>
        <v/>
      </c>
      <c r="AA152" s="56" t="str">
        <f t="shared" si="49"/>
        <v/>
      </c>
      <c r="AB152" s="56" t="str">
        <f t="shared" si="50"/>
        <v/>
      </c>
      <c r="AC152" s="56" t="str">
        <f t="shared" si="51"/>
        <v/>
      </c>
      <c r="AD152" s="56" t="str">
        <f t="shared" si="52"/>
        <v/>
      </c>
      <c r="AE152" s="40"/>
      <c r="AF152" s="40"/>
      <c r="AG152" s="40"/>
      <c r="AH152" s="56" t="str">
        <f t="shared" si="36"/>
        <v/>
      </c>
      <c r="AI152" s="54"/>
      <c r="AJ152" s="54"/>
      <c r="AK152" s="54"/>
      <c r="AL152" s="54"/>
      <c r="AM152" s="54"/>
    </row>
    <row r="153" spans="1:39">
      <c r="A153" s="45" t="str" cm="1">
        <f t="array" ref="A153">IF(H153="PROJECT", CHAR(10) &amp; "- " &amp; _xlfn.TEXTJOIN(CHAR(10) &amp; "- ", TRUE, _xlfn._xlws.FILTER($I$9:$I$1000, ($B$9:$B$1000=B153) * ($H$9:$H$1000="Topic"))), "")</f>
        <v/>
      </c>
      <c r="B153" s="45" t="str">
        <f t="shared" si="37"/>
        <v/>
      </c>
      <c r="C153" s="95"/>
      <c r="D153" s="46"/>
      <c r="E153" s="58"/>
      <c r="F153" s="67"/>
      <c r="G153" s="53"/>
      <c r="H153" s="53"/>
      <c r="I153" s="50"/>
      <c r="J153" s="51"/>
      <c r="K153" s="128" t="str">
        <f t="shared" si="38"/>
        <v/>
      </c>
      <c r="L153" s="102" t="str">
        <f t="shared" si="39"/>
        <v/>
      </c>
      <c r="M153" s="53">
        <v>0</v>
      </c>
      <c r="N153" s="101" t="str">
        <f t="shared" si="40"/>
        <v/>
      </c>
      <c r="O153" s="102" t="str">
        <f t="shared" si="41"/>
        <v/>
      </c>
      <c r="P153" s="53">
        <v>0</v>
      </c>
      <c r="Q153" s="101" t="str">
        <f t="shared" si="42"/>
        <v/>
      </c>
      <c r="R153" s="102" t="str">
        <f t="shared" si="43"/>
        <v/>
      </c>
      <c r="S153" s="53">
        <v>0</v>
      </c>
      <c r="T153" s="101" t="str">
        <f t="shared" si="44"/>
        <v/>
      </c>
      <c r="U153" s="102" t="str">
        <f t="shared" si="45"/>
        <v/>
      </c>
      <c r="V153" s="53">
        <v>0</v>
      </c>
      <c r="W153" s="87" t="str">
        <f t="shared" si="46"/>
        <v/>
      </c>
      <c r="X153" s="102" t="str">
        <f t="shared" si="47"/>
        <v/>
      </c>
      <c r="Y153" s="53">
        <v>0</v>
      </c>
      <c r="Z153" s="56" t="str">
        <f t="shared" si="48"/>
        <v/>
      </c>
      <c r="AA153" s="56" t="str">
        <f t="shared" si="49"/>
        <v/>
      </c>
      <c r="AB153" s="56" t="str">
        <f t="shared" si="50"/>
        <v/>
      </c>
      <c r="AC153" s="56" t="str">
        <f t="shared" si="51"/>
        <v/>
      </c>
      <c r="AD153" s="56" t="str">
        <f t="shared" si="52"/>
        <v/>
      </c>
      <c r="AE153" s="40"/>
      <c r="AF153" s="40"/>
      <c r="AG153" s="40"/>
      <c r="AH153" s="56" t="str">
        <f t="shared" si="36"/>
        <v/>
      </c>
      <c r="AI153" s="54"/>
      <c r="AJ153" s="54"/>
      <c r="AK153" s="54"/>
      <c r="AL153" s="54"/>
      <c r="AM153" s="54"/>
    </row>
    <row r="154" spans="1:39">
      <c r="A154" s="45" t="str" cm="1">
        <f t="array" ref="A154">IF(H154="PROJECT", CHAR(10) &amp; "- " &amp; _xlfn.TEXTJOIN(CHAR(10) &amp; "- ", TRUE, _xlfn._xlws.FILTER($I$9:$I$1000, ($B$9:$B$1000=B154) * ($H$9:$H$1000="Topic"))), "")</f>
        <v/>
      </c>
      <c r="B154" s="45" t="str">
        <f t="shared" si="37"/>
        <v/>
      </c>
      <c r="C154" s="95"/>
      <c r="D154" s="57"/>
      <c r="E154" s="58"/>
      <c r="F154" s="54"/>
      <c r="G154" s="52"/>
      <c r="H154" s="52"/>
      <c r="I154" s="61"/>
      <c r="J154" s="62"/>
      <c r="K154" s="128" t="str">
        <f t="shared" si="38"/>
        <v/>
      </c>
      <c r="L154" s="102" t="str">
        <f t="shared" si="39"/>
        <v/>
      </c>
      <c r="M154" s="52">
        <v>0</v>
      </c>
      <c r="N154" s="101" t="str">
        <f t="shared" si="40"/>
        <v/>
      </c>
      <c r="O154" s="102" t="str">
        <f t="shared" si="41"/>
        <v/>
      </c>
      <c r="P154" s="52">
        <v>0</v>
      </c>
      <c r="Q154" s="101" t="str">
        <f t="shared" si="42"/>
        <v/>
      </c>
      <c r="R154" s="102" t="str">
        <f t="shared" si="43"/>
        <v/>
      </c>
      <c r="S154" s="52">
        <v>0</v>
      </c>
      <c r="T154" s="101" t="str">
        <f t="shared" si="44"/>
        <v/>
      </c>
      <c r="U154" s="102" t="str">
        <f t="shared" si="45"/>
        <v/>
      </c>
      <c r="V154" s="52">
        <v>0</v>
      </c>
      <c r="W154" s="87" t="str">
        <f t="shared" si="46"/>
        <v/>
      </c>
      <c r="X154" s="102" t="str">
        <f t="shared" si="47"/>
        <v/>
      </c>
      <c r="Y154" s="52">
        <v>0</v>
      </c>
      <c r="Z154" s="56" t="str">
        <f t="shared" si="48"/>
        <v/>
      </c>
      <c r="AA154" s="56" t="str">
        <f t="shared" si="49"/>
        <v/>
      </c>
      <c r="AB154" s="56" t="str">
        <f t="shared" si="50"/>
        <v/>
      </c>
      <c r="AC154" s="56" t="str">
        <f t="shared" si="51"/>
        <v/>
      </c>
      <c r="AD154" s="56" t="str">
        <f t="shared" si="52"/>
        <v/>
      </c>
      <c r="AE154" s="40"/>
      <c r="AF154" s="40"/>
      <c r="AG154" s="40"/>
      <c r="AH154" s="56" t="str">
        <f t="shared" si="36"/>
        <v/>
      </c>
      <c r="AI154" s="54"/>
      <c r="AJ154" s="54"/>
      <c r="AK154" s="54"/>
      <c r="AL154" s="54"/>
      <c r="AM154" s="54"/>
    </row>
    <row r="155" spans="1:39">
      <c r="A155" s="45" t="str" cm="1">
        <f t="array" ref="A155">IF(H155="PROJECT", CHAR(10) &amp; "- " &amp; _xlfn.TEXTJOIN(CHAR(10) &amp; "- ", TRUE, _xlfn._xlws.FILTER($I$9:$I$1000, ($B$9:$B$1000=B155) * ($H$9:$H$1000="Topic"))), "")</f>
        <v/>
      </c>
      <c r="B155" s="45" t="str">
        <f t="shared" si="37"/>
        <v/>
      </c>
      <c r="C155" s="95"/>
      <c r="D155" s="46"/>
      <c r="E155" s="58"/>
      <c r="F155" s="67"/>
      <c r="G155" s="53"/>
      <c r="H155" s="53"/>
      <c r="I155" s="50"/>
      <c r="J155" s="51"/>
      <c r="K155" s="128" t="str">
        <f t="shared" si="38"/>
        <v/>
      </c>
      <c r="L155" s="102" t="str">
        <f t="shared" si="39"/>
        <v/>
      </c>
      <c r="M155" s="53">
        <v>0</v>
      </c>
      <c r="N155" s="101" t="str">
        <f t="shared" si="40"/>
        <v/>
      </c>
      <c r="O155" s="102" t="str">
        <f t="shared" si="41"/>
        <v/>
      </c>
      <c r="P155" s="53">
        <v>0</v>
      </c>
      <c r="Q155" s="101" t="str">
        <f t="shared" si="42"/>
        <v/>
      </c>
      <c r="R155" s="102" t="str">
        <f t="shared" si="43"/>
        <v/>
      </c>
      <c r="S155" s="53">
        <v>0</v>
      </c>
      <c r="T155" s="101" t="str">
        <f t="shared" si="44"/>
        <v/>
      </c>
      <c r="U155" s="102" t="str">
        <f t="shared" si="45"/>
        <v/>
      </c>
      <c r="V155" s="53">
        <v>0</v>
      </c>
      <c r="W155" s="87" t="str">
        <f t="shared" si="46"/>
        <v/>
      </c>
      <c r="X155" s="102" t="str">
        <f t="shared" si="47"/>
        <v/>
      </c>
      <c r="Y155" s="53">
        <v>0</v>
      </c>
      <c r="Z155" s="56" t="str">
        <f t="shared" si="48"/>
        <v/>
      </c>
      <c r="AA155" s="56" t="str">
        <f t="shared" si="49"/>
        <v/>
      </c>
      <c r="AB155" s="56" t="str">
        <f t="shared" si="50"/>
        <v/>
      </c>
      <c r="AC155" s="56" t="str">
        <f t="shared" si="51"/>
        <v/>
      </c>
      <c r="AD155" s="56" t="str">
        <f t="shared" si="52"/>
        <v/>
      </c>
      <c r="AE155" s="40"/>
      <c r="AF155" s="40"/>
      <c r="AG155" s="40"/>
      <c r="AH155" s="56" t="str">
        <f t="shared" si="36"/>
        <v/>
      </c>
      <c r="AI155" s="54"/>
      <c r="AJ155" s="54"/>
      <c r="AK155" s="54"/>
      <c r="AL155" s="54"/>
      <c r="AM155" s="54"/>
    </row>
    <row r="156" spans="1:39">
      <c r="A156" s="45" t="str" cm="1">
        <f t="array" ref="A156">IF(H156="PROJECT", CHAR(10) &amp; "- " &amp; _xlfn.TEXTJOIN(CHAR(10) &amp; "- ", TRUE, _xlfn._xlws.FILTER($I$9:$I$1000, ($B$9:$B$1000=B156) * ($H$9:$H$1000="Topic"))), "")</f>
        <v/>
      </c>
      <c r="B156" s="45" t="str">
        <f t="shared" si="37"/>
        <v/>
      </c>
      <c r="C156" s="95"/>
      <c r="D156" s="57"/>
      <c r="E156" s="58"/>
      <c r="F156" s="54"/>
      <c r="G156" s="52"/>
      <c r="H156" s="52"/>
      <c r="I156" s="61"/>
      <c r="J156" s="62"/>
      <c r="K156" s="128" t="str">
        <f t="shared" si="38"/>
        <v/>
      </c>
      <c r="L156" s="102" t="str">
        <f t="shared" si="39"/>
        <v/>
      </c>
      <c r="M156" s="52">
        <v>0</v>
      </c>
      <c r="N156" s="101" t="str">
        <f t="shared" si="40"/>
        <v/>
      </c>
      <c r="O156" s="102" t="str">
        <f t="shared" si="41"/>
        <v/>
      </c>
      <c r="P156" s="52">
        <v>0</v>
      </c>
      <c r="Q156" s="101" t="str">
        <f t="shared" si="42"/>
        <v/>
      </c>
      <c r="R156" s="102" t="str">
        <f t="shared" si="43"/>
        <v/>
      </c>
      <c r="S156" s="52">
        <v>0</v>
      </c>
      <c r="T156" s="101" t="str">
        <f t="shared" si="44"/>
        <v/>
      </c>
      <c r="U156" s="102" t="str">
        <f t="shared" si="45"/>
        <v/>
      </c>
      <c r="V156" s="52">
        <v>0</v>
      </c>
      <c r="W156" s="87" t="str">
        <f t="shared" si="46"/>
        <v/>
      </c>
      <c r="X156" s="102" t="str">
        <f t="shared" si="47"/>
        <v/>
      </c>
      <c r="Y156" s="52">
        <v>0</v>
      </c>
      <c r="Z156" s="56" t="str">
        <f t="shared" si="48"/>
        <v/>
      </c>
      <c r="AA156" s="56" t="str">
        <f t="shared" si="49"/>
        <v/>
      </c>
      <c r="AB156" s="56" t="str">
        <f t="shared" si="50"/>
        <v/>
      </c>
      <c r="AC156" s="56" t="str">
        <f t="shared" si="51"/>
        <v/>
      </c>
      <c r="AD156" s="56" t="str">
        <f t="shared" si="52"/>
        <v/>
      </c>
      <c r="AE156" s="40"/>
      <c r="AF156" s="40"/>
      <c r="AG156" s="40"/>
      <c r="AH156" s="56" t="str">
        <f t="shared" si="36"/>
        <v/>
      </c>
      <c r="AI156" s="54"/>
      <c r="AJ156" s="54"/>
      <c r="AK156" s="54"/>
      <c r="AL156" s="54"/>
      <c r="AM156" s="54"/>
    </row>
    <row r="157" spans="1:39">
      <c r="A157" s="45" t="str" cm="1">
        <f t="array" ref="A157">IF(H157="PROJECT", CHAR(10) &amp; "- " &amp; _xlfn.TEXTJOIN(CHAR(10) &amp; "- ", TRUE, _xlfn._xlws.FILTER($I$9:$I$1000, ($B$9:$B$1000=B157) * ($H$9:$H$1000="Topic"))), "")</f>
        <v/>
      </c>
      <c r="B157" s="45" t="str">
        <f t="shared" si="37"/>
        <v/>
      </c>
      <c r="C157" s="95"/>
      <c r="D157" s="46"/>
      <c r="E157" s="58"/>
      <c r="F157" s="67"/>
      <c r="G157" s="53"/>
      <c r="H157" s="53"/>
      <c r="I157" s="50"/>
      <c r="J157" s="51"/>
      <c r="K157" s="128" t="str">
        <f t="shared" si="38"/>
        <v/>
      </c>
      <c r="L157" s="102" t="str">
        <f t="shared" si="39"/>
        <v/>
      </c>
      <c r="M157" s="53">
        <v>0</v>
      </c>
      <c r="N157" s="101" t="str">
        <f t="shared" si="40"/>
        <v/>
      </c>
      <c r="O157" s="102" t="str">
        <f t="shared" si="41"/>
        <v/>
      </c>
      <c r="P157" s="53">
        <v>0</v>
      </c>
      <c r="Q157" s="101" t="str">
        <f t="shared" si="42"/>
        <v/>
      </c>
      <c r="R157" s="102" t="str">
        <f t="shared" si="43"/>
        <v/>
      </c>
      <c r="S157" s="53">
        <v>0</v>
      </c>
      <c r="T157" s="101" t="str">
        <f t="shared" si="44"/>
        <v/>
      </c>
      <c r="U157" s="102" t="str">
        <f t="shared" si="45"/>
        <v/>
      </c>
      <c r="V157" s="53">
        <v>0</v>
      </c>
      <c r="W157" s="87" t="str">
        <f t="shared" si="46"/>
        <v/>
      </c>
      <c r="X157" s="102" t="str">
        <f t="shared" si="47"/>
        <v/>
      </c>
      <c r="Y157" s="53">
        <v>0</v>
      </c>
      <c r="Z157" s="56" t="str">
        <f t="shared" si="48"/>
        <v/>
      </c>
      <c r="AA157" s="56" t="str">
        <f t="shared" si="49"/>
        <v/>
      </c>
      <c r="AB157" s="56" t="str">
        <f t="shared" si="50"/>
        <v/>
      </c>
      <c r="AC157" s="56" t="str">
        <f t="shared" si="51"/>
        <v/>
      </c>
      <c r="AD157" s="56" t="str">
        <f t="shared" si="52"/>
        <v/>
      </c>
      <c r="AE157" s="40"/>
      <c r="AF157" s="40"/>
      <c r="AG157" s="40"/>
      <c r="AH157" s="56" t="str">
        <f t="shared" si="36"/>
        <v/>
      </c>
      <c r="AI157" s="54"/>
      <c r="AJ157" s="54"/>
      <c r="AK157" s="54"/>
      <c r="AL157" s="54"/>
      <c r="AM157" s="54"/>
    </row>
    <row r="158" spans="1:39">
      <c r="A158" s="45" t="str" cm="1">
        <f t="array" ref="A158">IF(H158="PROJECT", CHAR(10) &amp; "- " &amp; _xlfn.TEXTJOIN(CHAR(10) &amp; "- ", TRUE, _xlfn._xlws.FILTER($I$9:$I$1000, ($B$9:$B$1000=B158) * ($H$9:$H$1000="Topic"))), "")</f>
        <v/>
      </c>
      <c r="B158" s="45" t="str">
        <f t="shared" si="37"/>
        <v/>
      </c>
      <c r="C158" s="95"/>
      <c r="D158" s="57"/>
      <c r="E158" s="58"/>
      <c r="F158" s="54"/>
      <c r="G158" s="52"/>
      <c r="H158" s="52"/>
      <c r="I158" s="61"/>
      <c r="J158" s="62"/>
      <c r="K158" s="128" t="str">
        <f t="shared" si="38"/>
        <v/>
      </c>
      <c r="L158" s="102" t="str">
        <f t="shared" si="39"/>
        <v/>
      </c>
      <c r="M158" s="52">
        <v>0</v>
      </c>
      <c r="N158" s="101" t="str">
        <f t="shared" si="40"/>
        <v/>
      </c>
      <c r="O158" s="102" t="str">
        <f t="shared" si="41"/>
        <v/>
      </c>
      <c r="P158" s="52">
        <v>0</v>
      </c>
      <c r="Q158" s="101" t="str">
        <f t="shared" si="42"/>
        <v/>
      </c>
      <c r="R158" s="102" t="str">
        <f t="shared" si="43"/>
        <v/>
      </c>
      <c r="S158" s="52">
        <v>0</v>
      </c>
      <c r="T158" s="101" t="str">
        <f t="shared" si="44"/>
        <v/>
      </c>
      <c r="U158" s="102" t="str">
        <f t="shared" si="45"/>
        <v/>
      </c>
      <c r="V158" s="52">
        <v>0</v>
      </c>
      <c r="W158" s="87" t="str">
        <f t="shared" si="46"/>
        <v/>
      </c>
      <c r="X158" s="102" t="str">
        <f t="shared" si="47"/>
        <v/>
      </c>
      <c r="Y158" s="52">
        <v>0</v>
      </c>
      <c r="Z158" s="56" t="str">
        <f t="shared" si="48"/>
        <v/>
      </c>
      <c r="AA158" s="56" t="str">
        <f t="shared" si="49"/>
        <v/>
      </c>
      <c r="AB158" s="56" t="str">
        <f t="shared" si="50"/>
        <v/>
      </c>
      <c r="AC158" s="56" t="str">
        <f t="shared" si="51"/>
        <v/>
      </c>
      <c r="AD158" s="56" t="str">
        <f t="shared" si="52"/>
        <v/>
      </c>
      <c r="AE158" s="40"/>
      <c r="AF158" s="40"/>
      <c r="AG158" s="40"/>
      <c r="AH158" s="56" t="str">
        <f t="shared" si="36"/>
        <v/>
      </c>
      <c r="AI158" s="54"/>
      <c r="AJ158" s="54"/>
      <c r="AK158" s="54"/>
      <c r="AL158" s="54"/>
      <c r="AM158" s="54"/>
    </row>
    <row r="159" spans="1:39">
      <c r="A159" s="45" t="str" cm="1">
        <f t="array" ref="A159">IF(H159="PROJECT", CHAR(10) &amp; "- " &amp; _xlfn.TEXTJOIN(CHAR(10) &amp; "- ", TRUE, _xlfn._xlws.FILTER($I$9:$I$1000, ($B$9:$B$1000=B159) * ($H$9:$H$1000="Topic"))), "")</f>
        <v/>
      </c>
      <c r="B159" s="45" t="str">
        <f t="shared" si="37"/>
        <v/>
      </c>
      <c r="C159" s="95"/>
      <c r="D159" s="46"/>
      <c r="E159" s="58"/>
      <c r="F159" s="67"/>
      <c r="G159" s="53"/>
      <c r="H159" s="53"/>
      <c r="I159" s="50"/>
      <c r="J159" s="51"/>
      <c r="K159" s="128" t="str">
        <f t="shared" si="38"/>
        <v/>
      </c>
      <c r="L159" s="102" t="str">
        <f t="shared" si="39"/>
        <v/>
      </c>
      <c r="M159" s="53">
        <v>0</v>
      </c>
      <c r="N159" s="101" t="str">
        <f t="shared" si="40"/>
        <v/>
      </c>
      <c r="O159" s="102" t="str">
        <f t="shared" si="41"/>
        <v/>
      </c>
      <c r="P159" s="53">
        <v>0</v>
      </c>
      <c r="Q159" s="101" t="str">
        <f t="shared" si="42"/>
        <v/>
      </c>
      <c r="R159" s="102" t="str">
        <f t="shared" si="43"/>
        <v/>
      </c>
      <c r="S159" s="53">
        <v>0</v>
      </c>
      <c r="T159" s="101" t="str">
        <f t="shared" si="44"/>
        <v/>
      </c>
      <c r="U159" s="102" t="str">
        <f t="shared" si="45"/>
        <v/>
      </c>
      <c r="V159" s="53">
        <v>0</v>
      </c>
      <c r="W159" s="87" t="str">
        <f t="shared" si="46"/>
        <v/>
      </c>
      <c r="X159" s="102" t="str">
        <f t="shared" si="47"/>
        <v/>
      </c>
      <c r="Y159" s="53">
        <v>0</v>
      </c>
      <c r="Z159" s="56" t="str">
        <f t="shared" si="48"/>
        <v/>
      </c>
      <c r="AA159" s="56" t="str">
        <f t="shared" si="49"/>
        <v/>
      </c>
      <c r="AB159" s="56" t="str">
        <f t="shared" si="50"/>
        <v/>
      </c>
      <c r="AC159" s="56" t="str">
        <f t="shared" si="51"/>
        <v/>
      </c>
      <c r="AD159" s="56" t="str">
        <f t="shared" si="52"/>
        <v/>
      </c>
      <c r="AE159" s="40"/>
      <c r="AF159" s="40"/>
      <c r="AG159" s="40"/>
      <c r="AH159" s="56" t="str">
        <f t="shared" si="36"/>
        <v/>
      </c>
      <c r="AI159" s="54"/>
      <c r="AJ159" s="54"/>
      <c r="AK159" s="54"/>
      <c r="AL159" s="54"/>
      <c r="AM159" s="54"/>
    </row>
    <row r="160" spans="1:39">
      <c r="A160" s="45" t="str" cm="1">
        <f t="array" ref="A160">IF(H160="PROJECT", CHAR(10) &amp; "- " &amp; _xlfn.TEXTJOIN(CHAR(10) &amp; "- ", TRUE, _xlfn._xlws.FILTER($I$9:$I$1000, ($B$9:$B$1000=B160) * ($H$9:$H$1000="Topic"))), "")</f>
        <v/>
      </c>
      <c r="B160" s="45" t="str">
        <f t="shared" si="37"/>
        <v/>
      </c>
      <c r="C160" s="95"/>
      <c r="D160" s="57"/>
      <c r="E160" s="58"/>
      <c r="F160" s="54"/>
      <c r="G160" s="52"/>
      <c r="H160" s="52"/>
      <c r="I160" s="61"/>
      <c r="J160" s="62"/>
      <c r="K160" s="128" t="str">
        <f t="shared" si="38"/>
        <v/>
      </c>
      <c r="L160" s="102" t="str">
        <f t="shared" si="39"/>
        <v/>
      </c>
      <c r="M160" s="52">
        <v>0</v>
      </c>
      <c r="N160" s="101" t="str">
        <f t="shared" si="40"/>
        <v/>
      </c>
      <c r="O160" s="102" t="str">
        <f t="shared" si="41"/>
        <v/>
      </c>
      <c r="P160" s="52">
        <v>0</v>
      </c>
      <c r="Q160" s="101" t="str">
        <f t="shared" si="42"/>
        <v/>
      </c>
      <c r="R160" s="102" t="str">
        <f t="shared" si="43"/>
        <v/>
      </c>
      <c r="S160" s="52">
        <v>0</v>
      </c>
      <c r="T160" s="101" t="str">
        <f t="shared" si="44"/>
        <v/>
      </c>
      <c r="U160" s="102" t="str">
        <f t="shared" si="45"/>
        <v/>
      </c>
      <c r="V160" s="52">
        <v>0</v>
      </c>
      <c r="W160" s="87" t="str">
        <f t="shared" si="46"/>
        <v/>
      </c>
      <c r="X160" s="102" t="str">
        <f t="shared" si="47"/>
        <v/>
      </c>
      <c r="Y160" s="52">
        <v>0</v>
      </c>
      <c r="Z160" s="56" t="str">
        <f t="shared" si="48"/>
        <v/>
      </c>
      <c r="AA160" s="56" t="str">
        <f t="shared" si="49"/>
        <v/>
      </c>
      <c r="AB160" s="56" t="str">
        <f t="shared" si="50"/>
        <v/>
      </c>
      <c r="AC160" s="56" t="str">
        <f t="shared" si="51"/>
        <v/>
      </c>
      <c r="AD160" s="56" t="str">
        <f t="shared" si="52"/>
        <v/>
      </c>
      <c r="AE160" s="40"/>
      <c r="AF160" s="40"/>
      <c r="AG160" s="40"/>
      <c r="AH160" s="56" t="str">
        <f t="shared" si="36"/>
        <v/>
      </c>
      <c r="AI160" s="54"/>
      <c r="AJ160" s="54"/>
      <c r="AK160" s="54"/>
      <c r="AL160" s="54"/>
      <c r="AM160" s="54"/>
    </row>
    <row r="161" spans="1:39">
      <c r="A161" s="45" t="str" cm="1">
        <f t="array" ref="A161">IF(H161="PROJECT", CHAR(10) &amp; "- " &amp; _xlfn.TEXTJOIN(CHAR(10) &amp; "- ", TRUE, _xlfn._xlws.FILTER($I$9:$I$1000, ($B$9:$B$1000=B161) * ($H$9:$H$1000="Topic"))), "")</f>
        <v/>
      </c>
      <c r="B161" s="45" t="str">
        <f t="shared" si="37"/>
        <v/>
      </c>
      <c r="C161" s="95"/>
      <c r="D161" s="46"/>
      <c r="E161" s="58"/>
      <c r="F161" s="67"/>
      <c r="G161" s="53"/>
      <c r="H161" s="53"/>
      <c r="I161" s="50"/>
      <c r="J161" s="51"/>
      <c r="K161" s="128" t="str">
        <f t="shared" si="38"/>
        <v/>
      </c>
      <c r="L161" s="102" t="str">
        <f t="shared" si="39"/>
        <v/>
      </c>
      <c r="M161" s="53">
        <v>0</v>
      </c>
      <c r="N161" s="101" t="str">
        <f t="shared" si="40"/>
        <v/>
      </c>
      <c r="O161" s="102" t="str">
        <f t="shared" si="41"/>
        <v/>
      </c>
      <c r="P161" s="53">
        <v>0</v>
      </c>
      <c r="Q161" s="101" t="str">
        <f t="shared" si="42"/>
        <v/>
      </c>
      <c r="R161" s="102" t="str">
        <f t="shared" si="43"/>
        <v/>
      </c>
      <c r="S161" s="53">
        <v>0</v>
      </c>
      <c r="T161" s="101" t="str">
        <f t="shared" si="44"/>
        <v/>
      </c>
      <c r="U161" s="102" t="str">
        <f t="shared" si="45"/>
        <v/>
      </c>
      <c r="V161" s="53">
        <v>0</v>
      </c>
      <c r="W161" s="87" t="str">
        <f t="shared" si="46"/>
        <v/>
      </c>
      <c r="X161" s="102" t="str">
        <f t="shared" si="47"/>
        <v/>
      </c>
      <c r="Y161" s="53">
        <v>0</v>
      </c>
      <c r="Z161" s="56" t="str">
        <f t="shared" si="48"/>
        <v/>
      </c>
      <c r="AA161" s="56" t="str">
        <f t="shared" si="49"/>
        <v/>
      </c>
      <c r="AB161" s="56" t="str">
        <f t="shared" si="50"/>
        <v/>
      </c>
      <c r="AC161" s="56" t="str">
        <f t="shared" si="51"/>
        <v/>
      </c>
      <c r="AD161" s="56" t="str">
        <f t="shared" si="52"/>
        <v/>
      </c>
      <c r="AE161" s="40"/>
      <c r="AF161" s="40"/>
      <c r="AG161" s="40"/>
      <c r="AH161" s="56" t="str">
        <f t="shared" si="36"/>
        <v/>
      </c>
      <c r="AI161" s="54"/>
      <c r="AJ161" s="54"/>
      <c r="AK161" s="54"/>
      <c r="AL161" s="54"/>
      <c r="AM161" s="54"/>
    </row>
    <row r="162" spans="1:39">
      <c r="A162" s="45" t="str" cm="1">
        <f t="array" ref="A162">IF(H162="PROJECT", CHAR(10) &amp; "- " &amp; _xlfn.TEXTJOIN(CHAR(10) &amp; "- ", TRUE, _xlfn._xlws.FILTER($I$9:$I$1000, ($B$9:$B$1000=B162) * ($H$9:$H$1000="Topic"))), "")</f>
        <v/>
      </c>
      <c r="B162" s="45" t="str">
        <f t="shared" si="37"/>
        <v/>
      </c>
      <c r="C162" s="95"/>
      <c r="D162" s="57"/>
      <c r="E162" s="58"/>
      <c r="F162" s="54"/>
      <c r="G162" s="52"/>
      <c r="H162" s="52"/>
      <c r="I162" s="61"/>
      <c r="J162" s="62"/>
      <c r="K162" s="128" t="str">
        <f t="shared" si="38"/>
        <v/>
      </c>
      <c r="L162" s="102" t="str">
        <f t="shared" si="39"/>
        <v/>
      </c>
      <c r="M162" s="52">
        <v>0</v>
      </c>
      <c r="N162" s="101" t="str">
        <f t="shared" si="40"/>
        <v/>
      </c>
      <c r="O162" s="102" t="str">
        <f t="shared" si="41"/>
        <v/>
      </c>
      <c r="P162" s="52">
        <v>0</v>
      </c>
      <c r="Q162" s="101" t="str">
        <f t="shared" si="42"/>
        <v/>
      </c>
      <c r="R162" s="102" t="str">
        <f t="shared" si="43"/>
        <v/>
      </c>
      <c r="S162" s="52">
        <v>0</v>
      </c>
      <c r="T162" s="101" t="str">
        <f t="shared" si="44"/>
        <v/>
      </c>
      <c r="U162" s="102" t="str">
        <f t="shared" si="45"/>
        <v/>
      </c>
      <c r="V162" s="52">
        <v>0</v>
      </c>
      <c r="W162" s="87" t="str">
        <f t="shared" si="46"/>
        <v/>
      </c>
      <c r="X162" s="102" t="str">
        <f t="shared" si="47"/>
        <v/>
      </c>
      <c r="Y162" s="52">
        <v>0</v>
      </c>
      <c r="Z162" s="56" t="str">
        <f t="shared" si="48"/>
        <v/>
      </c>
      <c r="AA162" s="56" t="str">
        <f t="shared" si="49"/>
        <v/>
      </c>
      <c r="AB162" s="56" t="str">
        <f t="shared" si="50"/>
        <v/>
      </c>
      <c r="AC162" s="56" t="str">
        <f t="shared" si="51"/>
        <v/>
      </c>
      <c r="AD162" s="56" t="str">
        <f t="shared" si="52"/>
        <v/>
      </c>
      <c r="AE162" s="40"/>
      <c r="AF162" s="40"/>
      <c r="AG162" s="40"/>
      <c r="AH162" s="56" t="str">
        <f t="shared" si="36"/>
        <v/>
      </c>
      <c r="AI162" s="54"/>
      <c r="AJ162" s="54"/>
      <c r="AK162" s="54"/>
      <c r="AL162" s="54"/>
      <c r="AM162" s="54"/>
    </row>
    <row r="163" spans="1:39">
      <c r="A163" s="45" t="str" cm="1">
        <f t="array" ref="A163">IF(H163="PROJECT", CHAR(10) &amp; "- " &amp; _xlfn.TEXTJOIN(CHAR(10) &amp; "- ", TRUE, _xlfn._xlws.FILTER($I$9:$I$1000, ($B$9:$B$1000=B163) * ($H$9:$H$1000="Topic"))), "")</f>
        <v/>
      </c>
      <c r="B163" s="45" t="str">
        <f t="shared" si="37"/>
        <v/>
      </c>
      <c r="C163" s="95"/>
      <c r="D163" s="46"/>
      <c r="E163" s="58"/>
      <c r="F163" s="67"/>
      <c r="G163" s="53"/>
      <c r="H163" s="53"/>
      <c r="I163" s="50"/>
      <c r="J163" s="51"/>
      <c r="K163" s="128" t="str">
        <f t="shared" si="38"/>
        <v/>
      </c>
      <c r="L163" s="102" t="str">
        <f t="shared" si="39"/>
        <v/>
      </c>
      <c r="M163" s="53">
        <v>0</v>
      </c>
      <c r="N163" s="101" t="str">
        <f t="shared" si="40"/>
        <v/>
      </c>
      <c r="O163" s="102" t="str">
        <f t="shared" si="41"/>
        <v/>
      </c>
      <c r="P163" s="53">
        <v>0</v>
      </c>
      <c r="Q163" s="101" t="str">
        <f t="shared" si="42"/>
        <v/>
      </c>
      <c r="R163" s="102" t="str">
        <f t="shared" si="43"/>
        <v/>
      </c>
      <c r="S163" s="53">
        <v>0</v>
      </c>
      <c r="T163" s="101" t="str">
        <f t="shared" si="44"/>
        <v/>
      </c>
      <c r="U163" s="102" t="str">
        <f t="shared" si="45"/>
        <v/>
      </c>
      <c r="V163" s="53">
        <v>0</v>
      </c>
      <c r="W163" s="87" t="str">
        <f t="shared" si="46"/>
        <v/>
      </c>
      <c r="X163" s="102" t="str">
        <f t="shared" si="47"/>
        <v/>
      </c>
      <c r="Y163" s="53">
        <v>0</v>
      </c>
      <c r="Z163" s="56" t="str">
        <f t="shared" si="48"/>
        <v/>
      </c>
      <c r="AA163" s="56" t="str">
        <f t="shared" si="49"/>
        <v/>
      </c>
      <c r="AB163" s="56" t="str">
        <f t="shared" si="50"/>
        <v/>
      </c>
      <c r="AC163" s="56" t="str">
        <f t="shared" si="51"/>
        <v/>
      </c>
      <c r="AD163" s="56" t="str">
        <f t="shared" si="52"/>
        <v/>
      </c>
      <c r="AE163" s="40"/>
      <c r="AF163" s="40"/>
      <c r="AG163" s="40"/>
      <c r="AH163" s="56" t="str">
        <f t="shared" si="36"/>
        <v/>
      </c>
      <c r="AI163" s="54"/>
      <c r="AJ163" s="54"/>
      <c r="AK163" s="54"/>
      <c r="AL163" s="54"/>
      <c r="AM163" s="54"/>
    </row>
    <row r="164" spans="1:39">
      <c r="A164" s="45" t="str" cm="1">
        <f t="array" ref="A164">IF(H164="PROJECT", CHAR(10) &amp; "- " &amp; _xlfn.TEXTJOIN(CHAR(10) &amp; "- ", TRUE, _xlfn._xlws.FILTER($I$9:$I$1000, ($B$9:$B$1000=B164) * ($H$9:$H$1000="Topic"))), "")</f>
        <v/>
      </c>
      <c r="B164" s="45" t="str">
        <f t="shared" si="37"/>
        <v/>
      </c>
      <c r="C164" s="95"/>
      <c r="D164" s="57"/>
      <c r="E164" s="58"/>
      <c r="F164" s="54"/>
      <c r="G164" s="52"/>
      <c r="H164" s="52"/>
      <c r="I164" s="61"/>
      <c r="J164" s="62"/>
      <c r="K164" s="128" t="str">
        <f t="shared" si="38"/>
        <v/>
      </c>
      <c r="L164" s="102" t="str">
        <f t="shared" si="39"/>
        <v/>
      </c>
      <c r="M164" s="52">
        <v>0</v>
      </c>
      <c r="N164" s="101" t="str">
        <f t="shared" si="40"/>
        <v/>
      </c>
      <c r="O164" s="102" t="str">
        <f t="shared" si="41"/>
        <v/>
      </c>
      <c r="P164" s="52">
        <v>0</v>
      </c>
      <c r="Q164" s="101" t="str">
        <f t="shared" si="42"/>
        <v/>
      </c>
      <c r="R164" s="102" t="str">
        <f t="shared" si="43"/>
        <v/>
      </c>
      <c r="S164" s="52">
        <v>0</v>
      </c>
      <c r="T164" s="101" t="str">
        <f t="shared" si="44"/>
        <v/>
      </c>
      <c r="U164" s="102" t="str">
        <f t="shared" si="45"/>
        <v/>
      </c>
      <c r="V164" s="52">
        <v>0</v>
      </c>
      <c r="W164" s="87" t="str">
        <f t="shared" si="46"/>
        <v/>
      </c>
      <c r="X164" s="102" t="str">
        <f t="shared" si="47"/>
        <v/>
      </c>
      <c r="Y164" s="52">
        <v>0</v>
      </c>
      <c r="Z164" s="56" t="str">
        <f t="shared" si="48"/>
        <v/>
      </c>
      <c r="AA164" s="56" t="str">
        <f t="shared" si="49"/>
        <v/>
      </c>
      <c r="AB164" s="56" t="str">
        <f t="shared" si="50"/>
        <v/>
      </c>
      <c r="AC164" s="56" t="str">
        <f t="shared" si="51"/>
        <v/>
      </c>
      <c r="AD164" s="56" t="str">
        <f t="shared" si="52"/>
        <v/>
      </c>
      <c r="AE164" s="40"/>
      <c r="AF164" s="40"/>
      <c r="AG164" s="40"/>
      <c r="AH164" s="56" t="str">
        <f t="shared" si="36"/>
        <v/>
      </c>
      <c r="AI164" s="54"/>
      <c r="AJ164" s="54"/>
      <c r="AK164" s="54"/>
      <c r="AL164" s="54"/>
      <c r="AM164" s="54"/>
    </row>
    <row r="165" spans="1:39">
      <c r="A165" s="45" t="str" cm="1">
        <f t="array" ref="A165">IF(H165="PROJECT", CHAR(10) &amp; "- " &amp; _xlfn.TEXTJOIN(CHAR(10) &amp; "- ", TRUE, _xlfn._xlws.FILTER($I$9:$I$1000, ($B$9:$B$1000=B165) * ($H$9:$H$1000="Topic"))), "")</f>
        <v/>
      </c>
      <c r="B165" s="45" t="str">
        <f t="shared" si="37"/>
        <v/>
      </c>
      <c r="C165" s="95"/>
      <c r="D165" s="46"/>
      <c r="E165" s="58"/>
      <c r="F165" s="67"/>
      <c r="G165" s="53"/>
      <c r="H165" s="53"/>
      <c r="I165" s="50"/>
      <c r="J165" s="51"/>
      <c r="K165" s="128" t="str">
        <f t="shared" si="38"/>
        <v/>
      </c>
      <c r="L165" s="102" t="str">
        <f t="shared" si="39"/>
        <v/>
      </c>
      <c r="M165" s="53">
        <v>0</v>
      </c>
      <c r="N165" s="101" t="str">
        <f t="shared" si="40"/>
        <v/>
      </c>
      <c r="O165" s="102" t="str">
        <f t="shared" si="41"/>
        <v/>
      </c>
      <c r="P165" s="53">
        <v>0</v>
      </c>
      <c r="Q165" s="101" t="str">
        <f t="shared" si="42"/>
        <v/>
      </c>
      <c r="R165" s="102" t="str">
        <f t="shared" si="43"/>
        <v/>
      </c>
      <c r="S165" s="53">
        <v>0</v>
      </c>
      <c r="T165" s="101" t="str">
        <f t="shared" si="44"/>
        <v/>
      </c>
      <c r="U165" s="102" t="str">
        <f t="shared" si="45"/>
        <v/>
      </c>
      <c r="V165" s="53">
        <v>0</v>
      </c>
      <c r="W165" s="87" t="str">
        <f t="shared" si="46"/>
        <v/>
      </c>
      <c r="X165" s="102" t="str">
        <f t="shared" si="47"/>
        <v/>
      </c>
      <c r="Y165" s="53">
        <v>0</v>
      </c>
      <c r="Z165" s="56" t="str">
        <f t="shared" si="48"/>
        <v/>
      </c>
      <c r="AA165" s="56" t="str">
        <f t="shared" si="49"/>
        <v/>
      </c>
      <c r="AB165" s="56" t="str">
        <f t="shared" si="50"/>
        <v/>
      </c>
      <c r="AC165" s="56" t="str">
        <f t="shared" si="51"/>
        <v/>
      </c>
      <c r="AD165" s="56" t="str">
        <f t="shared" si="52"/>
        <v/>
      </c>
      <c r="AE165" s="40"/>
      <c r="AF165" s="40"/>
      <c r="AG165" s="40"/>
      <c r="AH165" s="56" t="str">
        <f t="shared" si="36"/>
        <v/>
      </c>
      <c r="AI165" s="54"/>
      <c r="AJ165" s="54"/>
      <c r="AK165" s="54"/>
      <c r="AL165" s="54"/>
      <c r="AM165" s="54"/>
    </row>
    <row r="166" spans="1:39">
      <c r="A166" s="45" t="str" cm="1">
        <f t="array" ref="A166">IF(H166="PROJECT", CHAR(10) &amp; "- " &amp; _xlfn.TEXTJOIN(CHAR(10) &amp; "- ", TRUE, _xlfn._xlws.FILTER($I$9:$I$1000, ($B$9:$B$1000=B166) * ($H$9:$H$1000="Topic"))), "")</f>
        <v/>
      </c>
      <c r="B166" s="45" t="str">
        <f t="shared" si="37"/>
        <v/>
      </c>
      <c r="C166" s="95"/>
      <c r="D166" s="57"/>
      <c r="E166" s="58"/>
      <c r="F166" s="54"/>
      <c r="G166" s="52"/>
      <c r="H166" s="52"/>
      <c r="I166" s="61"/>
      <c r="J166" s="62"/>
      <c r="K166" s="128" t="str">
        <f t="shared" si="38"/>
        <v/>
      </c>
      <c r="L166" s="102" t="str">
        <f t="shared" si="39"/>
        <v/>
      </c>
      <c r="M166" s="52">
        <v>0</v>
      </c>
      <c r="N166" s="101" t="str">
        <f t="shared" si="40"/>
        <v/>
      </c>
      <c r="O166" s="102" t="str">
        <f t="shared" si="41"/>
        <v/>
      </c>
      <c r="P166" s="52">
        <v>0</v>
      </c>
      <c r="Q166" s="101" t="str">
        <f t="shared" si="42"/>
        <v/>
      </c>
      <c r="R166" s="102" t="str">
        <f t="shared" si="43"/>
        <v/>
      </c>
      <c r="S166" s="52">
        <v>0</v>
      </c>
      <c r="T166" s="101" t="str">
        <f t="shared" si="44"/>
        <v/>
      </c>
      <c r="U166" s="102" t="str">
        <f t="shared" si="45"/>
        <v/>
      </c>
      <c r="V166" s="52">
        <v>0</v>
      </c>
      <c r="W166" s="87" t="str">
        <f t="shared" si="46"/>
        <v/>
      </c>
      <c r="X166" s="102" t="str">
        <f t="shared" si="47"/>
        <v/>
      </c>
      <c r="Y166" s="52">
        <v>0</v>
      </c>
      <c r="Z166" s="56" t="str">
        <f t="shared" si="48"/>
        <v/>
      </c>
      <c r="AA166" s="56" t="str">
        <f t="shared" si="49"/>
        <v/>
      </c>
      <c r="AB166" s="56" t="str">
        <f t="shared" si="50"/>
        <v/>
      </c>
      <c r="AC166" s="56" t="str">
        <f t="shared" si="51"/>
        <v/>
      </c>
      <c r="AD166" s="56" t="str">
        <f t="shared" si="52"/>
        <v/>
      </c>
      <c r="AE166" s="40"/>
      <c r="AF166" s="40"/>
      <c r="AG166" s="40"/>
      <c r="AH166" s="56" t="str">
        <f t="shared" si="36"/>
        <v/>
      </c>
      <c r="AI166" s="54"/>
      <c r="AJ166" s="54"/>
      <c r="AK166" s="54"/>
      <c r="AL166" s="54"/>
      <c r="AM166" s="54"/>
    </row>
    <row r="167" spans="1:39">
      <c r="A167" s="45" t="str" cm="1">
        <f t="array" ref="A167">IF(H167="PROJECT", CHAR(10) &amp; "- " &amp; _xlfn.TEXTJOIN(CHAR(10) &amp; "- ", TRUE, _xlfn._xlws.FILTER($I$9:$I$1000, ($B$9:$B$1000=B167) * ($H$9:$H$1000="Topic"))), "")</f>
        <v/>
      </c>
      <c r="B167" s="45" t="str">
        <f t="shared" si="37"/>
        <v/>
      </c>
      <c r="C167" s="95"/>
      <c r="D167" s="46"/>
      <c r="E167" s="58"/>
      <c r="F167" s="67"/>
      <c r="G167" s="53"/>
      <c r="H167" s="53"/>
      <c r="I167" s="50"/>
      <c r="J167" s="51"/>
      <c r="K167" s="128" t="str">
        <f t="shared" si="38"/>
        <v/>
      </c>
      <c r="L167" s="102" t="str">
        <f t="shared" si="39"/>
        <v/>
      </c>
      <c r="M167" s="53">
        <v>0</v>
      </c>
      <c r="N167" s="101" t="str">
        <f t="shared" si="40"/>
        <v/>
      </c>
      <c r="O167" s="102" t="str">
        <f t="shared" si="41"/>
        <v/>
      </c>
      <c r="P167" s="53">
        <v>0</v>
      </c>
      <c r="Q167" s="101" t="str">
        <f t="shared" si="42"/>
        <v/>
      </c>
      <c r="R167" s="102" t="str">
        <f t="shared" si="43"/>
        <v/>
      </c>
      <c r="S167" s="53">
        <v>0</v>
      </c>
      <c r="T167" s="101" t="str">
        <f t="shared" si="44"/>
        <v/>
      </c>
      <c r="U167" s="102" t="str">
        <f t="shared" si="45"/>
        <v/>
      </c>
      <c r="V167" s="53">
        <v>0</v>
      </c>
      <c r="W167" s="87" t="str">
        <f t="shared" si="46"/>
        <v/>
      </c>
      <c r="X167" s="102" t="str">
        <f t="shared" si="47"/>
        <v/>
      </c>
      <c r="Y167" s="53">
        <v>0</v>
      </c>
      <c r="Z167" s="56" t="str">
        <f t="shared" si="48"/>
        <v/>
      </c>
      <c r="AA167" s="56" t="str">
        <f t="shared" si="49"/>
        <v/>
      </c>
      <c r="AB167" s="56" t="str">
        <f t="shared" si="50"/>
        <v/>
      </c>
      <c r="AC167" s="56" t="str">
        <f t="shared" si="51"/>
        <v/>
      </c>
      <c r="AD167" s="56" t="str">
        <f t="shared" si="52"/>
        <v/>
      </c>
      <c r="AE167" s="40"/>
      <c r="AF167" s="40"/>
      <c r="AG167" s="40"/>
      <c r="AH167" s="56" t="str">
        <f t="shared" si="36"/>
        <v/>
      </c>
      <c r="AI167" s="54"/>
      <c r="AJ167" s="54"/>
      <c r="AK167" s="54"/>
      <c r="AL167" s="54"/>
      <c r="AM167" s="54"/>
    </row>
    <row r="168" spans="1:39">
      <c r="A168" s="45" t="str" cm="1">
        <f t="array" ref="A168">IF(H168="PROJECT", CHAR(10) &amp; "- " &amp; _xlfn.TEXTJOIN(CHAR(10) &amp; "- ", TRUE, _xlfn._xlws.FILTER($I$9:$I$1000, ($B$9:$B$1000=B168) * ($H$9:$H$1000="Topic"))), "")</f>
        <v/>
      </c>
      <c r="B168" s="45" t="str">
        <f t="shared" si="37"/>
        <v/>
      </c>
      <c r="C168" s="95"/>
      <c r="D168" s="57"/>
      <c r="E168" s="58"/>
      <c r="F168" s="54"/>
      <c r="G168" s="52"/>
      <c r="H168" s="52"/>
      <c r="I168" s="61"/>
      <c r="J168" s="62"/>
      <c r="K168" s="128" t="str">
        <f t="shared" si="38"/>
        <v/>
      </c>
      <c r="L168" s="102" t="str">
        <f t="shared" si="39"/>
        <v/>
      </c>
      <c r="M168" s="52">
        <v>0</v>
      </c>
      <c r="N168" s="101" t="str">
        <f t="shared" si="40"/>
        <v/>
      </c>
      <c r="O168" s="102" t="str">
        <f t="shared" si="41"/>
        <v/>
      </c>
      <c r="P168" s="52">
        <v>0</v>
      </c>
      <c r="Q168" s="101" t="str">
        <f t="shared" si="42"/>
        <v/>
      </c>
      <c r="R168" s="102" t="str">
        <f t="shared" si="43"/>
        <v/>
      </c>
      <c r="S168" s="52">
        <v>0</v>
      </c>
      <c r="T168" s="101" t="str">
        <f t="shared" si="44"/>
        <v/>
      </c>
      <c r="U168" s="102" t="str">
        <f t="shared" si="45"/>
        <v/>
      </c>
      <c r="V168" s="52">
        <v>0</v>
      </c>
      <c r="W168" s="87" t="str">
        <f t="shared" si="46"/>
        <v/>
      </c>
      <c r="X168" s="102" t="str">
        <f t="shared" si="47"/>
        <v/>
      </c>
      <c r="Y168" s="52">
        <v>0</v>
      </c>
      <c r="Z168" s="56" t="str">
        <f t="shared" si="48"/>
        <v/>
      </c>
      <c r="AA168" s="56" t="str">
        <f t="shared" si="49"/>
        <v/>
      </c>
      <c r="AB168" s="56" t="str">
        <f t="shared" si="50"/>
        <v/>
      </c>
      <c r="AC168" s="56" t="str">
        <f t="shared" si="51"/>
        <v/>
      </c>
      <c r="AD168" s="56" t="str">
        <f t="shared" si="52"/>
        <v/>
      </c>
      <c r="AE168" s="40"/>
      <c r="AF168" s="40"/>
      <c r="AG168" s="40"/>
      <c r="AH168" s="56" t="str">
        <f t="shared" si="36"/>
        <v/>
      </c>
      <c r="AI168" s="54"/>
      <c r="AJ168" s="54"/>
      <c r="AK168" s="54"/>
      <c r="AL168" s="54"/>
      <c r="AM168" s="54"/>
    </row>
    <row r="169" spans="1:39">
      <c r="A169" s="45" t="str" cm="1">
        <f t="array" ref="A169">IF(H169="PROJECT", CHAR(10) &amp; "- " &amp; _xlfn.TEXTJOIN(CHAR(10) &amp; "- ", TRUE, _xlfn._xlws.FILTER($I$9:$I$1000, ($B$9:$B$1000=B169) * ($H$9:$H$1000="Topic"))), "")</f>
        <v/>
      </c>
      <c r="B169" s="45" t="str">
        <f t="shared" si="37"/>
        <v/>
      </c>
      <c r="C169" s="95"/>
      <c r="D169" s="46"/>
      <c r="E169" s="58"/>
      <c r="F169" s="67"/>
      <c r="G169" s="53"/>
      <c r="H169" s="53"/>
      <c r="I169" s="50"/>
      <c r="J169" s="51"/>
      <c r="K169" s="128" t="str">
        <f t="shared" si="38"/>
        <v/>
      </c>
      <c r="L169" s="102" t="str">
        <f t="shared" si="39"/>
        <v/>
      </c>
      <c r="M169" s="53">
        <v>0</v>
      </c>
      <c r="N169" s="101" t="str">
        <f t="shared" si="40"/>
        <v/>
      </c>
      <c r="O169" s="102" t="str">
        <f t="shared" si="41"/>
        <v/>
      </c>
      <c r="P169" s="53">
        <v>0</v>
      </c>
      <c r="Q169" s="101" t="str">
        <f t="shared" si="42"/>
        <v/>
      </c>
      <c r="R169" s="102" t="str">
        <f t="shared" si="43"/>
        <v/>
      </c>
      <c r="S169" s="53">
        <v>0</v>
      </c>
      <c r="T169" s="101" t="str">
        <f t="shared" si="44"/>
        <v/>
      </c>
      <c r="U169" s="102" t="str">
        <f t="shared" si="45"/>
        <v/>
      </c>
      <c r="V169" s="53">
        <v>0</v>
      </c>
      <c r="W169" s="87" t="str">
        <f t="shared" si="46"/>
        <v/>
      </c>
      <c r="X169" s="102" t="str">
        <f t="shared" si="47"/>
        <v/>
      </c>
      <c r="Y169" s="53">
        <v>0</v>
      </c>
      <c r="Z169" s="56" t="str">
        <f t="shared" si="48"/>
        <v/>
      </c>
      <c r="AA169" s="56" t="str">
        <f t="shared" si="49"/>
        <v/>
      </c>
      <c r="AB169" s="56" t="str">
        <f t="shared" si="50"/>
        <v/>
      </c>
      <c r="AC169" s="56" t="str">
        <f t="shared" si="51"/>
        <v/>
      </c>
      <c r="AD169" s="56" t="str">
        <f t="shared" si="52"/>
        <v/>
      </c>
      <c r="AE169" s="40"/>
      <c r="AF169" s="40"/>
      <c r="AG169" s="40"/>
      <c r="AH169" s="56" t="str">
        <f t="shared" ref="AH169:AH200" si="53">IF(AE169=$B$6,AG169,"")</f>
        <v/>
      </c>
      <c r="AI169" s="54"/>
      <c r="AJ169" s="54"/>
      <c r="AK169" s="54"/>
      <c r="AL169" s="54"/>
      <c r="AM169" s="54"/>
    </row>
    <row r="170" spans="1:39">
      <c r="A170" s="45" t="str" cm="1">
        <f t="array" ref="A170">IF(H170="PROJECT", CHAR(10) &amp; "- " &amp; _xlfn.TEXTJOIN(CHAR(10) &amp; "- ", TRUE, _xlfn._xlws.FILTER($I$9:$I$1000, ($B$9:$B$1000=B170) * ($H$9:$H$1000="Topic"))), "")</f>
        <v/>
      </c>
      <c r="B170" s="45" t="str">
        <f t="shared" si="37"/>
        <v/>
      </c>
      <c r="C170" s="95"/>
      <c r="D170" s="57"/>
      <c r="E170" s="58"/>
      <c r="F170" s="54"/>
      <c r="G170" s="52"/>
      <c r="H170" s="52"/>
      <c r="I170" s="61"/>
      <c r="J170" s="62"/>
      <c r="K170" s="128" t="str">
        <f t="shared" si="38"/>
        <v/>
      </c>
      <c r="L170" s="102" t="str">
        <f t="shared" si="39"/>
        <v/>
      </c>
      <c r="M170" s="52">
        <v>0</v>
      </c>
      <c r="N170" s="101" t="str">
        <f t="shared" si="40"/>
        <v/>
      </c>
      <c r="O170" s="102" t="str">
        <f t="shared" si="41"/>
        <v/>
      </c>
      <c r="P170" s="52">
        <v>0</v>
      </c>
      <c r="Q170" s="101" t="str">
        <f t="shared" si="42"/>
        <v/>
      </c>
      <c r="R170" s="102" t="str">
        <f t="shared" si="43"/>
        <v/>
      </c>
      <c r="S170" s="52">
        <v>0</v>
      </c>
      <c r="T170" s="101" t="str">
        <f t="shared" si="44"/>
        <v/>
      </c>
      <c r="U170" s="102" t="str">
        <f t="shared" si="45"/>
        <v/>
      </c>
      <c r="V170" s="52">
        <v>0</v>
      </c>
      <c r="W170" s="87" t="str">
        <f t="shared" si="46"/>
        <v/>
      </c>
      <c r="X170" s="102" t="str">
        <f t="shared" si="47"/>
        <v/>
      </c>
      <c r="Y170" s="52">
        <v>0</v>
      </c>
      <c r="Z170" s="56" t="str">
        <f t="shared" si="48"/>
        <v/>
      </c>
      <c r="AA170" s="56" t="str">
        <f t="shared" si="49"/>
        <v/>
      </c>
      <c r="AB170" s="56" t="str">
        <f t="shared" si="50"/>
        <v/>
      </c>
      <c r="AC170" s="56" t="str">
        <f t="shared" si="51"/>
        <v/>
      </c>
      <c r="AD170" s="56" t="str">
        <f t="shared" si="52"/>
        <v/>
      </c>
      <c r="AE170" s="40"/>
      <c r="AF170" s="40"/>
      <c r="AG170" s="40"/>
      <c r="AH170" s="56" t="str">
        <f t="shared" si="53"/>
        <v/>
      </c>
      <c r="AI170" s="54"/>
      <c r="AJ170" s="54"/>
      <c r="AK170" s="54"/>
      <c r="AL170" s="54"/>
      <c r="AM170" s="54"/>
    </row>
    <row r="171" spans="1:39">
      <c r="A171" s="45" t="str" cm="1">
        <f t="array" ref="A171">IF(H171="PROJECT", CHAR(10) &amp; "- " &amp; _xlfn.TEXTJOIN(CHAR(10) &amp; "- ", TRUE, _xlfn._xlws.FILTER($I$9:$I$1000, ($B$9:$B$1000=B171) * ($H$9:$H$1000="Topic"))), "")</f>
        <v/>
      </c>
      <c r="B171" s="45" t="str">
        <f t="shared" si="37"/>
        <v/>
      </c>
      <c r="C171" s="95"/>
      <c r="D171" s="46"/>
      <c r="E171" s="58"/>
      <c r="F171" s="67"/>
      <c r="G171" s="53"/>
      <c r="H171" s="53"/>
      <c r="I171" s="50"/>
      <c r="J171" s="51"/>
      <c r="K171" s="128" t="str">
        <f t="shared" si="38"/>
        <v/>
      </c>
      <c r="L171" s="102" t="str">
        <f t="shared" si="39"/>
        <v/>
      </c>
      <c r="M171" s="53">
        <v>0</v>
      </c>
      <c r="N171" s="101" t="str">
        <f t="shared" si="40"/>
        <v/>
      </c>
      <c r="O171" s="102" t="str">
        <f t="shared" si="41"/>
        <v/>
      </c>
      <c r="P171" s="53">
        <v>0</v>
      </c>
      <c r="Q171" s="101" t="str">
        <f t="shared" si="42"/>
        <v/>
      </c>
      <c r="R171" s="102" t="str">
        <f t="shared" si="43"/>
        <v/>
      </c>
      <c r="S171" s="53">
        <v>0</v>
      </c>
      <c r="T171" s="101" t="str">
        <f t="shared" si="44"/>
        <v/>
      </c>
      <c r="U171" s="102" t="str">
        <f t="shared" si="45"/>
        <v/>
      </c>
      <c r="V171" s="53">
        <v>0</v>
      </c>
      <c r="W171" s="87" t="str">
        <f t="shared" si="46"/>
        <v/>
      </c>
      <c r="X171" s="102" t="str">
        <f t="shared" si="47"/>
        <v/>
      </c>
      <c r="Y171" s="53">
        <v>0</v>
      </c>
      <c r="Z171" s="56" t="str">
        <f t="shared" si="48"/>
        <v/>
      </c>
      <c r="AA171" s="56" t="str">
        <f t="shared" si="49"/>
        <v/>
      </c>
      <c r="AB171" s="56" t="str">
        <f t="shared" si="50"/>
        <v/>
      </c>
      <c r="AC171" s="56" t="str">
        <f t="shared" si="51"/>
        <v/>
      </c>
      <c r="AD171" s="56" t="str">
        <f t="shared" si="52"/>
        <v/>
      </c>
      <c r="AE171" s="40"/>
      <c r="AF171" s="40"/>
      <c r="AG171" s="40"/>
      <c r="AH171" s="56" t="str">
        <f t="shared" si="53"/>
        <v/>
      </c>
      <c r="AI171" s="54"/>
      <c r="AJ171" s="54"/>
      <c r="AK171" s="54"/>
      <c r="AL171" s="54"/>
      <c r="AM171" s="54"/>
    </row>
    <row r="172" spans="1:39">
      <c r="A172" s="45" t="str" cm="1">
        <f t="array" ref="A172">IF(H172="PROJECT", CHAR(10) &amp; "- " &amp; _xlfn.TEXTJOIN(CHAR(10) &amp; "- ", TRUE, _xlfn._xlws.FILTER($I$9:$I$1000, ($B$9:$B$1000=B172) * ($H$9:$H$1000="Topic"))), "")</f>
        <v/>
      </c>
      <c r="B172" s="45" t="str">
        <f t="shared" si="37"/>
        <v/>
      </c>
      <c r="C172" s="95"/>
      <c r="D172" s="57"/>
      <c r="E172" s="58"/>
      <c r="F172" s="54"/>
      <c r="G172" s="52"/>
      <c r="H172" s="52"/>
      <c r="I172" s="61"/>
      <c r="J172" s="62"/>
      <c r="K172" s="128" t="str">
        <f t="shared" si="38"/>
        <v/>
      </c>
      <c r="L172" s="102" t="str">
        <f t="shared" si="39"/>
        <v/>
      </c>
      <c r="M172" s="52">
        <v>0</v>
      </c>
      <c r="N172" s="101" t="str">
        <f t="shared" si="40"/>
        <v/>
      </c>
      <c r="O172" s="102" t="str">
        <f t="shared" si="41"/>
        <v/>
      </c>
      <c r="P172" s="52">
        <v>0</v>
      </c>
      <c r="Q172" s="101" t="str">
        <f t="shared" si="42"/>
        <v/>
      </c>
      <c r="R172" s="102" t="str">
        <f t="shared" si="43"/>
        <v/>
      </c>
      <c r="S172" s="52">
        <v>0</v>
      </c>
      <c r="T172" s="101" t="str">
        <f t="shared" si="44"/>
        <v/>
      </c>
      <c r="U172" s="102" t="str">
        <f t="shared" si="45"/>
        <v/>
      </c>
      <c r="V172" s="52">
        <v>0</v>
      </c>
      <c r="W172" s="87" t="str">
        <f t="shared" si="46"/>
        <v/>
      </c>
      <c r="X172" s="102" t="str">
        <f t="shared" si="47"/>
        <v/>
      </c>
      <c r="Y172" s="52">
        <v>0</v>
      </c>
      <c r="Z172" s="56" t="str">
        <f t="shared" si="48"/>
        <v/>
      </c>
      <c r="AA172" s="56" t="str">
        <f t="shared" si="49"/>
        <v/>
      </c>
      <c r="AB172" s="56" t="str">
        <f t="shared" si="50"/>
        <v/>
      </c>
      <c r="AC172" s="56" t="str">
        <f t="shared" si="51"/>
        <v/>
      </c>
      <c r="AD172" s="56" t="str">
        <f t="shared" si="52"/>
        <v/>
      </c>
      <c r="AE172" s="40"/>
      <c r="AF172" s="40"/>
      <c r="AG172" s="40"/>
      <c r="AH172" s="56" t="str">
        <f t="shared" si="53"/>
        <v/>
      </c>
      <c r="AI172" s="54"/>
      <c r="AJ172" s="54"/>
      <c r="AK172" s="54"/>
      <c r="AL172" s="54"/>
      <c r="AM172" s="54"/>
    </row>
    <row r="173" spans="1:39">
      <c r="A173" s="45" t="str" cm="1">
        <f t="array" ref="A173">IF(H173="PROJECT", CHAR(10) &amp; "- " &amp; _xlfn.TEXTJOIN(CHAR(10) &amp; "- ", TRUE, _xlfn._xlws.FILTER($I$9:$I$1000, ($B$9:$B$1000=B173) * ($H$9:$H$1000="Topic"))), "")</f>
        <v/>
      </c>
      <c r="B173" s="45" t="str">
        <f t="shared" si="37"/>
        <v/>
      </c>
      <c r="C173" s="95"/>
      <c r="D173" s="46"/>
      <c r="E173" s="58"/>
      <c r="F173" s="67"/>
      <c r="G173" s="53"/>
      <c r="H173" s="53"/>
      <c r="I173" s="50"/>
      <c r="J173" s="51"/>
      <c r="K173" s="128" t="str">
        <f t="shared" si="38"/>
        <v/>
      </c>
      <c r="L173" s="102" t="str">
        <f t="shared" si="39"/>
        <v/>
      </c>
      <c r="M173" s="53">
        <v>0</v>
      </c>
      <c r="N173" s="101" t="str">
        <f t="shared" si="40"/>
        <v/>
      </c>
      <c r="O173" s="102" t="str">
        <f t="shared" si="41"/>
        <v/>
      </c>
      <c r="P173" s="53">
        <v>0</v>
      </c>
      <c r="Q173" s="101" t="str">
        <f t="shared" si="42"/>
        <v/>
      </c>
      <c r="R173" s="102" t="str">
        <f t="shared" si="43"/>
        <v/>
      </c>
      <c r="S173" s="53">
        <v>0</v>
      </c>
      <c r="T173" s="101" t="str">
        <f t="shared" si="44"/>
        <v/>
      </c>
      <c r="U173" s="102" t="str">
        <f t="shared" si="45"/>
        <v/>
      </c>
      <c r="V173" s="53">
        <v>0</v>
      </c>
      <c r="W173" s="87" t="str">
        <f t="shared" si="46"/>
        <v/>
      </c>
      <c r="X173" s="102" t="str">
        <f t="shared" si="47"/>
        <v/>
      </c>
      <c r="Y173" s="53">
        <v>0</v>
      </c>
      <c r="Z173" s="56" t="str">
        <f t="shared" si="48"/>
        <v/>
      </c>
      <c r="AA173" s="56" t="str">
        <f t="shared" si="49"/>
        <v/>
      </c>
      <c r="AB173" s="56" t="str">
        <f t="shared" si="50"/>
        <v/>
      </c>
      <c r="AC173" s="56" t="str">
        <f t="shared" si="51"/>
        <v/>
      </c>
      <c r="AD173" s="56" t="str">
        <f t="shared" si="52"/>
        <v/>
      </c>
      <c r="AE173" s="40"/>
      <c r="AF173" s="40"/>
      <c r="AG173" s="40"/>
      <c r="AH173" s="56" t="str">
        <f t="shared" si="53"/>
        <v/>
      </c>
      <c r="AI173" s="54"/>
      <c r="AJ173" s="54"/>
      <c r="AK173" s="54"/>
      <c r="AL173" s="54"/>
      <c r="AM173" s="54"/>
    </row>
    <row r="174" spans="1:39">
      <c r="A174" s="45" t="str" cm="1">
        <f t="array" ref="A174">IF(H174="PROJECT", CHAR(10) &amp; "- " &amp; _xlfn.TEXTJOIN(CHAR(10) &amp; "- ", TRUE, _xlfn._xlws.FILTER($I$9:$I$1000, ($B$9:$B$1000=B174) * ($H$9:$H$1000="Topic"))), "")</f>
        <v/>
      </c>
      <c r="B174" s="45" t="str">
        <f t="shared" si="37"/>
        <v/>
      </c>
      <c r="C174" s="95"/>
      <c r="D174" s="57"/>
      <c r="E174" s="58"/>
      <c r="F174" s="54"/>
      <c r="G174" s="52"/>
      <c r="H174" s="52"/>
      <c r="I174" s="61"/>
      <c r="J174" s="62"/>
      <c r="K174" s="128" t="str">
        <f t="shared" si="38"/>
        <v/>
      </c>
      <c r="L174" s="102" t="str">
        <f t="shared" si="39"/>
        <v/>
      </c>
      <c r="M174" s="52">
        <v>0</v>
      </c>
      <c r="N174" s="101" t="str">
        <f t="shared" si="40"/>
        <v/>
      </c>
      <c r="O174" s="102" t="str">
        <f t="shared" si="41"/>
        <v/>
      </c>
      <c r="P174" s="52">
        <v>0</v>
      </c>
      <c r="Q174" s="101" t="str">
        <f t="shared" si="42"/>
        <v/>
      </c>
      <c r="R174" s="102" t="str">
        <f t="shared" si="43"/>
        <v/>
      </c>
      <c r="S174" s="52">
        <v>0</v>
      </c>
      <c r="T174" s="101" t="str">
        <f t="shared" si="44"/>
        <v/>
      </c>
      <c r="U174" s="102" t="str">
        <f t="shared" si="45"/>
        <v/>
      </c>
      <c r="V174" s="52">
        <v>0</v>
      </c>
      <c r="W174" s="87" t="str">
        <f t="shared" si="46"/>
        <v/>
      </c>
      <c r="X174" s="102" t="str">
        <f t="shared" si="47"/>
        <v/>
      </c>
      <c r="Y174" s="52">
        <v>0</v>
      </c>
      <c r="Z174" s="56" t="str">
        <f t="shared" si="48"/>
        <v/>
      </c>
      <c r="AA174" s="56" t="str">
        <f t="shared" si="49"/>
        <v/>
      </c>
      <c r="AB174" s="56" t="str">
        <f t="shared" si="50"/>
        <v/>
      </c>
      <c r="AC174" s="56" t="str">
        <f t="shared" si="51"/>
        <v/>
      </c>
      <c r="AD174" s="56" t="str">
        <f t="shared" si="52"/>
        <v/>
      </c>
      <c r="AE174" s="40"/>
      <c r="AF174" s="40"/>
      <c r="AG174" s="40"/>
      <c r="AH174" s="56" t="str">
        <f t="shared" si="53"/>
        <v/>
      </c>
      <c r="AI174" s="54"/>
      <c r="AJ174" s="54"/>
      <c r="AK174" s="54"/>
      <c r="AL174" s="54"/>
      <c r="AM174" s="54"/>
    </row>
    <row r="175" spans="1:39">
      <c r="A175" s="45" t="str" cm="1">
        <f t="array" ref="A175">IF(H175="PROJECT", CHAR(10) &amp; "- " &amp; _xlfn.TEXTJOIN(CHAR(10) &amp; "- ", TRUE, _xlfn._xlws.FILTER($I$9:$I$1000, ($B$9:$B$1000=B175) * ($H$9:$H$1000="Topic"))), "")</f>
        <v/>
      </c>
      <c r="B175" s="45" t="str">
        <f t="shared" si="37"/>
        <v/>
      </c>
      <c r="C175" s="95"/>
      <c r="D175" s="46"/>
      <c r="E175" s="58"/>
      <c r="F175" s="67"/>
      <c r="G175" s="53"/>
      <c r="H175" s="53"/>
      <c r="I175" s="50"/>
      <c r="J175" s="51"/>
      <c r="K175" s="128" t="str">
        <f t="shared" si="38"/>
        <v/>
      </c>
      <c r="L175" s="102" t="str">
        <f t="shared" si="39"/>
        <v/>
      </c>
      <c r="M175" s="53">
        <v>0</v>
      </c>
      <c r="N175" s="101" t="str">
        <f t="shared" si="40"/>
        <v/>
      </c>
      <c r="O175" s="102" t="str">
        <f t="shared" si="41"/>
        <v/>
      </c>
      <c r="P175" s="53">
        <v>0</v>
      </c>
      <c r="Q175" s="101" t="str">
        <f t="shared" si="42"/>
        <v/>
      </c>
      <c r="R175" s="102" t="str">
        <f t="shared" si="43"/>
        <v/>
      </c>
      <c r="S175" s="53">
        <v>0</v>
      </c>
      <c r="T175" s="101" t="str">
        <f t="shared" si="44"/>
        <v/>
      </c>
      <c r="U175" s="102" t="str">
        <f t="shared" si="45"/>
        <v/>
      </c>
      <c r="V175" s="53">
        <v>0</v>
      </c>
      <c r="W175" s="87" t="str">
        <f t="shared" si="46"/>
        <v/>
      </c>
      <c r="X175" s="102" t="str">
        <f t="shared" si="47"/>
        <v/>
      </c>
      <c r="Y175" s="53">
        <v>0</v>
      </c>
      <c r="Z175" s="56" t="str">
        <f t="shared" si="48"/>
        <v/>
      </c>
      <c r="AA175" s="56" t="str">
        <f t="shared" si="49"/>
        <v/>
      </c>
      <c r="AB175" s="56" t="str">
        <f t="shared" si="50"/>
        <v/>
      </c>
      <c r="AC175" s="56" t="str">
        <f t="shared" si="51"/>
        <v/>
      </c>
      <c r="AD175" s="56" t="str">
        <f t="shared" si="52"/>
        <v/>
      </c>
      <c r="AE175" s="40"/>
      <c r="AF175" s="40"/>
      <c r="AG175" s="40"/>
      <c r="AH175" s="56" t="str">
        <f t="shared" si="53"/>
        <v/>
      </c>
      <c r="AI175" s="54"/>
      <c r="AJ175" s="54"/>
      <c r="AK175" s="54"/>
      <c r="AL175" s="54"/>
      <c r="AM175" s="54"/>
    </row>
    <row r="176" spans="1:39">
      <c r="A176" s="45" t="str" cm="1">
        <f t="array" ref="A176">IF(H176="PROJECT", CHAR(10) &amp; "- " &amp; _xlfn.TEXTJOIN(CHAR(10) &amp; "- ", TRUE, _xlfn._xlws.FILTER($I$9:$I$1000, ($B$9:$B$1000=B176) * ($H$9:$H$1000="Topic"))), "")</f>
        <v/>
      </c>
      <c r="B176" s="45" t="str">
        <f t="shared" si="37"/>
        <v/>
      </c>
      <c r="C176" s="95"/>
      <c r="D176" s="57"/>
      <c r="E176" s="58"/>
      <c r="F176" s="54"/>
      <c r="G176" s="52"/>
      <c r="H176" s="52"/>
      <c r="I176" s="61"/>
      <c r="J176" s="62"/>
      <c r="K176" s="128" t="str">
        <f t="shared" si="38"/>
        <v/>
      </c>
      <c r="L176" s="102" t="str">
        <f t="shared" si="39"/>
        <v/>
      </c>
      <c r="M176" s="52">
        <v>0</v>
      </c>
      <c r="N176" s="101" t="str">
        <f t="shared" si="40"/>
        <v/>
      </c>
      <c r="O176" s="102" t="str">
        <f t="shared" si="41"/>
        <v/>
      </c>
      <c r="P176" s="52">
        <v>0</v>
      </c>
      <c r="Q176" s="101" t="str">
        <f t="shared" si="42"/>
        <v/>
      </c>
      <c r="R176" s="102" t="str">
        <f t="shared" si="43"/>
        <v/>
      </c>
      <c r="S176" s="52">
        <v>0</v>
      </c>
      <c r="T176" s="101" t="str">
        <f t="shared" si="44"/>
        <v/>
      </c>
      <c r="U176" s="102" t="str">
        <f t="shared" si="45"/>
        <v/>
      </c>
      <c r="V176" s="52">
        <v>0</v>
      </c>
      <c r="W176" s="87" t="str">
        <f t="shared" si="46"/>
        <v/>
      </c>
      <c r="X176" s="102" t="str">
        <f t="shared" si="47"/>
        <v/>
      </c>
      <c r="Y176" s="52">
        <v>0</v>
      </c>
      <c r="Z176" s="56" t="str">
        <f t="shared" si="48"/>
        <v/>
      </c>
      <c r="AA176" s="56" t="str">
        <f t="shared" si="49"/>
        <v/>
      </c>
      <c r="AB176" s="56" t="str">
        <f t="shared" si="50"/>
        <v/>
      </c>
      <c r="AC176" s="56" t="str">
        <f t="shared" si="51"/>
        <v/>
      </c>
      <c r="AD176" s="56" t="str">
        <f t="shared" si="52"/>
        <v/>
      </c>
      <c r="AE176" s="40"/>
      <c r="AF176" s="40"/>
      <c r="AG176" s="40"/>
      <c r="AH176" s="56" t="str">
        <f t="shared" si="53"/>
        <v/>
      </c>
      <c r="AI176" s="54"/>
      <c r="AJ176" s="54"/>
      <c r="AK176" s="54"/>
      <c r="AL176" s="54"/>
      <c r="AM176" s="54"/>
    </row>
    <row r="177" spans="1:39">
      <c r="A177" s="45" t="str" cm="1">
        <f t="array" ref="A177">IF(H177="PROJECT", CHAR(10) &amp; "- " &amp; _xlfn.TEXTJOIN(CHAR(10) &amp; "- ", TRUE, _xlfn._xlws.FILTER($I$9:$I$1000, ($B$9:$B$1000=B177) * ($H$9:$H$1000="Topic"))), "")</f>
        <v/>
      </c>
      <c r="B177" s="45" t="str">
        <f t="shared" si="37"/>
        <v/>
      </c>
      <c r="C177" s="95"/>
      <c r="D177" s="46"/>
      <c r="E177" s="58"/>
      <c r="F177" s="67"/>
      <c r="G177" s="53"/>
      <c r="H177" s="53"/>
      <c r="I177" s="50"/>
      <c r="J177" s="51"/>
      <c r="K177" s="128" t="str">
        <f t="shared" si="38"/>
        <v/>
      </c>
      <c r="L177" s="102" t="str">
        <f t="shared" si="39"/>
        <v/>
      </c>
      <c r="M177" s="53">
        <v>0</v>
      </c>
      <c r="N177" s="101" t="str">
        <f t="shared" si="40"/>
        <v/>
      </c>
      <c r="O177" s="102" t="str">
        <f t="shared" si="41"/>
        <v/>
      </c>
      <c r="P177" s="53">
        <v>0</v>
      </c>
      <c r="Q177" s="101" t="str">
        <f t="shared" si="42"/>
        <v/>
      </c>
      <c r="R177" s="102" t="str">
        <f t="shared" si="43"/>
        <v/>
      </c>
      <c r="S177" s="53">
        <v>0</v>
      </c>
      <c r="T177" s="101" t="str">
        <f t="shared" si="44"/>
        <v/>
      </c>
      <c r="U177" s="102" t="str">
        <f t="shared" si="45"/>
        <v/>
      </c>
      <c r="V177" s="53">
        <v>0</v>
      </c>
      <c r="W177" s="87" t="str">
        <f t="shared" si="46"/>
        <v/>
      </c>
      <c r="X177" s="102" t="str">
        <f t="shared" si="47"/>
        <v/>
      </c>
      <c r="Y177" s="53">
        <v>0</v>
      </c>
      <c r="Z177" s="56" t="str">
        <f t="shared" si="48"/>
        <v/>
      </c>
      <c r="AA177" s="56" t="str">
        <f t="shared" si="49"/>
        <v/>
      </c>
      <c r="AB177" s="56" t="str">
        <f t="shared" si="50"/>
        <v/>
      </c>
      <c r="AC177" s="56" t="str">
        <f t="shared" si="51"/>
        <v/>
      </c>
      <c r="AD177" s="56" t="str">
        <f t="shared" si="52"/>
        <v/>
      </c>
      <c r="AE177" s="40"/>
      <c r="AF177" s="40"/>
      <c r="AG177" s="40"/>
      <c r="AH177" s="56" t="str">
        <f t="shared" si="53"/>
        <v/>
      </c>
      <c r="AI177" s="54"/>
      <c r="AJ177" s="54"/>
      <c r="AK177" s="54"/>
      <c r="AL177" s="54"/>
      <c r="AM177" s="54"/>
    </row>
    <row r="178" spans="1:39">
      <c r="A178" s="45" t="str" cm="1">
        <f t="array" ref="A178">IF(H178="PROJECT", CHAR(10) &amp; "- " &amp; _xlfn.TEXTJOIN(CHAR(10) &amp; "- ", TRUE, _xlfn._xlws.FILTER($I$9:$I$1000, ($B$9:$B$1000=B178) * ($H$9:$H$1000="Topic"))), "")</f>
        <v/>
      </c>
      <c r="B178" s="45" t="str">
        <f t="shared" si="37"/>
        <v/>
      </c>
      <c r="C178" s="95"/>
      <c r="D178" s="57"/>
      <c r="E178" s="58"/>
      <c r="F178" s="54"/>
      <c r="G178" s="52"/>
      <c r="H178" s="52"/>
      <c r="I178" s="61"/>
      <c r="J178" s="62"/>
      <c r="K178" s="128" t="str">
        <f t="shared" si="38"/>
        <v/>
      </c>
      <c r="L178" s="102" t="str">
        <f t="shared" si="39"/>
        <v/>
      </c>
      <c r="M178" s="52">
        <v>0</v>
      </c>
      <c r="N178" s="101" t="str">
        <f t="shared" si="40"/>
        <v/>
      </c>
      <c r="O178" s="102" t="str">
        <f t="shared" si="41"/>
        <v/>
      </c>
      <c r="P178" s="52">
        <v>0</v>
      </c>
      <c r="Q178" s="101" t="str">
        <f t="shared" si="42"/>
        <v/>
      </c>
      <c r="R178" s="102" t="str">
        <f t="shared" si="43"/>
        <v/>
      </c>
      <c r="S178" s="52">
        <v>0</v>
      </c>
      <c r="T178" s="101" t="str">
        <f t="shared" si="44"/>
        <v/>
      </c>
      <c r="U178" s="102" t="str">
        <f t="shared" si="45"/>
        <v/>
      </c>
      <c r="V178" s="52">
        <v>0</v>
      </c>
      <c r="W178" s="87" t="str">
        <f t="shared" si="46"/>
        <v/>
      </c>
      <c r="X178" s="102" t="str">
        <f t="shared" si="47"/>
        <v/>
      </c>
      <c r="Y178" s="52">
        <v>0</v>
      </c>
      <c r="Z178" s="56" t="str">
        <f t="shared" si="48"/>
        <v/>
      </c>
      <c r="AA178" s="56" t="str">
        <f t="shared" si="49"/>
        <v/>
      </c>
      <c r="AB178" s="56" t="str">
        <f t="shared" si="50"/>
        <v/>
      </c>
      <c r="AC178" s="56" t="str">
        <f t="shared" si="51"/>
        <v/>
      </c>
      <c r="AD178" s="56" t="str">
        <f t="shared" si="52"/>
        <v/>
      </c>
      <c r="AE178" s="40"/>
      <c r="AF178" s="40"/>
      <c r="AG178" s="40"/>
      <c r="AH178" s="56" t="str">
        <f t="shared" si="53"/>
        <v/>
      </c>
      <c r="AI178" s="54"/>
      <c r="AJ178" s="54"/>
      <c r="AK178" s="54"/>
      <c r="AL178" s="54"/>
      <c r="AM178" s="54"/>
    </row>
    <row r="179" spans="1:39">
      <c r="A179" s="45" t="str" cm="1">
        <f t="array" ref="A179">IF(H179="PROJECT", CHAR(10) &amp; "- " &amp; _xlfn.TEXTJOIN(CHAR(10) &amp; "- ", TRUE, _xlfn._xlws.FILTER($I$9:$I$1000, ($B$9:$B$1000=B179) * ($H$9:$H$1000="Topic"))), "")</f>
        <v/>
      </c>
      <c r="B179" s="45" t="str">
        <f t="shared" si="37"/>
        <v/>
      </c>
      <c r="C179" s="95"/>
      <c r="D179" s="46"/>
      <c r="E179" s="58"/>
      <c r="F179" s="67"/>
      <c r="G179" s="53"/>
      <c r="H179" s="53"/>
      <c r="I179" s="50"/>
      <c r="J179" s="51"/>
      <c r="K179" s="128" t="str">
        <f t="shared" si="38"/>
        <v/>
      </c>
      <c r="L179" s="102" t="str">
        <f t="shared" si="39"/>
        <v/>
      </c>
      <c r="M179" s="53">
        <v>0</v>
      </c>
      <c r="N179" s="101" t="str">
        <f t="shared" si="40"/>
        <v/>
      </c>
      <c r="O179" s="102" t="str">
        <f t="shared" si="41"/>
        <v/>
      </c>
      <c r="P179" s="53">
        <v>0</v>
      </c>
      <c r="Q179" s="101" t="str">
        <f t="shared" si="42"/>
        <v/>
      </c>
      <c r="R179" s="102" t="str">
        <f t="shared" si="43"/>
        <v/>
      </c>
      <c r="S179" s="53">
        <v>0</v>
      </c>
      <c r="T179" s="101" t="str">
        <f t="shared" si="44"/>
        <v/>
      </c>
      <c r="U179" s="102" t="str">
        <f t="shared" si="45"/>
        <v/>
      </c>
      <c r="V179" s="53">
        <v>0</v>
      </c>
      <c r="W179" s="87" t="str">
        <f t="shared" si="46"/>
        <v/>
      </c>
      <c r="X179" s="102" t="str">
        <f t="shared" si="47"/>
        <v/>
      </c>
      <c r="Y179" s="53">
        <v>0</v>
      </c>
      <c r="Z179" s="56" t="str">
        <f t="shared" si="48"/>
        <v/>
      </c>
      <c r="AA179" s="56" t="str">
        <f t="shared" si="49"/>
        <v/>
      </c>
      <c r="AB179" s="56" t="str">
        <f t="shared" si="50"/>
        <v/>
      </c>
      <c r="AC179" s="56" t="str">
        <f t="shared" si="51"/>
        <v/>
      </c>
      <c r="AD179" s="56" t="str">
        <f t="shared" si="52"/>
        <v/>
      </c>
      <c r="AE179" s="40"/>
      <c r="AF179" s="40"/>
      <c r="AG179" s="40"/>
      <c r="AH179" s="56" t="str">
        <f t="shared" si="53"/>
        <v/>
      </c>
      <c r="AI179" s="54"/>
      <c r="AJ179" s="54"/>
      <c r="AK179" s="54"/>
      <c r="AL179" s="54"/>
      <c r="AM179" s="54"/>
    </row>
    <row r="180" spans="1:39">
      <c r="A180" s="45" t="str" cm="1">
        <f t="array" ref="A180">IF(H180="PROJECT", CHAR(10) &amp; "- " &amp; _xlfn.TEXTJOIN(CHAR(10) &amp; "- ", TRUE, _xlfn._xlws.FILTER($I$9:$I$1000, ($B$9:$B$1000=B180) * ($H$9:$H$1000="Topic"))), "")</f>
        <v/>
      </c>
      <c r="B180" s="45" t="str">
        <f t="shared" si="37"/>
        <v/>
      </c>
      <c r="C180" s="95"/>
      <c r="D180" s="57"/>
      <c r="E180" s="58"/>
      <c r="F180" s="54"/>
      <c r="G180" s="52"/>
      <c r="H180" s="52"/>
      <c r="I180" s="61"/>
      <c r="J180" s="62"/>
      <c r="K180" s="128" t="str">
        <f t="shared" si="38"/>
        <v/>
      </c>
      <c r="L180" s="102" t="str">
        <f t="shared" si="39"/>
        <v/>
      </c>
      <c r="M180" s="52">
        <v>0</v>
      </c>
      <c r="N180" s="101" t="str">
        <f t="shared" si="40"/>
        <v/>
      </c>
      <c r="O180" s="102" t="str">
        <f t="shared" si="41"/>
        <v/>
      </c>
      <c r="P180" s="52">
        <v>0</v>
      </c>
      <c r="Q180" s="101" t="str">
        <f t="shared" si="42"/>
        <v/>
      </c>
      <c r="R180" s="102" t="str">
        <f t="shared" si="43"/>
        <v/>
      </c>
      <c r="S180" s="52">
        <v>0</v>
      </c>
      <c r="T180" s="101" t="str">
        <f t="shared" si="44"/>
        <v/>
      </c>
      <c r="U180" s="102" t="str">
        <f t="shared" si="45"/>
        <v/>
      </c>
      <c r="V180" s="52">
        <v>0</v>
      </c>
      <c r="W180" s="87" t="str">
        <f t="shared" si="46"/>
        <v/>
      </c>
      <c r="X180" s="102" t="str">
        <f t="shared" si="47"/>
        <v/>
      </c>
      <c r="Y180" s="52">
        <v>0</v>
      </c>
      <c r="Z180" s="56" t="str">
        <f t="shared" si="48"/>
        <v/>
      </c>
      <c r="AA180" s="56" t="str">
        <f t="shared" si="49"/>
        <v/>
      </c>
      <c r="AB180" s="56" t="str">
        <f t="shared" si="50"/>
        <v/>
      </c>
      <c r="AC180" s="56" t="str">
        <f t="shared" si="51"/>
        <v/>
      </c>
      <c r="AD180" s="56" t="str">
        <f t="shared" si="52"/>
        <v/>
      </c>
      <c r="AE180" s="40"/>
      <c r="AF180" s="40"/>
      <c r="AG180" s="40"/>
      <c r="AH180" s="56" t="str">
        <f t="shared" si="53"/>
        <v/>
      </c>
      <c r="AI180" s="54"/>
      <c r="AJ180" s="54"/>
      <c r="AK180" s="54"/>
      <c r="AL180" s="54"/>
      <c r="AM180" s="54"/>
    </row>
    <row r="181" spans="1:39">
      <c r="A181" s="45" t="str" cm="1">
        <f t="array" ref="A181">IF(H181="PROJECT", CHAR(10) &amp; "- " &amp; _xlfn.TEXTJOIN(CHAR(10) &amp; "- ", TRUE, _xlfn._xlws.FILTER($I$9:$I$1000, ($B$9:$B$1000=B181) * ($H$9:$H$1000="Topic"))), "")</f>
        <v/>
      </c>
      <c r="B181" s="45" t="str">
        <f t="shared" si="37"/>
        <v/>
      </c>
      <c r="C181" s="95"/>
      <c r="D181" s="46"/>
      <c r="E181" s="58"/>
      <c r="F181" s="67"/>
      <c r="G181" s="53"/>
      <c r="H181" s="53"/>
      <c r="I181" s="50"/>
      <c r="J181" s="51"/>
      <c r="K181" s="128" t="str">
        <f t="shared" si="38"/>
        <v/>
      </c>
      <c r="L181" s="102" t="str">
        <f t="shared" si="39"/>
        <v/>
      </c>
      <c r="M181" s="53">
        <v>0</v>
      </c>
      <c r="N181" s="101" t="str">
        <f t="shared" si="40"/>
        <v/>
      </c>
      <c r="O181" s="102" t="str">
        <f t="shared" si="41"/>
        <v/>
      </c>
      <c r="P181" s="53">
        <v>0</v>
      </c>
      <c r="Q181" s="101" t="str">
        <f t="shared" si="42"/>
        <v/>
      </c>
      <c r="R181" s="102" t="str">
        <f t="shared" si="43"/>
        <v/>
      </c>
      <c r="S181" s="53">
        <v>0</v>
      </c>
      <c r="T181" s="101" t="str">
        <f t="shared" si="44"/>
        <v/>
      </c>
      <c r="U181" s="102" t="str">
        <f t="shared" si="45"/>
        <v/>
      </c>
      <c r="V181" s="53">
        <v>0</v>
      </c>
      <c r="W181" s="87" t="str">
        <f t="shared" si="46"/>
        <v/>
      </c>
      <c r="X181" s="102" t="str">
        <f t="shared" si="47"/>
        <v/>
      </c>
      <c r="Y181" s="53">
        <v>0</v>
      </c>
      <c r="Z181" s="56" t="str">
        <f t="shared" si="48"/>
        <v/>
      </c>
      <c r="AA181" s="56" t="str">
        <f t="shared" si="49"/>
        <v/>
      </c>
      <c r="AB181" s="56" t="str">
        <f t="shared" si="50"/>
        <v/>
      </c>
      <c r="AC181" s="56" t="str">
        <f t="shared" si="51"/>
        <v/>
      </c>
      <c r="AD181" s="56" t="str">
        <f t="shared" si="52"/>
        <v/>
      </c>
      <c r="AE181" s="40"/>
      <c r="AF181" s="40"/>
      <c r="AG181" s="40"/>
      <c r="AH181" s="56" t="str">
        <f t="shared" si="53"/>
        <v/>
      </c>
      <c r="AI181" s="54"/>
      <c r="AJ181" s="54"/>
      <c r="AK181" s="54"/>
      <c r="AL181" s="54"/>
      <c r="AM181" s="54"/>
    </row>
    <row r="182" spans="1:39">
      <c r="A182" s="45" t="str" cm="1">
        <f t="array" ref="A182">IF(H182="PROJECT", CHAR(10) &amp; "- " &amp; _xlfn.TEXTJOIN(CHAR(10) &amp; "- ", TRUE, _xlfn._xlws.FILTER($I$9:$I$1000, ($B$9:$B$1000=B182) * ($H$9:$H$1000="Topic"))), "")</f>
        <v/>
      </c>
      <c r="B182" s="45" t="str">
        <f t="shared" si="37"/>
        <v/>
      </c>
      <c r="C182" s="95"/>
      <c r="D182" s="57"/>
      <c r="E182" s="58"/>
      <c r="F182" s="54"/>
      <c r="G182" s="52"/>
      <c r="H182" s="52"/>
      <c r="I182" s="61"/>
      <c r="J182" s="62"/>
      <c r="K182" s="128" t="str">
        <f t="shared" si="38"/>
        <v/>
      </c>
      <c r="L182" s="102" t="str">
        <f t="shared" si="39"/>
        <v/>
      </c>
      <c r="M182" s="52">
        <v>0</v>
      </c>
      <c r="N182" s="101" t="str">
        <f t="shared" si="40"/>
        <v/>
      </c>
      <c r="O182" s="102" t="str">
        <f t="shared" si="41"/>
        <v/>
      </c>
      <c r="P182" s="52">
        <v>0</v>
      </c>
      <c r="Q182" s="101" t="str">
        <f t="shared" si="42"/>
        <v/>
      </c>
      <c r="R182" s="102" t="str">
        <f t="shared" si="43"/>
        <v/>
      </c>
      <c r="S182" s="52">
        <v>0</v>
      </c>
      <c r="T182" s="101" t="str">
        <f t="shared" si="44"/>
        <v/>
      </c>
      <c r="U182" s="102" t="str">
        <f t="shared" si="45"/>
        <v/>
      </c>
      <c r="V182" s="52">
        <v>0</v>
      </c>
      <c r="W182" s="87" t="str">
        <f t="shared" si="46"/>
        <v/>
      </c>
      <c r="X182" s="102" t="str">
        <f t="shared" si="47"/>
        <v/>
      </c>
      <c r="Y182" s="52">
        <v>0</v>
      </c>
      <c r="Z182" s="56" t="str">
        <f t="shared" si="48"/>
        <v/>
      </c>
      <c r="AA182" s="56" t="str">
        <f t="shared" si="49"/>
        <v/>
      </c>
      <c r="AB182" s="56" t="str">
        <f t="shared" si="50"/>
        <v/>
      </c>
      <c r="AC182" s="56" t="str">
        <f t="shared" si="51"/>
        <v/>
      </c>
      <c r="AD182" s="56" t="str">
        <f t="shared" si="52"/>
        <v/>
      </c>
      <c r="AE182" s="40"/>
      <c r="AF182" s="40"/>
      <c r="AG182" s="40"/>
      <c r="AH182" s="56" t="str">
        <f t="shared" si="53"/>
        <v/>
      </c>
      <c r="AI182" s="54"/>
      <c r="AJ182" s="54"/>
      <c r="AK182" s="54"/>
      <c r="AL182" s="54"/>
      <c r="AM182" s="54"/>
    </row>
    <row r="183" spans="1:39">
      <c r="A183" s="45" t="str" cm="1">
        <f t="array" ref="A183">IF(H183="PROJECT", CHAR(10) &amp; "- " &amp; _xlfn.TEXTJOIN(CHAR(10) &amp; "- ", TRUE, _xlfn._xlws.FILTER($I$9:$I$1000, ($B$9:$B$1000=B183) * ($H$9:$H$1000="Topic"))), "")</f>
        <v/>
      </c>
      <c r="B183" s="45" t="str">
        <f t="shared" si="37"/>
        <v/>
      </c>
      <c r="C183" s="95"/>
      <c r="D183" s="46"/>
      <c r="E183" s="58"/>
      <c r="F183" s="67"/>
      <c r="G183" s="53"/>
      <c r="H183" s="53"/>
      <c r="I183" s="50"/>
      <c r="J183" s="51"/>
      <c r="K183" s="128" t="str">
        <f t="shared" si="38"/>
        <v/>
      </c>
      <c r="L183" s="102" t="str">
        <f t="shared" si="39"/>
        <v/>
      </c>
      <c r="M183" s="53">
        <v>0</v>
      </c>
      <c r="N183" s="101" t="str">
        <f t="shared" si="40"/>
        <v/>
      </c>
      <c r="O183" s="102" t="str">
        <f t="shared" si="41"/>
        <v/>
      </c>
      <c r="P183" s="53">
        <v>0</v>
      </c>
      <c r="Q183" s="101" t="str">
        <f t="shared" si="42"/>
        <v/>
      </c>
      <c r="R183" s="102" t="str">
        <f t="shared" si="43"/>
        <v/>
      </c>
      <c r="S183" s="53">
        <v>0</v>
      </c>
      <c r="T183" s="101" t="str">
        <f t="shared" si="44"/>
        <v/>
      </c>
      <c r="U183" s="102" t="str">
        <f t="shared" si="45"/>
        <v/>
      </c>
      <c r="V183" s="53">
        <v>0</v>
      </c>
      <c r="W183" s="87" t="str">
        <f t="shared" si="46"/>
        <v/>
      </c>
      <c r="X183" s="102" t="str">
        <f t="shared" si="47"/>
        <v/>
      </c>
      <c r="Y183" s="53">
        <v>0</v>
      </c>
      <c r="Z183" s="56" t="str">
        <f t="shared" si="48"/>
        <v/>
      </c>
      <c r="AA183" s="56" t="str">
        <f t="shared" si="49"/>
        <v/>
      </c>
      <c r="AB183" s="56" t="str">
        <f t="shared" si="50"/>
        <v/>
      </c>
      <c r="AC183" s="56" t="str">
        <f t="shared" si="51"/>
        <v/>
      </c>
      <c r="AD183" s="56" t="str">
        <f t="shared" si="52"/>
        <v/>
      </c>
      <c r="AE183" s="40"/>
      <c r="AF183" s="40"/>
      <c r="AG183" s="40"/>
      <c r="AH183" s="56" t="str">
        <f t="shared" si="53"/>
        <v/>
      </c>
      <c r="AI183" s="54"/>
      <c r="AJ183" s="54"/>
      <c r="AK183" s="54"/>
      <c r="AL183" s="54"/>
      <c r="AM183" s="54"/>
    </row>
    <row r="184" spans="1:39">
      <c r="A184" s="45" t="str" cm="1">
        <f t="array" ref="A184">IF(H184="PROJECT", CHAR(10) &amp; "- " &amp; _xlfn.TEXTJOIN(CHAR(10) &amp; "- ", TRUE, _xlfn._xlws.FILTER($I$9:$I$1000, ($B$9:$B$1000=B184) * ($H$9:$H$1000="Topic"))), "")</f>
        <v/>
      </c>
      <c r="B184" s="45" t="str">
        <f t="shared" si="37"/>
        <v/>
      </c>
      <c r="C184" s="95"/>
      <c r="D184" s="57"/>
      <c r="E184" s="58"/>
      <c r="F184" s="54"/>
      <c r="G184" s="52"/>
      <c r="H184" s="52"/>
      <c r="I184" s="61"/>
      <c r="J184" s="62"/>
      <c r="K184" s="128" t="str">
        <f t="shared" si="38"/>
        <v/>
      </c>
      <c r="L184" s="102" t="str">
        <f t="shared" si="39"/>
        <v/>
      </c>
      <c r="M184" s="52">
        <v>0</v>
      </c>
      <c r="N184" s="101" t="str">
        <f t="shared" si="40"/>
        <v/>
      </c>
      <c r="O184" s="102" t="str">
        <f t="shared" si="41"/>
        <v/>
      </c>
      <c r="P184" s="52">
        <v>0</v>
      </c>
      <c r="Q184" s="101" t="str">
        <f t="shared" si="42"/>
        <v/>
      </c>
      <c r="R184" s="102" t="str">
        <f t="shared" si="43"/>
        <v/>
      </c>
      <c r="S184" s="52">
        <v>0</v>
      </c>
      <c r="T184" s="101" t="str">
        <f t="shared" si="44"/>
        <v/>
      </c>
      <c r="U184" s="102" t="str">
        <f t="shared" si="45"/>
        <v/>
      </c>
      <c r="V184" s="52">
        <v>0</v>
      </c>
      <c r="W184" s="87" t="str">
        <f t="shared" si="46"/>
        <v/>
      </c>
      <c r="X184" s="102" t="str">
        <f t="shared" si="47"/>
        <v/>
      </c>
      <c r="Y184" s="52">
        <v>0</v>
      </c>
      <c r="Z184" s="56" t="str">
        <f t="shared" si="48"/>
        <v/>
      </c>
      <c r="AA184" s="56" t="str">
        <f t="shared" si="49"/>
        <v/>
      </c>
      <c r="AB184" s="56" t="str">
        <f t="shared" si="50"/>
        <v/>
      </c>
      <c r="AC184" s="56" t="str">
        <f t="shared" si="51"/>
        <v/>
      </c>
      <c r="AD184" s="56" t="str">
        <f t="shared" si="52"/>
        <v/>
      </c>
      <c r="AE184" s="40"/>
      <c r="AF184" s="40"/>
      <c r="AG184" s="40"/>
      <c r="AH184" s="56" t="str">
        <f t="shared" si="53"/>
        <v/>
      </c>
      <c r="AI184" s="54"/>
      <c r="AJ184" s="54"/>
      <c r="AK184" s="54"/>
      <c r="AL184" s="54"/>
      <c r="AM184" s="54"/>
    </row>
    <row r="185" spans="1:39">
      <c r="A185" s="45" t="str" cm="1">
        <f t="array" ref="A185">IF(H185="PROJECT", CHAR(10) &amp; "- " &amp; _xlfn.TEXTJOIN(CHAR(10) &amp; "- ", TRUE, _xlfn._xlws.FILTER($I$9:$I$1000, ($B$9:$B$1000=B185) * ($H$9:$H$1000="Topic"))), "")</f>
        <v/>
      </c>
      <c r="B185" s="45" t="str">
        <f t="shared" si="37"/>
        <v/>
      </c>
      <c r="C185" s="95"/>
      <c r="D185" s="46"/>
      <c r="E185" s="58"/>
      <c r="F185" s="67"/>
      <c r="G185" s="53"/>
      <c r="H185" s="53"/>
      <c r="I185" s="50"/>
      <c r="J185" s="51"/>
      <c r="K185" s="128" t="str">
        <f t="shared" si="38"/>
        <v/>
      </c>
      <c r="L185" s="102" t="str">
        <f t="shared" si="39"/>
        <v/>
      </c>
      <c r="M185" s="53">
        <v>0</v>
      </c>
      <c r="N185" s="101" t="str">
        <f t="shared" si="40"/>
        <v/>
      </c>
      <c r="O185" s="102" t="str">
        <f t="shared" si="41"/>
        <v/>
      </c>
      <c r="P185" s="53">
        <v>0</v>
      </c>
      <c r="Q185" s="101" t="str">
        <f t="shared" si="42"/>
        <v/>
      </c>
      <c r="R185" s="102" t="str">
        <f t="shared" si="43"/>
        <v/>
      </c>
      <c r="S185" s="53">
        <v>0</v>
      </c>
      <c r="T185" s="101" t="str">
        <f t="shared" si="44"/>
        <v/>
      </c>
      <c r="U185" s="102" t="str">
        <f t="shared" si="45"/>
        <v/>
      </c>
      <c r="V185" s="53">
        <v>0</v>
      </c>
      <c r="W185" s="87" t="str">
        <f t="shared" si="46"/>
        <v/>
      </c>
      <c r="X185" s="102" t="str">
        <f t="shared" si="47"/>
        <v/>
      </c>
      <c r="Y185" s="53">
        <v>0</v>
      </c>
      <c r="Z185" s="56" t="str">
        <f t="shared" si="48"/>
        <v/>
      </c>
      <c r="AA185" s="56" t="str">
        <f t="shared" si="49"/>
        <v/>
      </c>
      <c r="AB185" s="56" t="str">
        <f t="shared" si="50"/>
        <v/>
      </c>
      <c r="AC185" s="56" t="str">
        <f t="shared" si="51"/>
        <v/>
      </c>
      <c r="AD185" s="56" t="str">
        <f t="shared" si="52"/>
        <v/>
      </c>
      <c r="AE185" s="40"/>
      <c r="AF185" s="40"/>
      <c r="AG185" s="40"/>
      <c r="AH185" s="56" t="str">
        <f t="shared" si="53"/>
        <v/>
      </c>
      <c r="AI185" s="54"/>
      <c r="AJ185" s="54"/>
      <c r="AK185" s="54"/>
      <c r="AL185" s="54"/>
      <c r="AM185" s="54"/>
    </row>
    <row r="186" spans="1:39">
      <c r="A186" s="45" t="str" cm="1">
        <f t="array" ref="A186">IF(H186="PROJECT", CHAR(10) &amp; "- " &amp; _xlfn.TEXTJOIN(CHAR(10) &amp; "- ", TRUE, _xlfn._xlws.FILTER($I$9:$I$1000, ($B$9:$B$1000=B186) * ($H$9:$H$1000="Topic"))), "")</f>
        <v/>
      </c>
      <c r="B186" s="45" t="str">
        <f t="shared" si="37"/>
        <v/>
      </c>
      <c r="C186" s="95"/>
      <c r="D186" s="57"/>
      <c r="E186" s="58"/>
      <c r="F186" s="54"/>
      <c r="G186" s="52"/>
      <c r="H186" s="52"/>
      <c r="I186" s="61"/>
      <c r="J186" s="62"/>
      <c r="K186" s="128" t="str">
        <f t="shared" si="38"/>
        <v/>
      </c>
      <c r="L186" s="102" t="str">
        <f t="shared" si="39"/>
        <v/>
      </c>
      <c r="M186" s="52">
        <v>0</v>
      </c>
      <c r="N186" s="101" t="str">
        <f t="shared" si="40"/>
        <v/>
      </c>
      <c r="O186" s="102" t="str">
        <f t="shared" si="41"/>
        <v/>
      </c>
      <c r="P186" s="52">
        <v>0</v>
      </c>
      <c r="Q186" s="101" t="str">
        <f t="shared" si="42"/>
        <v/>
      </c>
      <c r="R186" s="102" t="str">
        <f t="shared" si="43"/>
        <v/>
      </c>
      <c r="S186" s="52">
        <v>0</v>
      </c>
      <c r="T186" s="101" t="str">
        <f t="shared" si="44"/>
        <v/>
      </c>
      <c r="U186" s="102" t="str">
        <f t="shared" si="45"/>
        <v/>
      </c>
      <c r="V186" s="52">
        <v>0</v>
      </c>
      <c r="W186" s="87" t="str">
        <f t="shared" si="46"/>
        <v/>
      </c>
      <c r="X186" s="102" t="str">
        <f t="shared" si="47"/>
        <v/>
      </c>
      <c r="Y186" s="52">
        <v>0</v>
      </c>
      <c r="Z186" s="56" t="str">
        <f t="shared" si="48"/>
        <v/>
      </c>
      <c r="AA186" s="56" t="str">
        <f t="shared" si="49"/>
        <v/>
      </c>
      <c r="AB186" s="56" t="str">
        <f t="shared" si="50"/>
        <v/>
      </c>
      <c r="AC186" s="56" t="str">
        <f t="shared" si="51"/>
        <v/>
      </c>
      <c r="AD186" s="56" t="str">
        <f t="shared" si="52"/>
        <v/>
      </c>
      <c r="AE186" s="40"/>
      <c r="AF186" s="40"/>
      <c r="AG186" s="40"/>
      <c r="AH186" s="56" t="str">
        <f t="shared" si="53"/>
        <v/>
      </c>
      <c r="AI186" s="54"/>
      <c r="AJ186" s="54"/>
      <c r="AK186" s="54"/>
      <c r="AL186" s="54"/>
      <c r="AM186" s="54"/>
    </row>
    <row r="187" spans="1:39">
      <c r="A187" s="45" t="str" cm="1">
        <f t="array" ref="A187">IF(H187="PROJECT", CHAR(10) &amp; "- " &amp; _xlfn.TEXTJOIN(CHAR(10) &amp; "- ", TRUE, _xlfn._xlws.FILTER($I$9:$I$1000, ($B$9:$B$1000=B187) * ($H$9:$H$1000="Topic"))), "")</f>
        <v/>
      </c>
      <c r="B187" s="45" t="str">
        <f t="shared" si="37"/>
        <v/>
      </c>
      <c r="C187" s="95"/>
      <c r="D187" s="46"/>
      <c r="E187" s="58"/>
      <c r="F187" s="67"/>
      <c r="G187" s="53"/>
      <c r="H187" s="53"/>
      <c r="I187" s="50"/>
      <c r="J187" s="51"/>
      <c r="K187" s="128" t="str">
        <f t="shared" si="38"/>
        <v/>
      </c>
      <c r="L187" s="102" t="str">
        <f t="shared" si="39"/>
        <v/>
      </c>
      <c r="M187" s="53">
        <v>0</v>
      </c>
      <c r="N187" s="101" t="str">
        <f t="shared" si="40"/>
        <v/>
      </c>
      <c r="O187" s="102" t="str">
        <f t="shared" si="41"/>
        <v/>
      </c>
      <c r="P187" s="53">
        <v>0</v>
      </c>
      <c r="Q187" s="101" t="str">
        <f t="shared" si="42"/>
        <v/>
      </c>
      <c r="R187" s="102" t="str">
        <f t="shared" si="43"/>
        <v/>
      </c>
      <c r="S187" s="53">
        <v>0</v>
      </c>
      <c r="T187" s="101" t="str">
        <f t="shared" si="44"/>
        <v/>
      </c>
      <c r="U187" s="102" t="str">
        <f t="shared" si="45"/>
        <v/>
      </c>
      <c r="V187" s="53">
        <v>0</v>
      </c>
      <c r="W187" s="87" t="str">
        <f t="shared" si="46"/>
        <v/>
      </c>
      <c r="X187" s="102" t="str">
        <f t="shared" si="47"/>
        <v/>
      </c>
      <c r="Y187" s="53">
        <v>0</v>
      </c>
      <c r="Z187" s="56" t="str">
        <f t="shared" si="48"/>
        <v/>
      </c>
      <c r="AA187" s="56" t="str">
        <f t="shared" si="49"/>
        <v/>
      </c>
      <c r="AB187" s="56" t="str">
        <f t="shared" si="50"/>
        <v/>
      </c>
      <c r="AC187" s="56" t="str">
        <f t="shared" si="51"/>
        <v/>
      </c>
      <c r="AD187" s="56" t="str">
        <f t="shared" si="52"/>
        <v/>
      </c>
      <c r="AE187" s="40"/>
      <c r="AF187" s="40"/>
      <c r="AG187" s="40"/>
      <c r="AH187" s="56" t="str">
        <f t="shared" si="53"/>
        <v/>
      </c>
      <c r="AI187" s="54"/>
      <c r="AJ187" s="54"/>
      <c r="AK187" s="54"/>
      <c r="AL187" s="54"/>
      <c r="AM187" s="54"/>
    </row>
    <row r="188" spans="1:39">
      <c r="A188" s="45" t="str" cm="1">
        <f t="array" ref="A188">IF(H188="PROJECT", CHAR(10) &amp; "- " &amp; _xlfn.TEXTJOIN(CHAR(10) &amp; "- ", TRUE, _xlfn._xlws.FILTER($I$9:$I$1000, ($B$9:$B$1000=B188) * ($H$9:$H$1000="Topic"))), "")</f>
        <v/>
      </c>
      <c r="B188" s="45" t="str">
        <f t="shared" si="37"/>
        <v/>
      </c>
      <c r="C188" s="95"/>
      <c r="D188" s="57"/>
      <c r="E188" s="58"/>
      <c r="F188" s="54"/>
      <c r="G188" s="52"/>
      <c r="H188" s="52"/>
      <c r="I188" s="61"/>
      <c r="J188" s="62"/>
      <c r="K188" s="128" t="str">
        <f t="shared" si="38"/>
        <v/>
      </c>
      <c r="L188" s="102" t="str">
        <f t="shared" si="39"/>
        <v/>
      </c>
      <c r="M188" s="52">
        <v>0</v>
      </c>
      <c r="N188" s="101" t="str">
        <f t="shared" si="40"/>
        <v/>
      </c>
      <c r="O188" s="102" t="str">
        <f t="shared" si="41"/>
        <v/>
      </c>
      <c r="P188" s="52">
        <v>0</v>
      </c>
      <c r="Q188" s="101" t="str">
        <f t="shared" si="42"/>
        <v/>
      </c>
      <c r="R188" s="102" t="str">
        <f t="shared" si="43"/>
        <v/>
      </c>
      <c r="S188" s="52">
        <v>0</v>
      </c>
      <c r="T188" s="101" t="str">
        <f t="shared" si="44"/>
        <v/>
      </c>
      <c r="U188" s="102" t="str">
        <f t="shared" si="45"/>
        <v/>
      </c>
      <c r="V188" s="52">
        <v>0</v>
      </c>
      <c r="W188" s="87" t="str">
        <f t="shared" si="46"/>
        <v/>
      </c>
      <c r="X188" s="102" t="str">
        <f t="shared" si="47"/>
        <v/>
      </c>
      <c r="Y188" s="52">
        <v>0</v>
      </c>
      <c r="Z188" s="56" t="str">
        <f t="shared" si="48"/>
        <v/>
      </c>
      <c r="AA188" s="56" t="str">
        <f t="shared" si="49"/>
        <v/>
      </c>
      <c r="AB188" s="56" t="str">
        <f t="shared" si="50"/>
        <v/>
      </c>
      <c r="AC188" s="56" t="str">
        <f t="shared" si="51"/>
        <v/>
      </c>
      <c r="AD188" s="56" t="str">
        <f t="shared" si="52"/>
        <v/>
      </c>
      <c r="AE188" s="40"/>
      <c r="AF188" s="40"/>
      <c r="AG188" s="40"/>
      <c r="AH188" s="56" t="str">
        <f t="shared" si="53"/>
        <v/>
      </c>
      <c r="AI188" s="54"/>
      <c r="AJ188" s="54"/>
      <c r="AK188" s="54"/>
      <c r="AL188" s="54"/>
      <c r="AM188" s="54"/>
    </row>
    <row r="189" spans="1:39">
      <c r="A189" s="45" t="str" cm="1">
        <f t="array" ref="A189">IF(H189="PROJECT", CHAR(10) &amp; "- " &amp; _xlfn.TEXTJOIN(CHAR(10) &amp; "- ", TRUE, _xlfn._xlws.FILTER($I$9:$I$1000, ($B$9:$B$1000=B189) * ($H$9:$H$1000="Topic"))), "")</f>
        <v/>
      </c>
      <c r="B189" s="45" t="str">
        <f t="shared" si="37"/>
        <v/>
      </c>
      <c r="C189" s="95"/>
      <c r="D189" s="46"/>
      <c r="E189" s="58"/>
      <c r="F189" s="67"/>
      <c r="G189" s="53"/>
      <c r="H189" s="53"/>
      <c r="I189" s="50"/>
      <c r="J189" s="51"/>
      <c r="K189" s="128" t="str">
        <f t="shared" si="38"/>
        <v/>
      </c>
      <c r="L189" s="102" t="str">
        <f t="shared" si="39"/>
        <v/>
      </c>
      <c r="M189" s="53">
        <v>0</v>
      </c>
      <c r="N189" s="101" t="str">
        <f t="shared" si="40"/>
        <v/>
      </c>
      <c r="O189" s="102" t="str">
        <f t="shared" si="41"/>
        <v/>
      </c>
      <c r="P189" s="53">
        <v>0</v>
      </c>
      <c r="Q189" s="101" t="str">
        <f t="shared" si="42"/>
        <v/>
      </c>
      <c r="R189" s="102" t="str">
        <f t="shared" si="43"/>
        <v/>
      </c>
      <c r="S189" s="53">
        <v>0</v>
      </c>
      <c r="T189" s="101" t="str">
        <f t="shared" si="44"/>
        <v/>
      </c>
      <c r="U189" s="102" t="str">
        <f t="shared" si="45"/>
        <v/>
      </c>
      <c r="V189" s="53">
        <v>0</v>
      </c>
      <c r="W189" s="87" t="str">
        <f t="shared" si="46"/>
        <v/>
      </c>
      <c r="X189" s="102" t="str">
        <f t="shared" si="47"/>
        <v/>
      </c>
      <c r="Y189" s="53">
        <v>0</v>
      </c>
      <c r="Z189" s="56" t="str">
        <f t="shared" si="48"/>
        <v/>
      </c>
      <c r="AA189" s="56" t="str">
        <f t="shared" si="49"/>
        <v/>
      </c>
      <c r="AB189" s="56" t="str">
        <f t="shared" si="50"/>
        <v/>
      </c>
      <c r="AC189" s="56" t="str">
        <f t="shared" si="51"/>
        <v/>
      </c>
      <c r="AD189" s="56" t="str">
        <f t="shared" si="52"/>
        <v/>
      </c>
      <c r="AE189" s="40"/>
      <c r="AF189" s="40"/>
      <c r="AG189" s="40"/>
      <c r="AH189" s="56" t="str">
        <f t="shared" si="53"/>
        <v/>
      </c>
      <c r="AI189" s="54"/>
      <c r="AJ189" s="54"/>
      <c r="AK189" s="54"/>
      <c r="AL189" s="54"/>
      <c r="AM189" s="54"/>
    </row>
    <row r="190" spans="1:39">
      <c r="A190" s="45" t="str" cm="1">
        <f t="array" ref="A190">IF(H190="PROJECT", CHAR(10) &amp; "- " &amp; _xlfn.TEXTJOIN(CHAR(10) &amp; "- ", TRUE, _xlfn._xlws.FILTER($I$9:$I$1000, ($B$9:$B$1000=B190) * ($H$9:$H$1000="Topic"))), "")</f>
        <v/>
      </c>
      <c r="B190" s="45" t="str">
        <f t="shared" si="37"/>
        <v/>
      </c>
      <c r="C190" s="95"/>
      <c r="D190" s="57"/>
      <c r="E190" s="58"/>
      <c r="F190" s="54"/>
      <c r="G190" s="52"/>
      <c r="H190" s="52"/>
      <c r="I190" s="61"/>
      <c r="J190" s="62"/>
      <c r="K190" s="128" t="str">
        <f t="shared" si="38"/>
        <v/>
      </c>
      <c r="L190" s="102" t="str">
        <f t="shared" si="39"/>
        <v/>
      </c>
      <c r="M190" s="52">
        <v>0</v>
      </c>
      <c r="N190" s="101" t="str">
        <f t="shared" si="40"/>
        <v/>
      </c>
      <c r="O190" s="102" t="str">
        <f t="shared" si="41"/>
        <v/>
      </c>
      <c r="P190" s="52">
        <v>0</v>
      </c>
      <c r="Q190" s="101" t="str">
        <f t="shared" si="42"/>
        <v/>
      </c>
      <c r="R190" s="102" t="str">
        <f t="shared" si="43"/>
        <v/>
      </c>
      <c r="S190" s="52">
        <v>0</v>
      </c>
      <c r="T190" s="101" t="str">
        <f t="shared" si="44"/>
        <v/>
      </c>
      <c r="U190" s="102" t="str">
        <f t="shared" si="45"/>
        <v/>
      </c>
      <c r="V190" s="52">
        <v>0</v>
      </c>
      <c r="W190" s="87" t="str">
        <f t="shared" si="46"/>
        <v/>
      </c>
      <c r="X190" s="102" t="str">
        <f t="shared" si="47"/>
        <v/>
      </c>
      <c r="Y190" s="52">
        <v>0</v>
      </c>
      <c r="Z190" s="56" t="str">
        <f t="shared" si="48"/>
        <v/>
      </c>
      <c r="AA190" s="56" t="str">
        <f t="shared" si="49"/>
        <v/>
      </c>
      <c r="AB190" s="56" t="str">
        <f t="shared" si="50"/>
        <v/>
      </c>
      <c r="AC190" s="56" t="str">
        <f t="shared" si="51"/>
        <v/>
      </c>
      <c r="AD190" s="56" t="str">
        <f t="shared" si="52"/>
        <v/>
      </c>
      <c r="AE190" s="40"/>
      <c r="AF190" s="40"/>
      <c r="AG190" s="40"/>
      <c r="AH190" s="56" t="str">
        <f t="shared" si="53"/>
        <v/>
      </c>
      <c r="AI190" s="54"/>
      <c r="AJ190" s="54"/>
      <c r="AK190" s="54"/>
      <c r="AL190" s="54"/>
      <c r="AM190" s="54"/>
    </row>
    <row r="191" spans="1:39">
      <c r="A191" s="45" t="str" cm="1">
        <f t="array" ref="A191">IF(H191="PROJECT", CHAR(10) &amp; "- " &amp; _xlfn.TEXTJOIN(CHAR(10) &amp; "- ", TRUE, _xlfn._xlws.FILTER($I$9:$I$1000, ($B$9:$B$1000=B191) * ($H$9:$H$1000="Topic"))), "")</f>
        <v/>
      </c>
      <c r="B191" s="45" t="str">
        <f t="shared" si="37"/>
        <v/>
      </c>
      <c r="C191" s="95"/>
      <c r="D191" s="46"/>
      <c r="E191" s="58"/>
      <c r="F191" s="67"/>
      <c r="G191" s="53"/>
      <c r="H191" s="53"/>
      <c r="I191" s="50"/>
      <c r="J191" s="51"/>
      <c r="K191" s="128" t="str">
        <f t="shared" si="38"/>
        <v/>
      </c>
      <c r="L191" s="102" t="str">
        <f t="shared" si="39"/>
        <v/>
      </c>
      <c r="M191" s="53">
        <v>0</v>
      </c>
      <c r="N191" s="101" t="str">
        <f t="shared" si="40"/>
        <v/>
      </c>
      <c r="O191" s="102" t="str">
        <f t="shared" si="41"/>
        <v/>
      </c>
      <c r="P191" s="53">
        <v>0</v>
      </c>
      <c r="Q191" s="101" t="str">
        <f t="shared" si="42"/>
        <v/>
      </c>
      <c r="R191" s="102" t="str">
        <f t="shared" si="43"/>
        <v/>
      </c>
      <c r="S191" s="53">
        <v>0</v>
      </c>
      <c r="T191" s="101" t="str">
        <f t="shared" si="44"/>
        <v/>
      </c>
      <c r="U191" s="102" t="str">
        <f t="shared" si="45"/>
        <v/>
      </c>
      <c r="V191" s="53">
        <v>0</v>
      </c>
      <c r="W191" s="87" t="str">
        <f t="shared" si="46"/>
        <v/>
      </c>
      <c r="X191" s="102" t="str">
        <f t="shared" si="47"/>
        <v/>
      </c>
      <c r="Y191" s="53">
        <v>0</v>
      </c>
      <c r="Z191" s="56" t="str">
        <f t="shared" si="48"/>
        <v/>
      </c>
      <c r="AA191" s="56" t="str">
        <f t="shared" si="49"/>
        <v/>
      </c>
      <c r="AB191" s="56" t="str">
        <f t="shared" si="50"/>
        <v/>
      </c>
      <c r="AC191" s="56" t="str">
        <f t="shared" si="51"/>
        <v/>
      </c>
      <c r="AD191" s="56" t="str">
        <f t="shared" si="52"/>
        <v/>
      </c>
      <c r="AE191" s="40"/>
      <c r="AF191" s="40"/>
      <c r="AG191" s="40"/>
      <c r="AH191" s="56" t="str">
        <f t="shared" si="53"/>
        <v/>
      </c>
      <c r="AI191" s="54"/>
      <c r="AJ191" s="54"/>
      <c r="AK191" s="54"/>
      <c r="AL191" s="54"/>
      <c r="AM191" s="54"/>
    </row>
    <row r="192" spans="1:39">
      <c r="A192" s="45" t="str" cm="1">
        <f t="array" ref="A192">IF(H192="PROJECT", CHAR(10) &amp; "- " &amp; _xlfn.TEXTJOIN(CHAR(10) &amp; "- ", TRUE, _xlfn._xlws.FILTER($I$9:$I$1000, ($B$9:$B$1000=B192) * ($H$9:$H$1000="Topic"))), "")</f>
        <v/>
      </c>
      <c r="B192" s="45" t="str">
        <f t="shared" si="37"/>
        <v/>
      </c>
      <c r="C192" s="95"/>
      <c r="D192" s="57"/>
      <c r="E192" s="58"/>
      <c r="F192" s="54"/>
      <c r="G192" s="52"/>
      <c r="H192" s="52"/>
      <c r="I192" s="61"/>
      <c r="J192" s="62"/>
      <c r="K192" s="128" t="str">
        <f t="shared" si="38"/>
        <v/>
      </c>
      <c r="L192" s="102" t="str">
        <f t="shared" si="39"/>
        <v/>
      </c>
      <c r="M192" s="52">
        <v>0</v>
      </c>
      <c r="N192" s="101" t="str">
        <f t="shared" si="40"/>
        <v/>
      </c>
      <c r="O192" s="102" t="str">
        <f t="shared" si="41"/>
        <v/>
      </c>
      <c r="P192" s="52">
        <v>0</v>
      </c>
      <c r="Q192" s="101" t="str">
        <f t="shared" si="42"/>
        <v/>
      </c>
      <c r="R192" s="102" t="str">
        <f t="shared" si="43"/>
        <v/>
      </c>
      <c r="S192" s="52">
        <v>0</v>
      </c>
      <c r="T192" s="101" t="str">
        <f t="shared" si="44"/>
        <v/>
      </c>
      <c r="U192" s="102" t="str">
        <f t="shared" si="45"/>
        <v/>
      </c>
      <c r="V192" s="52">
        <v>0</v>
      </c>
      <c r="W192" s="87" t="str">
        <f t="shared" si="46"/>
        <v/>
      </c>
      <c r="X192" s="102" t="str">
        <f t="shared" si="47"/>
        <v/>
      </c>
      <c r="Y192" s="52">
        <v>0</v>
      </c>
      <c r="Z192" s="56" t="str">
        <f t="shared" si="48"/>
        <v/>
      </c>
      <c r="AA192" s="56" t="str">
        <f t="shared" si="49"/>
        <v/>
      </c>
      <c r="AB192" s="56" t="str">
        <f t="shared" si="50"/>
        <v/>
      </c>
      <c r="AC192" s="56" t="str">
        <f t="shared" si="51"/>
        <v/>
      </c>
      <c r="AD192" s="56" t="str">
        <f t="shared" si="52"/>
        <v/>
      </c>
      <c r="AE192" s="40"/>
      <c r="AF192" s="40"/>
      <c r="AG192" s="40"/>
      <c r="AH192" s="56" t="str">
        <f t="shared" si="53"/>
        <v/>
      </c>
      <c r="AI192" s="54"/>
      <c r="AJ192" s="54"/>
      <c r="AK192" s="54"/>
      <c r="AL192" s="54"/>
      <c r="AM192" s="54"/>
    </row>
    <row r="193" spans="1:39">
      <c r="A193" s="45" t="str" cm="1">
        <f t="array" ref="A193">IF(H193="PROJECT", CHAR(10) &amp; "- " &amp; _xlfn.TEXTJOIN(CHAR(10) &amp; "- ", TRUE, _xlfn._xlws.FILTER($I$9:$I$1000, ($B$9:$B$1000=B193) * ($H$9:$H$1000="Topic"))), "")</f>
        <v/>
      </c>
      <c r="B193" s="45" t="str">
        <f t="shared" si="37"/>
        <v/>
      </c>
      <c r="C193" s="95"/>
      <c r="D193" s="46"/>
      <c r="E193" s="58"/>
      <c r="F193" s="67"/>
      <c r="G193" s="53"/>
      <c r="H193" s="53"/>
      <c r="I193" s="50"/>
      <c r="J193" s="51"/>
      <c r="K193" s="128" t="str">
        <f t="shared" si="38"/>
        <v/>
      </c>
      <c r="L193" s="102" t="str">
        <f t="shared" si="39"/>
        <v/>
      </c>
      <c r="M193" s="53">
        <v>0</v>
      </c>
      <c r="N193" s="101" t="str">
        <f t="shared" si="40"/>
        <v/>
      </c>
      <c r="O193" s="102" t="str">
        <f t="shared" si="41"/>
        <v/>
      </c>
      <c r="P193" s="53">
        <v>0</v>
      </c>
      <c r="Q193" s="101" t="str">
        <f t="shared" si="42"/>
        <v/>
      </c>
      <c r="R193" s="102" t="str">
        <f t="shared" si="43"/>
        <v/>
      </c>
      <c r="S193" s="53">
        <v>0</v>
      </c>
      <c r="T193" s="101" t="str">
        <f t="shared" si="44"/>
        <v/>
      </c>
      <c r="U193" s="102" t="str">
        <f t="shared" si="45"/>
        <v/>
      </c>
      <c r="V193" s="53">
        <v>0</v>
      </c>
      <c r="W193" s="87" t="str">
        <f t="shared" si="46"/>
        <v/>
      </c>
      <c r="X193" s="102" t="str">
        <f t="shared" si="47"/>
        <v/>
      </c>
      <c r="Y193" s="53">
        <v>0</v>
      </c>
      <c r="Z193" s="56" t="str">
        <f t="shared" si="48"/>
        <v/>
      </c>
      <c r="AA193" s="56" t="str">
        <f t="shared" si="49"/>
        <v/>
      </c>
      <c r="AB193" s="56" t="str">
        <f t="shared" si="50"/>
        <v/>
      </c>
      <c r="AC193" s="56" t="str">
        <f t="shared" si="51"/>
        <v/>
      </c>
      <c r="AD193" s="56" t="str">
        <f t="shared" si="52"/>
        <v/>
      </c>
      <c r="AE193" s="40"/>
      <c r="AF193" s="40"/>
      <c r="AG193" s="40"/>
      <c r="AH193" s="56" t="str">
        <f t="shared" si="53"/>
        <v/>
      </c>
      <c r="AI193" s="54"/>
      <c r="AJ193" s="54"/>
      <c r="AK193" s="54"/>
      <c r="AL193" s="54"/>
      <c r="AM193" s="54"/>
    </row>
    <row r="194" spans="1:39">
      <c r="A194" s="45" t="str" cm="1">
        <f t="array" ref="A194">IF(H194="PROJECT", CHAR(10) &amp; "- " &amp; _xlfn.TEXTJOIN(CHAR(10) &amp; "- ", TRUE, _xlfn._xlws.FILTER($I$9:$I$1000, ($B$9:$B$1000=B194) * ($H$9:$H$1000="Topic"))), "")</f>
        <v/>
      </c>
      <c r="B194" s="45" t="str">
        <f t="shared" si="37"/>
        <v/>
      </c>
      <c r="C194" s="95"/>
      <c r="D194" s="57"/>
      <c r="E194" s="58"/>
      <c r="F194" s="54"/>
      <c r="G194" s="52"/>
      <c r="H194" s="52"/>
      <c r="I194" s="61"/>
      <c r="J194" s="62"/>
      <c r="K194" s="128" t="str">
        <f t="shared" si="38"/>
        <v/>
      </c>
      <c r="L194" s="102" t="str">
        <f t="shared" si="39"/>
        <v/>
      </c>
      <c r="M194" s="52">
        <v>0</v>
      </c>
      <c r="N194" s="101" t="str">
        <f t="shared" si="40"/>
        <v/>
      </c>
      <c r="O194" s="102" t="str">
        <f t="shared" si="41"/>
        <v/>
      </c>
      <c r="P194" s="52">
        <v>0</v>
      </c>
      <c r="Q194" s="101" t="str">
        <f t="shared" si="42"/>
        <v/>
      </c>
      <c r="R194" s="102" t="str">
        <f t="shared" si="43"/>
        <v/>
      </c>
      <c r="S194" s="52">
        <v>0</v>
      </c>
      <c r="T194" s="101" t="str">
        <f t="shared" si="44"/>
        <v/>
      </c>
      <c r="U194" s="102" t="str">
        <f t="shared" si="45"/>
        <v/>
      </c>
      <c r="V194" s="52">
        <v>0</v>
      </c>
      <c r="W194" s="87" t="str">
        <f t="shared" si="46"/>
        <v/>
      </c>
      <c r="X194" s="102" t="str">
        <f t="shared" si="47"/>
        <v/>
      </c>
      <c r="Y194" s="52">
        <v>0</v>
      </c>
      <c r="Z194" s="56" t="str">
        <f t="shared" si="48"/>
        <v/>
      </c>
      <c r="AA194" s="56" t="str">
        <f t="shared" si="49"/>
        <v/>
      </c>
      <c r="AB194" s="56" t="str">
        <f t="shared" si="50"/>
        <v/>
      </c>
      <c r="AC194" s="56" t="str">
        <f t="shared" si="51"/>
        <v/>
      </c>
      <c r="AD194" s="56" t="str">
        <f t="shared" si="52"/>
        <v/>
      </c>
      <c r="AE194" s="40"/>
      <c r="AF194" s="40"/>
      <c r="AG194" s="40"/>
      <c r="AH194" s="56" t="str">
        <f t="shared" si="53"/>
        <v/>
      </c>
      <c r="AI194" s="54"/>
      <c r="AJ194" s="54"/>
      <c r="AK194" s="54"/>
      <c r="AL194" s="54"/>
      <c r="AM194" s="54"/>
    </row>
    <row r="195" spans="1:39">
      <c r="A195" s="45" t="str" cm="1">
        <f t="array" ref="A195">IF(H195="PROJECT", CHAR(10) &amp; "- " &amp; _xlfn.TEXTJOIN(CHAR(10) &amp; "- ", TRUE, _xlfn._xlws.FILTER($I$9:$I$1000, ($B$9:$B$1000=B195) * ($H$9:$H$1000="Topic"))), "")</f>
        <v/>
      </c>
      <c r="B195" s="45" t="str">
        <f t="shared" si="37"/>
        <v/>
      </c>
      <c r="C195" s="95"/>
      <c r="D195" s="46"/>
      <c r="E195" s="58"/>
      <c r="F195" s="67"/>
      <c r="G195" s="53"/>
      <c r="H195" s="53"/>
      <c r="I195" s="50"/>
      <c r="J195" s="51"/>
      <c r="K195" s="128" t="str">
        <f t="shared" si="38"/>
        <v/>
      </c>
      <c r="L195" s="102" t="str">
        <f t="shared" si="39"/>
        <v/>
      </c>
      <c r="M195" s="53">
        <v>0</v>
      </c>
      <c r="N195" s="101" t="str">
        <f t="shared" si="40"/>
        <v/>
      </c>
      <c r="O195" s="102" t="str">
        <f t="shared" si="41"/>
        <v/>
      </c>
      <c r="P195" s="53">
        <v>0</v>
      </c>
      <c r="Q195" s="101" t="str">
        <f t="shared" si="42"/>
        <v/>
      </c>
      <c r="R195" s="102" t="str">
        <f t="shared" si="43"/>
        <v/>
      </c>
      <c r="S195" s="53">
        <v>0</v>
      </c>
      <c r="T195" s="101" t="str">
        <f t="shared" si="44"/>
        <v/>
      </c>
      <c r="U195" s="102" t="str">
        <f t="shared" si="45"/>
        <v/>
      </c>
      <c r="V195" s="53">
        <v>0</v>
      </c>
      <c r="W195" s="87" t="str">
        <f t="shared" si="46"/>
        <v/>
      </c>
      <c r="X195" s="102" t="str">
        <f t="shared" si="47"/>
        <v/>
      </c>
      <c r="Y195" s="53">
        <v>0</v>
      </c>
      <c r="Z195" s="56" t="str">
        <f t="shared" si="48"/>
        <v/>
      </c>
      <c r="AA195" s="56" t="str">
        <f t="shared" si="49"/>
        <v/>
      </c>
      <c r="AB195" s="56" t="str">
        <f t="shared" si="50"/>
        <v/>
      </c>
      <c r="AC195" s="56" t="str">
        <f t="shared" si="51"/>
        <v/>
      </c>
      <c r="AD195" s="56" t="str">
        <f t="shared" si="52"/>
        <v/>
      </c>
      <c r="AE195" s="40"/>
      <c r="AF195" s="40"/>
      <c r="AG195" s="40"/>
      <c r="AH195" s="56" t="str">
        <f t="shared" si="53"/>
        <v/>
      </c>
      <c r="AI195" s="54"/>
      <c r="AJ195" s="54"/>
      <c r="AK195" s="54"/>
      <c r="AL195" s="54"/>
      <c r="AM195" s="54"/>
    </row>
    <row r="196" spans="1:39">
      <c r="A196" s="45" t="str" cm="1">
        <f t="array" ref="A196">IF(H196="PROJECT", CHAR(10) &amp; "- " &amp; _xlfn.TEXTJOIN(CHAR(10) &amp; "- ", TRUE, _xlfn._xlws.FILTER($I$9:$I$1000, ($B$9:$B$1000=B196) * ($H$9:$H$1000="Topic"))), "")</f>
        <v/>
      </c>
      <c r="B196" s="45" t="str">
        <f t="shared" si="37"/>
        <v/>
      </c>
      <c r="C196" s="95"/>
      <c r="D196" s="57"/>
      <c r="E196" s="58"/>
      <c r="F196" s="54"/>
      <c r="G196" s="52"/>
      <c r="H196" s="52"/>
      <c r="I196" s="61"/>
      <c r="J196" s="62"/>
      <c r="K196" s="128" t="str">
        <f t="shared" si="38"/>
        <v/>
      </c>
      <c r="L196" s="102" t="str">
        <f t="shared" si="39"/>
        <v/>
      </c>
      <c r="M196" s="52">
        <v>0</v>
      </c>
      <c r="N196" s="101" t="str">
        <f t="shared" si="40"/>
        <v/>
      </c>
      <c r="O196" s="102" t="str">
        <f t="shared" si="41"/>
        <v/>
      </c>
      <c r="P196" s="52">
        <v>0</v>
      </c>
      <c r="Q196" s="101" t="str">
        <f t="shared" si="42"/>
        <v/>
      </c>
      <c r="R196" s="102" t="str">
        <f t="shared" si="43"/>
        <v/>
      </c>
      <c r="S196" s="52">
        <v>0</v>
      </c>
      <c r="T196" s="101" t="str">
        <f t="shared" si="44"/>
        <v/>
      </c>
      <c r="U196" s="102" t="str">
        <f t="shared" si="45"/>
        <v/>
      </c>
      <c r="V196" s="52">
        <v>0</v>
      </c>
      <c r="W196" s="87" t="str">
        <f t="shared" si="46"/>
        <v/>
      </c>
      <c r="X196" s="102" t="str">
        <f t="shared" si="47"/>
        <v/>
      </c>
      <c r="Y196" s="52">
        <v>0</v>
      </c>
      <c r="Z196" s="56" t="str">
        <f t="shared" si="48"/>
        <v/>
      </c>
      <c r="AA196" s="56" t="str">
        <f t="shared" si="49"/>
        <v/>
      </c>
      <c r="AB196" s="56" t="str">
        <f t="shared" si="50"/>
        <v/>
      </c>
      <c r="AC196" s="56" t="str">
        <f t="shared" si="51"/>
        <v/>
      </c>
      <c r="AD196" s="56" t="str">
        <f t="shared" si="52"/>
        <v/>
      </c>
      <c r="AE196" s="40"/>
      <c r="AF196" s="40"/>
      <c r="AG196" s="40"/>
      <c r="AH196" s="56" t="str">
        <f t="shared" si="53"/>
        <v/>
      </c>
      <c r="AI196" s="54"/>
      <c r="AJ196" s="54"/>
      <c r="AK196" s="54"/>
      <c r="AL196" s="54"/>
      <c r="AM196" s="54"/>
    </row>
    <row r="197" spans="1:39">
      <c r="A197" s="45" t="str" cm="1">
        <f t="array" ref="A197">IF(H197="PROJECT", CHAR(10) &amp; "- " &amp; _xlfn.TEXTJOIN(CHAR(10) &amp; "- ", TRUE, _xlfn._xlws.FILTER($I$9:$I$1000, ($B$9:$B$1000=B197) * ($H$9:$H$1000="Topic"))), "")</f>
        <v/>
      </c>
      <c r="B197" s="45" t="str">
        <f t="shared" si="37"/>
        <v/>
      </c>
      <c r="C197" s="95"/>
      <c r="D197" s="46"/>
      <c r="E197" s="58"/>
      <c r="F197" s="67"/>
      <c r="G197" s="53"/>
      <c r="H197" s="53"/>
      <c r="I197" s="50"/>
      <c r="J197" s="51"/>
      <c r="K197" s="128" t="str">
        <f t="shared" si="38"/>
        <v/>
      </c>
      <c r="L197" s="102" t="str">
        <f t="shared" si="39"/>
        <v/>
      </c>
      <c r="M197" s="53">
        <v>0</v>
      </c>
      <c r="N197" s="101" t="str">
        <f t="shared" si="40"/>
        <v/>
      </c>
      <c r="O197" s="102" t="str">
        <f t="shared" si="41"/>
        <v/>
      </c>
      <c r="P197" s="53">
        <v>0</v>
      </c>
      <c r="Q197" s="101" t="str">
        <f t="shared" si="42"/>
        <v/>
      </c>
      <c r="R197" s="102" t="str">
        <f t="shared" si="43"/>
        <v/>
      </c>
      <c r="S197" s="53">
        <v>0</v>
      </c>
      <c r="T197" s="101" t="str">
        <f t="shared" si="44"/>
        <v/>
      </c>
      <c r="U197" s="102" t="str">
        <f t="shared" si="45"/>
        <v/>
      </c>
      <c r="V197" s="53">
        <v>0</v>
      </c>
      <c r="W197" s="87" t="str">
        <f t="shared" si="46"/>
        <v/>
      </c>
      <c r="X197" s="102" t="str">
        <f t="shared" si="47"/>
        <v/>
      </c>
      <c r="Y197" s="53">
        <v>0</v>
      </c>
      <c r="Z197" s="56" t="str">
        <f t="shared" si="48"/>
        <v/>
      </c>
      <c r="AA197" s="56" t="str">
        <f t="shared" si="49"/>
        <v/>
      </c>
      <c r="AB197" s="56" t="str">
        <f t="shared" si="50"/>
        <v/>
      </c>
      <c r="AC197" s="56" t="str">
        <f t="shared" si="51"/>
        <v/>
      </c>
      <c r="AD197" s="56" t="str">
        <f t="shared" si="52"/>
        <v/>
      </c>
      <c r="AE197" s="40"/>
      <c r="AF197" s="40"/>
      <c r="AG197" s="40"/>
      <c r="AH197" s="56" t="str">
        <f t="shared" si="53"/>
        <v/>
      </c>
      <c r="AI197" s="54"/>
      <c r="AJ197" s="54"/>
      <c r="AK197" s="54"/>
      <c r="AL197" s="54"/>
      <c r="AM197" s="54"/>
    </row>
    <row r="198" spans="1:39">
      <c r="A198" s="45" t="str" cm="1">
        <f t="array" ref="A198">IF(H198="PROJECT", CHAR(10) &amp; "- " &amp; _xlfn.TEXTJOIN(CHAR(10) &amp; "- ", TRUE, _xlfn._xlws.FILTER($I$9:$I$1000, ($B$9:$B$1000=B198) * ($H$9:$H$1000="Topic"))), "")</f>
        <v/>
      </c>
      <c r="B198" s="45" t="str">
        <f t="shared" si="37"/>
        <v/>
      </c>
      <c r="C198" s="95"/>
      <c r="D198" s="57"/>
      <c r="E198" s="58"/>
      <c r="F198" s="54"/>
      <c r="G198" s="52"/>
      <c r="H198" s="52"/>
      <c r="I198" s="61"/>
      <c r="J198" s="62"/>
      <c r="K198" s="128" t="str">
        <f t="shared" si="38"/>
        <v/>
      </c>
      <c r="L198" s="102" t="str">
        <f t="shared" si="39"/>
        <v/>
      </c>
      <c r="M198" s="52">
        <v>0</v>
      </c>
      <c r="N198" s="101" t="str">
        <f t="shared" si="40"/>
        <v/>
      </c>
      <c r="O198" s="102" t="str">
        <f t="shared" si="41"/>
        <v/>
      </c>
      <c r="P198" s="52">
        <v>0</v>
      </c>
      <c r="Q198" s="101" t="str">
        <f t="shared" si="42"/>
        <v/>
      </c>
      <c r="R198" s="102" t="str">
        <f t="shared" si="43"/>
        <v/>
      </c>
      <c r="S198" s="52">
        <v>0</v>
      </c>
      <c r="T198" s="101" t="str">
        <f t="shared" si="44"/>
        <v/>
      </c>
      <c r="U198" s="102" t="str">
        <f t="shared" si="45"/>
        <v/>
      </c>
      <c r="V198" s="52">
        <v>0</v>
      </c>
      <c r="W198" s="87" t="str">
        <f t="shared" si="46"/>
        <v/>
      </c>
      <c r="X198" s="102" t="str">
        <f t="shared" si="47"/>
        <v/>
      </c>
      <c r="Y198" s="52">
        <v>0</v>
      </c>
      <c r="Z198" s="56" t="str">
        <f t="shared" si="48"/>
        <v/>
      </c>
      <c r="AA198" s="56" t="str">
        <f t="shared" si="49"/>
        <v/>
      </c>
      <c r="AB198" s="56" t="str">
        <f t="shared" si="50"/>
        <v/>
      </c>
      <c r="AC198" s="56" t="str">
        <f t="shared" si="51"/>
        <v/>
      </c>
      <c r="AD198" s="56" t="str">
        <f t="shared" si="52"/>
        <v/>
      </c>
      <c r="AE198" s="40"/>
      <c r="AF198" s="40"/>
      <c r="AG198" s="40"/>
      <c r="AH198" s="56" t="str">
        <f t="shared" si="53"/>
        <v/>
      </c>
      <c r="AI198" s="54"/>
      <c r="AJ198" s="54"/>
      <c r="AK198" s="54"/>
      <c r="AL198" s="54"/>
      <c r="AM198" s="54"/>
    </row>
    <row r="199" spans="1:39">
      <c r="A199" s="45" t="str" cm="1">
        <f t="array" ref="A199">IF(H199="PROJECT", CHAR(10) &amp; "- " &amp; _xlfn.TEXTJOIN(CHAR(10) &amp; "- ", TRUE, _xlfn._xlws.FILTER($I$9:$I$1000, ($B$9:$B$1000=B199) * ($H$9:$H$1000="Topic"))), "")</f>
        <v/>
      </c>
      <c r="B199" s="45" t="str">
        <f t="shared" si="37"/>
        <v/>
      </c>
      <c r="C199" s="95"/>
      <c r="D199" s="46"/>
      <c r="E199" s="58"/>
      <c r="F199" s="67"/>
      <c r="G199" s="53"/>
      <c r="H199" s="53"/>
      <c r="I199" s="50"/>
      <c r="J199" s="51"/>
      <c r="K199" s="128" t="str">
        <f t="shared" si="38"/>
        <v/>
      </c>
      <c r="L199" s="102" t="str">
        <f t="shared" si="39"/>
        <v/>
      </c>
      <c r="M199" s="53">
        <v>0</v>
      </c>
      <c r="N199" s="101" t="str">
        <f t="shared" si="40"/>
        <v/>
      </c>
      <c r="O199" s="102" t="str">
        <f t="shared" si="41"/>
        <v/>
      </c>
      <c r="P199" s="53">
        <v>0</v>
      </c>
      <c r="Q199" s="101" t="str">
        <f t="shared" si="42"/>
        <v/>
      </c>
      <c r="R199" s="102" t="str">
        <f t="shared" si="43"/>
        <v/>
      </c>
      <c r="S199" s="53">
        <v>0</v>
      </c>
      <c r="T199" s="101" t="str">
        <f t="shared" si="44"/>
        <v/>
      </c>
      <c r="U199" s="102" t="str">
        <f t="shared" si="45"/>
        <v/>
      </c>
      <c r="V199" s="53">
        <v>0</v>
      </c>
      <c r="W199" s="87" t="str">
        <f t="shared" si="46"/>
        <v/>
      </c>
      <c r="X199" s="102" t="str">
        <f t="shared" si="47"/>
        <v/>
      </c>
      <c r="Y199" s="53">
        <v>0</v>
      </c>
      <c r="Z199" s="56" t="str">
        <f t="shared" si="48"/>
        <v/>
      </c>
      <c r="AA199" s="56" t="str">
        <f t="shared" si="49"/>
        <v/>
      </c>
      <c r="AB199" s="56" t="str">
        <f t="shared" si="50"/>
        <v/>
      </c>
      <c r="AC199" s="56" t="str">
        <f t="shared" si="51"/>
        <v/>
      </c>
      <c r="AD199" s="56" t="str">
        <f t="shared" si="52"/>
        <v/>
      </c>
      <c r="AE199" s="40"/>
      <c r="AF199" s="40"/>
      <c r="AG199" s="40"/>
      <c r="AH199" s="56" t="str">
        <f t="shared" si="53"/>
        <v/>
      </c>
      <c r="AI199" s="54"/>
      <c r="AJ199" s="54"/>
      <c r="AK199" s="54"/>
      <c r="AL199" s="54"/>
      <c r="AM199" s="54"/>
    </row>
    <row r="200" spans="1:39">
      <c r="A200" s="45" t="str" cm="1">
        <f t="array" ref="A200">IF(H200="PROJECT", CHAR(10) &amp; "- " &amp; _xlfn.TEXTJOIN(CHAR(10) &amp; "- ", TRUE, _xlfn._xlws.FILTER($I$9:$I$1000, ($B$9:$B$1000=B200) * ($H$9:$H$1000="Topic"))), "")</f>
        <v/>
      </c>
      <c r="B200" s="45" t="str">
        <f t="shared" si="37"/>
        <v/>
      </c>
      <c r="C200" s="95"/>
      <c r="D200" s="68"/>
      <c r="E200" s="58"/>
      <c r="F200" s="54"/>
      <c r="G200" s="69"/>
      <c r="H200" s="69"/>
      <c r="I200" s="70"/>
      <c r="J200" s="71"/>
      <c r="K200" s="128" t="str">
        <f t="shared" si="38"/>
        <v/>
      </c>
      <c r="L200" s="102" t="str">
        <f t="shared" si="39"/>
        <v/>
      </c>
      <c r="M200" s="69">
        <v>0</v>
      </c>
      <c r="N200" s="101" t="str">
        <f t="shared" si="40"/>
        <v/>
      </c>
      <c r="O200" s="102" t="str">
        <f t="shared" si="41"/>
        <v/>
      </c>
      <c r="P200" s="69">
        <v>0</v>
      </c>
      <c r="Q200" s="101" t="str">
        <f t="shared" si="42"/>
        <v/>
      </c>
      <c r="R200" s="102" t="str">
        <f t="shared" si="43"/>
        <v/>
      </c>
      <c r="S200" s="69">
        <v>0</v>
      </c>
      <c r="T200" s="101" t="str">
        <f t="shared" si="44"/>
        <v/>
      </c>
      <c r="U200" s="102" t="str">
        <f t="shared" si="45"/>
        <v/>
      </c>
      <c r="V200" s="69">
        <v>0</v>
      </c>
      <c r="W200" s="87" t="str">
        <f t="shared" si="46"/>
        <v/>
      </c>
      <c r="X200" s="102" t="str">
        <f t="shared" si="47"/>
        <v/>
      </c>
      <c r="Y200" s="69">
        <v>0</v>
      </c>
      <c r="Z200" s="56" t="str">
        <f t="shared" si="48"/>
        <v/>
      </c>
      <c r="AA200" s="56" t="str">
        <f t="shared" si="49"/>
        <v/>
      </c>
      <c r="AB200" s="56" t="str">
        <f t="shared" si="50"/>
        <v/>
      </c>
      <c r="AC200" s="56" t="str">
        <f t="shared" si="51"/>
        <v/>
      </c>
      <c r="AD200" s="56" t="str">
        <f t="shared" si="52"/>
        <v/>
      </c>
      <c r="AE200" s="40"/>
      <c r="AF200" s="40"/>
      <c r="AG200" s="40"/>
      <c r="AH200" s="56" t="str">
        <f t="shared" si="53"/>
        <v/>
      </c>
      <c r="AI200" s="54"/>
      <c r="AJ200" s="54"/>
      <c r="AK200" s="54"/>
      <c r="AL200" s="54"/>
      <c r="AM200" s="54"/>
    </row>
    <row r="201" spans="1:39">
      <c r="D201" s="72"/>
      <c r="F201" s="72"/>
      <c r="G201" s="72"/>
      <c r="H201" s="72"/>
      <c r="I201" s="72"/>
      <c r="J201" s="72"/>
      <c r="K201" s="72"/>
      <c r="L201" s="72"/>
      <c r="M201" s="72"/>
      <c r="N201" s="72"/>
      <c r="O201" s="72"/>
      <c r="P201" s="72"/>
      <c r="Q201" s="72"/>
      <c r="R201" s="72"/>
      <c r="S201" s="72"/>
      <c r="T201" s="72"/>
      <c r="U201" s="72"/>
      <c r="V201" s="72"/>
      <c r="W201" s="72"/>
      <c r="X201" s="72"/>
      <c r="Y201" s="72"/>
      <c r="Z201" s="72"/>
      <c r="AA201" s="72"/>
      <c r="AB201" s="72"/>
      <c r="AC201" s="72"/>
      <c r="AD201" s="72"/>
      <c r="AE201" s="72"/>
      <c r="AF201" s="72"/>
      <c r="AG201" s="72"/>
    </row>
    <row r="202" spans="1:39">
      <c r="D202" s="72"/>
      <c r="F202" s="72"/>
      <c r="G202" s="72"/>
      <c r="H202" s="72"/>
      <c r="I202" s="72"/>
      <c r="J202" s="72"/>
      <c r="K202" s="72"/>
      <c r="L202" s="72"/>
      <c r="M202" s="72"/>
      <c r="N202" s="72"/>
      <c r="O202" s="72"/>
      <c r="P202" s="72"/>
      <c r="Q202" s="72"/>
      <c r="R202" s="72"/>
      <c r="S202" s="72"/>
      <c r="T202" s="72"/>
      <c r="U202" s="72"/>
      <c r="V202" s="72"/>
      <c r="W202" s="72"/>
      <c r="X202" s="72"/>
      <c r="Y202" s="72"/>
      <c r="Z202" s="72"/>
      <c r="AA202" s="72"/>
      <c r="AB202" s="72"/>
      <c r="AC202" s="72"/>
      <c r="AD202" s="72"/>
      <c r="AE202" s="72"/>
      <c r="AF202" s="72"/>
      <c r="AG202" s="72"/>
    </row>
    <row r="203" spans="1:39">
      <c r="D203" s="72"/>
      <c r="F203" s="72"/>
      <c r="G203" s="72"/>
      <c r="H203" s="72"/>
      <c r="I203" s="72"/>
      <c r="J203" s="72"/>
      <c r="K203" s="72"/>
      <c r="L203" s="72"/>
      <c r="M203" s="72"/>
      <c r="N203" s="72"/>
      <c r="O203" s="72"/>
      <c r="P203" s="72"/>
      <c r="Q203" s="72"/>
      <c r="R203" s="72"/>
      <c r="S203" s="72"/>
      <c r="T203" s="72"/>
      <c r="U203" s="72"/>
      <c r="V203" s="72"/>
      <c r="W203" s="72"/>
      <c r="X203" s="72"/>
      <c r="Y203" s="72"/>
      <c r="Z203" s="72"/>
      <c r="AA203" s="72"/>
      <c r="AB203" s="72"/>
      <c r="AC203" s="72"/>
      <c r="AD203" s="72"/>
      <c r="AE203" s="72"/>
      <c r="AF203" s="72"/>
      <c r="AG203" s="72"/>
    </row>
    <row r="204" spans="1:39">
      <c r="D204" s="72"/>
      <c r="F204" s="72"/>
      <c r="G204" s="72"/>
      <c r="H204" s="72"/>
      <c r="I204" s="72"/>
      <c r="J204" s="72"/>
      <c r="K204" s="72"/>
      <c r="L204" s="72"/>
      <c r="M204" s="72"/>
      <c r="N204" s="72"/>
      <c r="O204" s="72"/>
      <c r="P204" s="72"/>
      <c r="Q204" s="72"/>
      <c r="R204" s="72"/>
      <c r="S204" s="72"/>
      <c r="T204" s="72"/>
      <c r="U204" s="72"/>
      <c r="V204" s="72"/>
      <c r="W204" s="72"/>
      <c r="X204" s="72"/>
      <c r="Y204" s="72"/>
      <c r="Z204" s="72"/>
      <c r="AA204" s="72"/>
      <c r="AB204" s="72"/>
      <c r="AC204" s="72"/>
      <c r="AD204" s="72"/>
      <c r="AE204" s="72"/>
      <c r="AF204" s="72"/>
      <c r="AG204" s="72"/>
    </row>
    <row r="205" spans="1:39">
      <c r="D205" s="72"/>
      <c r="F205" s="72"/>
      <c r="G205" s="72"/>
      <c r="H205" s="72"/>
      <c r="I205" s="72"/>
      <c r="J205" s="72"/>
      <c r="K205" s="72"/>
      <c r="L205" s="72"/>
      <c r="M205" s="72"/>
      <c r="N205" s="72"/>
      <c r="O205" s="72"/>
      <c r="P205" s="72"/>
      <c r="Q205" s="72"/>
      <c r="R205" s="72"/>
      <c r="S205" s="72"/>
      <c r="T205" s="72"/>
      <c r="U205" s="72"/>
      <c r="V205" s="72"/>
      <c r="W205" s="72"/>
      <c r="X205" s="72"/>
      <c r="Y205" s="72"/>
      <c r="Z205" s="72"/>
      <c r="AA205" s="72"/>
      <c r="AB205" s="72"/>
      <c r="AC205" s="72"/>
      <c r="AD205" s="72"/>
      <c r="AE205" s="72"/>
      <c r="AF205" s="72"/>
      <c r="AG205" s="72"/>
    </row>
    <row r="206" spans="1:39">
      <c r="D206" s="72"/>
      <c r="F206" s="72"/>
      <c r="G206" s="72"/>
      <c r="H206" s="72"/>
      <c r="I206" s="72"/>
      <c r="J206" s="72"/>
      <c r="K206" s="72"/>
      <c r="L206" s="72"/>
      <c r="M206" s="72"/>
      <c r="N206" s="72"/>
      <c r="O206" s="72"/>
      <c r="P206" s="72"/>
      <c r="Q206" s="72"/>
      <c r="R206" s="72"/>
      <c r="S206" s="72"/>
      <c r="T206" s="72"/>
      <c r="U206" s="72"/>
      <c r="V206" s="72"/>
      <c r="W206" s="72"/>
      <c r="X206" s="72"/>
      <c r="Y206" s="72"/>
      <c r="Z206" s="72"/>
      <c r="AA206" s="72"/>
      <c r="AB206" s="72"/>
      <c r="AC206" s="72"/>
      <c r="AD206" s="72"/>
      <c r="AE206" s="72"/>
      <c r="AF206" s="72"/>
      <c r="AG206" s="72"/>
    </row>
    <row r="207" spans="1:39">
      <c r="D207" s="72"/>
      <c r="F207" s="72"/>
      <c r="G207" s="72"/>
      <c r="H207" s="72"/>
      <c r="I207" s="72"/>
      <c r="J207" s="72"/>
      <c r="K207" s="72"/>
      <c r="L207" s="72"/>
      <c r="M207" s="72"/>
      <c r="N207" s="72"/>
      <c r="O207" s="72"/>
      <c r="P207" s="72"/>
      <c r="Q207" s="72"/>
      <c r="R207" s="72"/>
      <c r="S207" s="72"/>
      <c r="T207" s="72"/>
      <c r="U207" s="72"/>
      <c r="V207" s="72"/>
      <c r="W207" s="72"/>
      <c r="X207" s="72"/>
      <c r="Y207" s="72"/>
      <c r="Z207" s="72"/>
      <c r="AA207" s="72"/>
      <c r="AB207" s="72"/>
      <c r="AC207" s="72"/>
      <c r="AD207" s="72"/>
      <c r="AE207" s="72"/>
      <c r="AF207" s="72"/>
      <c r="AG207" s="72"/>
    </row>
    <row r="208" spans="1:39">
      <c r="D208" s="72"/>
      <c r="F208" s="72"/>
      <c r="G208" s="72"/>
      <c r="H208" s="72"/>
      <c r="I208" s="72"/>
      <c r="J208" s="72"/>
      <c r="K208" s="72"/>
      <c r="L208" s="72"/>
      <c r="M208" s="72"/>
      <c r="N208" s="72"/>
      <c r="O208" s="72"/>
      <c r="P208" s="72"/>
      <c r="Q208" s="72"/>
      <c r="R208" s="72"/>
      <c r="S208" s="72"/>
      <c r="T208" s="72"/>
      <c r="U208" s="72"/>
      <c r="V208" s="72"/>
      <c r="W208" s="72"/>
      <c r="X208" s="72"/>
      <c r="Y208" s="72"/>
      <c r="Z208" s="72"/>
      <c r="AA208" s="72"/>
      <c r="AB208" s="72"/>
      <c r="AC208" s="72"/>
      <c r="AD208" s="72"/>
      <c r="AE208" s="72"/>
      <c r="AF208" s="72"/>
      <c r="AG208" s="72"/>
    </row>
    <row r="209" spans="4:33">
      <c r="D209" s="72"/>
      <c r="F209" s="72"/>
      <c r="G209" s="72"/>
      <c r="H209" s="72"/>
      <c r="I209" s="72"/>
      <c r="J209" s="72"/>
      <c r="K209" s="72"/>
      <c r="L209" s="72"/>
      <c r="M209" s="72"/>
      <c r="N209" s="72"/>
      <c r="O209" s="72"/>
      <c r="P209" s="72"/>
      <c r="Q209" s="72"/>
      <c r="R209" s="72"/>
      <c r="S209" s="72"/>
      <c r="T209" s="72"/>
      <c r="U209" s="72"/>
      <c r="V209" s="72"/>
      <c r="W209" s="72"/>
      <c r="X209" s="72"/>
      <c r="Y209" s="72"/>
      <c r="Z209" s="72"/>
      <c r="AA209" s="72"/>
      <c r="AB209" s="72"/>
      <c r="AC209" s="72"/>
      <c r="AD209" s="72"/>
      <c r="AE209" s="72"/>
      <c r="AF209" s="72"/>
      <c r="AG209" s="72"/>
    </row>
  </sheetData>
  <mergeCells count="6">
    <mergeCell ref="AK7:AM7"/>
    <mergeCell ref="K2:M2"/>
    <mergeCell ref="N2:P2"/>
    <mergeCell ref="Q2:S2"/>
    <mergeCell ref="T2:V2"/>
    <mergeCell ref="W2:Y2"/>
  </mergeCells>
  <conditionalFormatting sqref="D1:D2 D3:E4 D5:D6 D7:E1048576">
    <cfRule type="cellIs" dxfId="82" priority="17" operator="equal">
      <formula>"No"</formula>
    </cfRule>
  </conditionalFormatting>
  <conditionalFormatting sqref="D9:D200 I9:L200">
    <cfRule type="expression" dxfId="81" priority="18">
      <formula>$H9="PROJECT"</formula>
    </cfRule>
  </conditionalFormatting>
  <conditionalFormatting sqref="G9:G200">
    <cfRule type="cellIs" dxfId="80" priority="24" operator="equal">
      <formula>"Beginner"</formula>
    </cfRule>
    <cfRule type="cellIs" dxfId="79" priority="25" operator="equal">
      <formula>"Intermediate"</formula>
    </cfRule>
    <cfRule type="cellIs" dxfId="78" priority="26" operator="equal">
      <formula>"Advanced"</formula>
    </cfRule>
  </conditionalFormatting>
  <conditionalFormatting sqref="H9:H200">
    <cfRule type="cellIs" dxfId="77" priority="23" operator="equal">
      <formula>"PROJECT"</formula>
    </cfRule>
  </conditionalFormatting>
  <conditionalFormatting sqref="K9:L200">
    <cfRule type="expression" dxfId="76" priority="27">
      <formula>M9=1</formula>
    </cfRule>
    <cfRule type="expression" dxfId="75" priority="28">
      <formula>M9=-1</formula>
    </cfRule>
  </conditionalFormatting>
  <conditionalFormatting sqref="N9:O200">
    <cfRule type="expression" dxfId="74" priority="14">
      <formula>$H9="PROJECT"</formula>
    </cfRule>
    <cfRule type="expression" dxfId="73" priority="15">
      <formula>P9=1</formula>
    </cfRule>
    <cfRule type="expression" dxfId="72" priority="16">
      <formula>P9=-1</formula>
    </cfRule>
  </conditionalFormatting>
  <conditionalFormatting sqref="O41:O200">
    <cfRule type="expression" dxfId="71" priority="30">
      <formula>Q41=1</formula>
    </cfRule>
    <cfRule type="expression" dxfId="70" priority="31">
      <formula>Q41=-1</formula>
    </cfRule>
  </conditionalFormatting>
  <conditionalFormatting sqref="Q9:R200">
    <cfRule type="expression" dxfId="69" priority="11">
      <formula>$H9="PROJECT"</formula>
    </cfRule>
    <cfRule type="expression" dxfId="68" priority="12">
      <formula>S9=1</formula>
    </cfRule>
    <cfRule type="expression" dxfId="67" priority="13">
      <formula>S9=-1</formula>
    </cfRule>
  </conditionalFormatting>
  <conditionalFormatting sqref="T9:U200">
    <cfRule type="expression" dxfId="66" priority="6">
      <formula>$H9="PROJECT"</formula>
    </cfRule>
    <cfRule type="expression" dxfId="65" priority="7">
      <formula>V9=1</formula>
    </cfRule>
    <cfRule type="expression" dxfId="64" priority="8">
      <formula>V9=-1</formula>
    </cfRule>
  </conditionalFormatting>
  <conditionalFormatting sqref="U10:U200">
    <cfRule type="expression" dxfId="63" priority="9">
      <formula>W10=1</formula>
    </cfRule>
    <cfRule type="expression" dxfId="62" priority="10">
      <formula>W10=-1</formula>
    </cfRule>
  </conditionalFormatting>
  <conditionalFormatting sqref="W9:X200">
    <cfRule type="expression" dxfId="61" priority="1">
      <formula>$H9="PROJECT"</formula>
    </cfRule>
    <cfRule type="expression" dxfId="60" priority="2">
      <formula>Y9=1</formula>
    </cfRule>
    <cfRule type="expression" dxfId="59" priority="3">
      <formula>Y9=-1</formula>
    </cfRule>
  </conditionalFormatting>
  <conditionalFormatting sqref="X10:X200">
    <cfRule type="expression" dxfId="58" priority="4">
      <formula>Z10=1</formula>
    </cfRule>
    <cfRule type="expression" dxfId="57" priority="5">
      <formula>Z10=-1</formula>
    </cfRule>
  </conditionalFormatting>
  <pageMargins left="0.7" right="0.7" top="0.75" bottom="0.75" header="0.3" footer="0.3"/>
  <pageSetup orientation="portrait" horizontalDpi="4294967292" verticalDpi="0" r:id="rId1"/>
  <extLst>
    <ext xmlns:x14="http://schemas.microsoft.com/office/spreadsheetml/2009/9/main" uri="{78C0D931-6437-407d-A8EE-F0AAD7539E65}">
      <x14:conditionalFormattings>
        <x14:conditionalFormatting xmlns:xm="http://schemas.microsoft.com/office/excel/2006/main">
          <x14:cfRule type="iconSet" priority="29" id="{2FEE3AD7-75A2-4C8C-AD82-90792546F0BA}">
            <x14:iconSet iconSet="3Symbols" custom="1">
              <x14:cfvo type="percent">
                <xm:f>0</xm:f>
              </x14:cfvo>
              <x14:cfvo type="num">
                <xm:f>0</xm:f>
              </x14:cfvo>
              <x14:cfvo type="num">
                <xm:f>1</xm:f>
              </x14:cfvo>
              <x14:cfIcon iconSet="3Symbols" iconId="1"/>
              <x14:cfIcon iconSet="3Symbols" iconId="0"/>
              <x14:cfIcon iconSet="3Symbols" iconId="2"/>
            </x14:iconSet>
          </x14:cfRule>
          <xm:sqref>M9:M200</xm:sqref>
        </x14:conditionalFormatting>
        <x14:conditionalFormatting xmlns:xm="http://schemas.microsoft.com/office/excel/2006/main">
          <x14:cfRule type="iconSet" priority="22" id="{B7488BBE-D70E-4F1D-85BE-6C9D08F208F3}">
            <x14:iconSet iconSet="3Symbols" custom="1">
              <x14:cfvo type="percent">
                <xm:f>0</xm:f>
              </x14:cfvo>
              <x14:cfvo type="num">
                <xm:f>0</xm:f>
              </x14:cfvo>
              <x14:cfvo type="num">
                <xm:f>1</xm:f>
              </x14:cfvo>
              <x14:cfIcon iconSet="3Symbols" iconId="1"/>
              <x14:cfIcon iconSet="3Symbols" iconId="0"/>
              <x14:cfIcon iconSet="3Symbols" iconId="2"/>
            </x14:iconSet>
          </x14:cfRule>
          <xm:sqref>P9:P200</xm:sqref>
        </x14:conditionalFormatting>
        <x14:conditionalFormatting xmlns:xm="http://schemas.microsoft.com/office/excel/2006/main">
          <x14:cfRule type="iconSet" priority="21" id="{4BFCED17-17B1-4960-9B24-2860EF943BE1}">
            <x14:iconSet iconSet="3Symbols" custom="1">
              <x14:cfvo type="percent">
                <xm:f>0</xm:f>
              </x14:cfvo>
              <x14:cfvo type="num">
                <xm:f>0</xm:f>
              </x14:cfvo>
              <x14:cfvo type="num">
                <xm:f>1</xm:f>
              </x14:cfvo>
              <x14:cfIcon iconSet="3Symbols" iconId="1"/>
              <x14:cfIcon iconSet="3Symbols" iconId="0"/>
              <x14:cfIcon iconSet="3Symbols" iconId="2"/>
            </x14:iconSet>
          </x14:cfRule>
          <xm:sqref>S9:S200</xm:sqref>
        </x14:conditionalFormatting>
        <x14:conditionalFormatting xmlns:xm="http://schemas.microsoft.com/office/excel/2006/main">
          <x14:cfRule type="iconSet" priority="20" id="{315FC449-DBE3-44EA-8770-3733BE24B105}">
            <x14:iconSet iconSet="3Symbols" custom="1">
              <x14:cfvo type="percent">
                <xm:f>0</xm:f>
              </x14:cfvo>
              <x14:cfvo type="num">
                <xm:f>0</xm:f>
              </x14:cfvo>
              <x14:cfvo type="num">
                <xm:f>1</xm:f>
              </x14:cfvo>
              <x14:cfIcon iconSet="3Symbols" iconId="1"/>
              <x14:cfIcon iconSet="3Symbols" iconId="0"/>
              <x14:cfIcon iconSet="3Symbols" iconId="2"/>
            </x14:iconSet>
          </x14:cfRule>
          <xm:sqref>V9:V200</xm:sqref>
        </x14:conditionalFormatting>
        <x14:conditionalFormatting xmlns:xm="http://schemas.microsoft.com/office/excel/2006/main">
          <x14:cfRule type="iconSet" priority="19" id="{ACD46CE9-0FEE-4DE3-8069-ACD4BD26B0E3}">
            <x14:iconSet iconSet="3Symbols" custom="1">
              <x14:cfvo type="percent">
                <xm:f>0</xm:f>
              </x14:cfvo>
              <x14:cfvo type="num">
                <xm:f>0</xm:f>
              </x14:cfvo>
              <x14:cfvo type="num">
                <xm:f>1</xm:f>
              </x14:cfvo>
              <x14:cfIcon iconSet="3Symbols" iconId="1"/>
              <x14:cfIcon iconSet="3Symbols" iconId="0"/>
              <x14:cfIcon iconSet="3Symbols" iconId="2"/>
            </x14:iconSet>
          </x14:cfRule>
          <xm:sqref>Y9:Y200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531A8-3589-45B0-96FB-9083488683FC}">
  <dimension ref="A1:A47"/>
  <sheetViews>
    <sheetView showGridLines="0" workbookViewId="0">
      <selection activeCell="A9" sqref="A9"/>
    </sheetView>
  </sheetViews>
  <sheetFormatPr defaultRowHeight="15"/>
  <sheetData>
    <row r="1" spans="1:1" ht="31.5">
      <c r="A1" s="130" t="s">
        <v>672</v>
      </c>
    </row>
    <row r="3" spans="1:1">
      <c r="A3" t="s">
        <v>673</v>
      </c>
    </row>
    <row r="5" spans="1:1" ht="18">
      <c r="A5" s="114" t="s">
        <v>674</v>
      </c>
    </row>
    <row r="7" spans="1:1" ht="21">
      <c r="A7" s="131" t="s">
        <v>675</v>
      </c>
    </row>
    <row r="8" spans="1:1">
      <c r="A8" s="115"/>
    </row>
    <row r="9" spans="1:1">
      <c r="A9" s="115" t="s">
        <v>676</v>
      </c>
    </row>
    <row r="10" spans="1:1">
      <c r="A10" s="115" t="s">
        <v>677</v>
      </c>
    </row>
    <row r="11" spans="1:1">
      <c r="A11" s="115" t="s">
        <v>678</v>
      </c>
    </row>
    <row r="12" spans="1:1">
      <c r="A12" s="115" t="s">
        <v>679</v>
      </c>
    </row>
    <row r="13" spans="1:1">
      <c r="A13" s="115" t="s">
        <v>680</v>
      </c>
    </row>
    <row r="15" spans="1:1" ht="21">
      <c r="A15" s="131" t="s">
        <v>681</v>
      </c>
    </row>
    <row r="17" spans="1:1">
      <c r="A17" t="s">
        <v>682</v>
      </c>
    </row>
    <row r="18" spans="1:1">
      <c r="A18" s="115"/>
    </row>
    <row r="19" spans="1:1">
      <c r="A19" s="116" t="s">
        <v>683</v>
      </c>
    </row>
    <row r="20" spans="1:1">
      <c r="A20" s="117" t="s">
        <v>684</v>
      </c>
    </row>
    <row r="21" spans="1:1">
      <c r="A21" s="117" t="s">
        <v>685</v>
      </c>
    </row>
    <row r="22" spans="1:1">
      <c r="A22" s="117" t="s">
        <v>686</v>
      </c>
    </row>
    <row r="23" spans="1:1">
      <c r="A23" s="117" t="s">
        <v>687</v>
      </c>
    </row>
    <row r="24" spans="1:1">
      <c r="A24" s="115"/>
    </row>
    <row r="25" spans="1:1">
      <c r="A25" s="116" t="s">
        <v>688</v>
      </c>
    </row>
    <row r="29" spans="1:1">
      <c r="A29" s="132"/>
    </row>
    <row r="30" spans="1:1">
      <c r="A30" s="133"/>
    </row>
    <row r="31" spans="1:1">
      <c r="A31" s="132"/>
    </row>
    <row r="32" spans="1:1">
      <c r="A32" s="132"/>
    </row>
    <row r="33" spans="1:1">
      <c r="A33" s="133"/>
    </row>
    <row r="34" spans="1:1">
      <c r="A34" s="132"/>
    </row>
    <row r="35" spans="1:1">
      <c r="A35" s="132"/>
    </row>
    <row r="36" spans="1:1" ht="21">
      <c r="A36" s="131" t="s">
        <v>689</v>
      </c>
    </row>
    <row r="38" spans="1:1">
      <c r="A38" t="s">
        <v>690</v>
      </c>
    </row>
    <row r="39" spans="1:1">
      <c r="A39" s="115"/>
    </row>
    <row r="40" spans="1:1">
      <c r="A40" s="115" t="s">
        <v>691</v>
      </c>
    </row>
    <row r="41" spans="1:1">
      <c r="A41" s="115" t="s">
        <v>692</v>
      </c>
    </row>
    <row r="42" spans="1:1">
      <c r="A42" s="115" t="s">
        <v>693</v>
      </c>
    </row>
    <row r="44" spans="1:1" ht="18">
      <c r="A44" s="114" t="s">
        <v>694</v>
      </c>
    </row>
    <row r="45" spans="1:1">
      <c r="A45" s="115"/>
    </row>
    <row r="46" spans="1:1">
      <c r="A46" s="115" t="s">
        <v>695</v>
      </c>
    </row>
    <row r="47" spans="1:1">
      <c r="A47" s="115" t="s">
        <v>696</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A426C-0703-4CCF-9307-A257CA10E54B}">
  <sheetPr>
    <tabColor theme="9" tint="-0.499984740745262"/>
  </sheetPr>
  <dimension ref="A1:E57"/>
  <sheetViews>
    <sheetView topLeftCell="A43" workbookViewId="0">
      <selection activeCell="E45" sqref="E45:E55"/>
    </sheetView>
  </sheetViews>
  <sheetFormatPr defaultRowHeight="15"/>
  <cols>
    <col min="3" max="3" width="34.7109375" bestFit="1" customWidth="1"/>
    <col min="4" max="4" width="33.42578125" bestFit="1" customWidth="1"/>
    <col min="5" max="5" width="66.7109375" bestFit="1" customWidth="1"/>
  </cols>
  <sheetData>
    <row r="1" spans="1:5" ht="26.25">
      <c r="C1" s="121" t="s">
        <v>8</v>
      </c>
      <c r="D1" s="122" t="str">
        <f>PromptGenerator!I2</f>
        <v>Gleam Fundamentals</v>
      </c>
    </row>
    <row r="2" spans="1:5" ht="26.25">
      <c r="C2" s="121" t="s">
        <v>265</v>
      </c>
      <c r="D2" s="122" t="str">
        <f>IF(PromptGenerator!I3="","",PromptGenerator!I3)</f>
        <v/>
      </c>
    </row>
    <row r="5" spans="1:5">
      <c r="A5" s="123" t="s">
        <v>633</v>
      </c>
      <c r="B5" s="123" t="s">
        <v>23</v>
      </c>
      <c r="C5" s="123" t="s">
        <v>576</v>
      </c>
      <c r="D5" s="123" t="s">
        <v>611</v>
      </c>
      <c r="E5" s="123" t="s">
        <v>610</v>
      </c>
    </row>
    <row r="6" spans="1:5">
      <c r="A6" s="124" t="s">
        <v>0</v>
      </c>
      <c r="B6" t="s">
        <v>48</v>
      </c>
      <c r="C6" t="s">
        <v>598</v>
      </c>
      <c r="D6" t="s">
        <v>598</v>
      </c>
      <c r="E6" s="119" t="s">
        <v>887</v>
      </c>
    </row>
    <row r="7" spans="1:5">
      <c r="A7" s="124" t="s">
        <v>0</v>
      </c>
      <c r="B7" t="s">
        <v>48</v>
      </c>
      <c r="C7" s="135" t="s">
        <v>179</v>
      </c>
      <c r="D7" t="s">
        <v>602</v>
      </c>
      <c r="E7" s="120" t="s">
        <v>888</v>
      </c>
    </row>
    <row r="8" spans="1:5">
      <c r="A8" s="124" t="s">
        <v>0</v>
      </c>
      <c r="B8" t="s">
        <v>48</v>
      </c>
      <c r="C8" s="135" t="s">
        <v>179</v>
      </c>
      <c r="D8" t="s">
        <v>603</v>
      </c>
      <c r="E8" t="s">
        <v>889</v>
      </c>
    </row>
    <row r="9" spans="1:5">
      <c r="A9" s="124" t="s">
        <v>0</v>
      </c>
      <c r="B9" t="s">
        <v>48</v>
      </c>
      <c r="C9" s="135" t="s">
        <v>179</v>
      </c>
      <c r="D9" t="s">
        <v>604</v>
      </c>
      <c r="E9" t="s">
        <v>890</v>
      </c>
    </row>
    <row r="10" spans="1:5">
      <c r="A10" s="124" t="s">
        <v>0</v>
      </c>
      <c r="B10" t="s">
        <v>48</v>
      </c>
      <c r="C10" s="135" t="s">
        <v>605</v>
      </c>
      <c r="D10" t="s">
        <v>606</v>
      </c>
      <c r="E10" s="119" t="s">
        <v>891</v>
      </c>
    </row>
    <row r="11" spans="1:5">
      <c r="A11" s="124" t="s">
        <v>0</v>
      </c>
      <c r="B11" t="s">
        <v>48</v>
      </c>
      <c r="C11" s="135" t="s">
        <v>605</v>
      </c>
      <c r="D11" t="s">
        <v>607</v>
      </c>
      <c r="E11" t="s">
        <v>892</v>
      </c>
    </row>
    <row r="12" spans="1:5">
      <c r="A12" s="124" t="s">
        <v>0</v>
      </c>
      <c r="B12" t="s">
        <v>48</v>
      </c>
      <c r="C12" s="135" t="s">
        <v>605</v>
      </c>
      <c r="D12" t="s">
        <v>714</v>
      </c>
      <c r="E12" s="119" t="s">
        <v>893</v>
      </c>
    </row>
    <row r="13" spans="1:5">
      <c r="A13" s="124" t="s">
        <v>0</v>
      </c>
      <c r="B13" t="s">
        <v>48</v>
      </c>
      <c r="C13" s="135" t="s">
        <v>605</v>
      </c>
      <c r="D13" t="s">
        <v>716</v>
      </c>
      <c r="E13" s="119" t="s">
        <v>894</v>
      </c>
    </row>
    <row r="14" spans="1:5">
      <c r="A14" s="124" t="s">
        <v>0</v>
      </c>
      <c r="B14" t="s">
        <v>48</v>
      </c>
      <c r="C14" s="135" t="s">
        <v>597</v>
      </c>
      <c r="D14" t="s">
        <v>608</v>
      </c>
      <c r="E14" t="s">
        <v>895</v>
      </c>
    </row>
    <row r="15" spans="1:5">
      <c r="A15" s="124" t="s">
        <v>0</v>
      </c>
      <c r="B15" t="s">
        <v>48</v>
      </c>
      <c r="C15" s="135" t="s">
        <v>597</v>
      </c>
      <c r="D15" t="s">
        <v>609</v>
      </c>
      <c r="E15" t="s">
        <v>896</v>
      </c>
    </row>
    <row r="16" spans="1:5">
      <c r="A16" s="124" t="s">
        <v>0</v>
      </c>
      <c r="B16" t="s">
        <v>48</v>
      </c>
      <c r="C16" s="135" t="s">
        <v>225</v>
      </c>
      <c r="D16" t="s">
        <v>600</v>
      </c>
      <c r="E16" t="s">
        <v>897</v>
      </c>
    </row>
    <row r="17" spans="1:5">
      <c r="A17" s="124" t="s">
        <v>0</v>
      </c>
      <c r="B17" t="s">
        <v>48</v>
      </c>
      <c r="C17" s="135" t="s">
        <v>225</v>
      </c>
      <c r="D17" t="s">
        <v>601</v>
      </c>
      <c r="E17" t="s">
        <v>898</v>
      </c>
    </row>
    <row r="18" spans="1:5">
      <c r="A18" s="124" t="s">
        <v>0</v>
      </c>
      <c r="B18" t="s">
        <v>612</v>
      </c>
      <c r="C18" s="135" t="s">
        <v>613</v>
      </c>
      <c r="D18" t="s">
        <v>614</v>
      </c>
      <c r="E18" t="s">
        <v>899</v>
      </c>
    </row>
    <row r="19" spans="1:5">
      <c r="A19" s="124" t="s">
        <v>0</v>
      </c>
      <c r="B19" t="s">
        <v>612</v>
      </c>
      <c r="C19" s="135" t="s">
        <v>613</v>
      </c>
      <c r="D19" t="s">
        <v>615</v>
      </c>
      <c r="E19" t="s">
        <v>900</v>
      </c>
    </row>
    <row r="20" spans="1:5">
      <c r="A20" s="124" t="s">
        <v>0</v>
      </c>
      <c r="B20" t="s">
        <v>612</v>
      </c>
      <c r="C20" s="135" t="s">
        <v>613</v>
      </c>
      <c r="D20" t="s">
        <v>616</v>
      </c>
      <c r="E20" t="s">
        <v>901</v>
      </c>
    </row>
    <row r="21" spans="1:5">
      <c r="A21" s="124" t="s">
        <v>0</v>
      </c>
      <c r="B21" t="s">
        <v>612</v>
      </c>
      <c r="C21" s="135" t="s">
        <v>605</v>
      </c>
      <c r="D21" t="s">
        <v>715</v>
      </c>
      <c r="E21" t="s">
        <v>902</v>
      </c>
    </row>
    <row r="22" spans="1:5">
      <c r="A22" s="124" t="s">
        <v>0</v>
      </c>
      <c r="B22" t="s">
        <v>599</v>
      </c>
      <c r="C22" s="135" t="s">
        <v>617</v>
      </c>
      <c r="D22" t="s">
        <v>47</v>
      </c>
      <c r="E22" t="s">
        <v>903</v>
      </c>
    </row>
    <row r="23" spans="1:5">
      <c r="A23" s="124" t="s">
        <v>0</v>
      </c>
      <c r="B23" t="s">
        <v>599</v>
      </c>
      <c r="C23" s="135" t="s">
        <v>617</v>
      </c>
      <c r="D23" t="s">
        <v>158</v>
      </c>
      <c r="E23" t="s">
        <v>904</v>
      </c>
    </row>
    <row r="24" spans="1:5">
      <c r="A24" s="124" t="s">
        <v>0</v>
      </c>
      <c r="B24" t="s">
        <v>599</v>
      </c>
      <c r="C24" s="135" t="s">
        <v>617</v>
      </c>
      <c r="D24" t="s">
        <v>159</v>
      </c>
      <c r="E24" t="s">
        <v>905</v>
      </c>
    </row>
    <row r="25" spans="1:5">
      <c r="A25" s="124" t="s">
        <v>0</v>
      </c>
      <c r="B25" t="s">
        <v>599</v>
      </c>
      <c r="C25" s="135" t="s">
        <v>618</v>
      </c>
      <c r="D25" t="s">
        <v>619</v>
      </c>
      <c r="E25" t="s">
        <v>906</v>
      </c>
    </row>
    <row r="26" spans="1:5">
      <c r="A26" s="124" t="s">
        <v>0</v>
      </c>
      <c r="B26" t="s">
        <v>599</v>
      </c>
      <c r="C26" s="135" t="s">
        <v>618</v>
      </c>
      <c r="D26" t="s">
        <v>620</v>
      </c>
      <c r="E26" t="s">
        <v>907</v>
      </c>
    </row>
    <row r="27" spans="1:5">
      <c r="A27" s="124" t="s">
        <v>0</v>
      </c>
      <c r="B27" t="s">
        <v>599</v>
      </c>
      <c r="C27" s="135" t="s">
        <v>618</v>
      </c>
      <c r="D27" t="s">
        <v>621</v>
      </c>
      <c r="E27" t="s">
        <v>908</v>
      </c>
    </row>
    <row r="28" spans="1:5">
      <c r="A28" s="124" t="s">
        <v>0</v>
      </c>
      <c r="B28" t="s">
        <v>599</v>
      </c>
      <c r="C28" s="135" t="s">
        <v>618</v>
      </c>
      <c r="D28" t="s">
        <v>622</v>
      </c>
      <c r="E28" t="s">
        <v>909</v>
      </c>
    </row>
    <row r="29" spans="1:5">
      <c r="A29" s="125" t="s">
        <v>269</v>
      </c>
      <c r="B29" t="s">
        <v>48</v>
      </c>
      <c r="C29" s="135" t="s">
        <v>623</v>
      </c>
      <c r="D29" t="s">
        <v>624</v>
      </c>
      <c r="E29" t="s">
        <v>910</v>
      </c>
    </row>
    <row r="30" spans="1:5">
      <c r="A30" s="125" t="s">
        <v>269</v>
      </c>
      <c r="B30" t="s">
        <v>48</v>
      </c>
      <c r="C30" s="135" t="s">
        <v>623</v>
      </c>
      <c r="D30" t="s">
        <v>625</v>
      </c>
      <c r="E30" t="s">
        <v>911</v>
      </c>
    </row>
    <row r="31" spans="1:5">
      <c r="A31" s="125" t="s">
        <v>269</v>
      </c>
      <c r="B31" t="s">
        <v>48</v>
      </c>
      <c r="C31" s="135" t="s">
        <v>623</v>
      </c>
      <c r="D31" t="s">
        <v>626</v>
      </c>
      <c r="E31" t="s">
        <v>912</v>
      </c>
    </row>
    <row r="32" spans="1:5">
      <c r="A32" s="125" t="s">
        <v>269</v>
      </c>
      <c r="B32" t="s">
        <v>48</v>
      </c>
      <c r="C32" s="135" t="s">
        <v>719</v>
      </c>
      <c r="D32" t="s">
        <v>627</v>
      </c>
      <c r="E32" t="s">
        <v>913</v>
      </c>
    </row>
    <row r="33" spans="1:5">
      <c r="A33" s="125" t="s">
        <v>269</v>
      </c>
      <c r="B33" t="s">
        <v>48</v>
      </c>
      <c r="C33" s="135" t="s">
        <v>720</v>
      </c>
      <c r="D33" t="s">
        <v>628</v>
      </c>
      <c r="E33" t="s">
        <v>914</v>
      </c>
    </row>
    <row r="34" spans="1:5">
      <c r="A34" s="125" t="s">
        <v>269</v>
      </c>
      <c r="B34" t="s">
        <v>48</v>
      </c>
      <c r="C34" s="135" t="s">
        <v>629</v>
      </c>
      <c r="D34" t="s">
        <v>630</v>
      </c>
      <c r="E34" t="s">
        <v>915</v>
      </c>
    </row>
    <row r="35" spans="1:5">
      <c r="A35" s="125" t="s">
        <v>269</v>
      </c>
      <c r="B35" t="s">
        <v>48</v>
      </c>
      <c r="C35" s="135" t="s">
        <v>629</v>
      </c>
      <c r="D35" t="s">
        <v>631</v>
      </c>
      <c r="E35" t="s">
        <v>916</v>
      </c>
    </row>
    <row r="36" spans="1:5">
      <c r="A36" s="125" t="s">
        <v>269</v>
      </c>
      <c r="B36" t="s">
        <v>48</v>
      </c>
      <c r="C36" s="135" t="s">
        <v>629</v>
      </c>
      <c r="D36" t="s">
        <v>632</v>
      </c>
      <c r="E36" t="s">
        <v>917</v>
      </c>
    </row>
    <row r="37" spans="1:5">
      <c r="A37" s="125" t="s">
        <v>269</v>
      </c>
      <c r="B37" t="s">
        <v>612</v>
      </c>
      <c r="C37" s="135" t="s">
        <v>634</v>
      </c>
      <c r="D37" t="s">
        <v>635</v>
      </c>
      <c r="E37" t="s">
        <v>918</v>
      </c>
    </row>
    <row r="38" spans="1:5">
      <c r="A38" s="125" t="s">
        <v>269</v>
      </c>
      <c r="B38" t="s">
        <v>612</v>
      </c>
      <c r="C38" s="135" t="s">
        <v>634</v>
      </c>
      <c r="D38" t="s">
        <v>636</v>
      </c>
      <c r="E38" t="s">
        <v>919</v>
      </c>
    </row>
    <row r="39" spans="1:5">
      <c r="A39" s="125" t="s">
        <v>269</v>
      </c>
      <c r="B39" t="s">
        <v>612</v>
      </c>
      <c r="C39" s="135" t="s">
        <v>634</v>
      </c>
      <c r="D39" t="s">
        <v>637</v>
      </c>
      <c r="E39" t="s">
        <v>920</v>
      </c>
    </row>
    <row r="40" spans="1:5">
      <c r="A40" s="125" t="s">
        <v>269</v>
      </c>
      <c r="B40" t="s">
        <v>612</v>
      </c>
      <c r="C40" s="135" t="s">
        <v>634</v>
      </c>
      <c r="D40" t="s">
        <v>638</v>
      </c>
      <c r="E40" t="s">
        <v>921</v>
      </c>
    </row>
    <row r="41" spans="1:5">
      <c r="A41" s="125" t="s">
        <v>269</v>
      </c>
      <c r="B41" t="s">
        <v>599</v>
      </c>
      <c r="C41" s="135" t="s">
        <v>721</v>
      </c>
      <c r="D41" t="s">
        <v>639</v>
      </c>
      <c r="E41" t="s">
        <v>922</v>
      </c>
    </row>
    <row r="42" spans="1:5">
      <c r="A42" s="125" t="s">
        <v>269</v>
      </c>
      <c r="B42" t="s">
        <v>599</v>
      </c>
      <c r="C42" s="135" t="s">
        <v>721</v>
      </c>
      <c r="D42" t="s">
        <v>640</v>
      </c>
      <c r="E42" t="s">
        <v>923</v>
      </c>
    </row>
    <row r="43" spans="1:5">
      <c r="A43" s="125" t="s">
        <v>269</v>
      </c>
      <c r="B43" t="s">
        <v>599</v>
      </c>
      <c r="C43" s="135" t="s">
        <v>721</v>
      </c>
      <c r="D43" t="s">
        <v>641</v>
      </c>
      <c r="E43" t="s">
        <v>924</v>
      </c>
    </row>
    <row r="44" spans="1:5">
      <c r="A44" s="125" t="s">
        <v>269</v>
      </c>
      <c r="B44" t="s">
        <v>599</v>
      </c>
      <c r="C44" s="135" t="s">
        <v>721</v>
      </c>
      <c r="D44" t="s">
        <v>642</v>
      </c>
      <c r="E44" t="s">
        <v>925</v>
      </c>
    </row>
    <row r="45" spans="1:5">
      <c r="A45" s="126" t="s">
        <v>334</v>
      </c>
      <c r="B45" t="s">
        <v>48</v>
      </c>
      <c r="C45" s="135" t="s">
        <v>648</v>
      </c>
      <c r="D45" t="s">
        <v>644</v>
      </c>
      <c r="E45" t="s">
        <v>926</v>
      </c>
    </row>
    <row r="46" spans="1:5">
      <c r="A46" s="126" t="s">
        <v>334</v>
      </c>
      <c r="B46" t="s">
        <v>48</v>
      </c>
      <c r="C46" s="135" t="s">
        <v>649</v>
      </c>
      <c r="D46" t="s">
        <v>645</v>
      </c>
      <c r="E46" t="s">
        <v>927</v>
      </c>
    </row>
    <row r="47" spans="1:5">
      <c r="A47" s="126" t="s">
        <v>334</v>
      </c>
      <c r="B47" t="s">
        <v>48</v>
      </c>
      <c r="C47" s="135" t="s">
        <v>650</v>
      </c>
      <c r="D47" t="s">
        <v>646</v>
      </c>
      <c r="E47" t="s">
        <v>928</v>
      </c>
    </row>
    <row r="48" spans="1:5">
      <c r="A48" s="126" t="s">
        <v>334</v>
      </c>
      <c r="B48" t="s">
        <v>48</v>
      </c>
      <c r="C48" s="135" t="s">
        <v>650</v>
      </c>
      <c r="D48" t="s">
        <v>647</v>
      </c>
      <c r="E48" t="s">
        <v>929</v>
      </c>
    </row>
    <row r="49" spans="1:5">
      <c r="A49" s="126" t="s">
        <v>334</v>
      </c>
      <c r="B49" t="s">
        <v>612</v>
      </c>
      <c r="C49" s="135" t="s">
        <v>648</v>
      </c>
      <c r="D49" t="s">
        <v>651</v>
      </c>
      <c r="E49" t="s">
        <v>930</v>
      </c>
    </row>
    <row r="50" spans="1:5">
      <c r="A50" s="126" t="s">
        <v>334</v>
      </c>
      <c r="B50" t="s">
        <v>612</v>
      </c>
      <c r="C50" s="135" t="s">
        <v>650</v>
      </c>
      <c r="D50" t="s">
        <v>652</v>
      </c>
      <c r="E50" t="s">
        <v>931</v>
      </c>
    </row>
    <row r="51" spans="1:5">
      <c r="A51" s="126" t="s">
        <v>334</v>
      </c>
      <c r="B51" t="s">
        <v>612</v>
      </c>
      <c r="C51" s="135" t="s">
        <v>650</v>
      </c>
      <c r="D51" t="s">
        <v>653</v>
      </c>
      <c r="E51" t="s">
        <v>932</v>
      </c>
    </row>
    <row r="52" spans="1:5">
      <c r="A52" s="126" t="s">
        <v>334</v>
      </c>
      <c r="B52" t="s">
        <v>599</v>
      </c>
      <c r="C52" s="135" t="s">
        <v>721</v>
      </c>
      <c r="D52" t="s">
        <v>654</v>
      </c>
      <c r="E52" t="s">
        <v>933</v>
      </c>
    </row>
    <row r="53" spans="1:5">
      <c r="A53" s="126" t="s">
        <v>334</v>
      </c>
      <c r="B53" t="s">
        <v>599</v>
      </c>
      <c r="C53" s="135" t="s">
        <v>721</v>
      </c>
      <c r="D53" t="s">
        <v>640</v>
      </c>
      <c r="E53" t="s">
        <v>934</v>
      </c>
    </row>
    <row r="54" spans="1:5">
      <c r="A54" s="126" t="s">
        <v>334</v>
      </c>
      <c r="B54" t="s">
        <v>599</v>
      </c>
      <c r="C54" s="135" t="s">
        <v>721</v>
      </c>
      <c r="D54" t="s">
        <v>655</v>
      </c>
      <c r="E54" t="s">
        <v>935</v>
      </c>
    </row>
    <row r="55" spans="1:5">
      <c r="A55" s="126" t="s">
        <v>334</v>
      </c>
      <c r="B55" t="s">
        <v>599</v>
      </c>
      <c r="C55" s="135" t="s">
        <v>721</v>
      </c>
      <c r="D55" t="s">
        <v>656</v>
      </c>
      <c r="E55" t="s">
        <v>936</v>
      </c>
    </row>
    <row r="56" spans="1:5">
      <c r="A56" s="120" t="s">
        <v>410</v>
      </c>
      <c r="B56" t="s">
        <v>599</v>
      </c>
      <c r="C56" t="s">
        <v>660</v>
      </c>
      <c r="D56" t="s">
        <v>661</v>
      </c>
      <c r="E56" t="s">
        <v>726</v>
      </c>
    </row>
    <row r="57" spans="1:5">
      <c r="A57" s="127" t="s">
        <v>447</v>
      </c>
      <c r="B57" t="s">
        <v>599</v>
      </c>
      <c r="C57" t="s">
        <v>660</v>
      </c>
      <c r="D57" t="s">
        <v>661</v>
      </c>
      <c r="E57" t="s">
        <v>727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4F202-B91A-4FEA-8AA4-3D417A27FC7B}">
  <sheetPr>
    <tabColor theme="2" tint="-0.249977111117893"/>
  </sheetPr>
  <dimension ref="A2:AC104"/>
  <sheetViews>
    <sheetView showGridLines="0" topLeftCell="A81" zoomScaleNormal="100" workbookViewId="0">
      <selection activeCell="C95" sqref="C95:D104"/>
    </sheetView>
  </sheetViews>
  <sheetFormatPr defaultRowHeight="15"/>
  <cols>
    <col min="1" max="1" width="5.42578125" customWidth="1"/>
    <col min="2" max="2" width="35.85546875" customWidth="1"/>
    <col min="3" max="3" width="33" customWidth="1"/>
    <col min="4" max="4" width="107" customWidth="1"/>
    <col min="5" max="5" width="39.5703125" style="85" customWidth="1"/>
    <col min="6" max="6" width="4" customWidth="1"/>
  </cols>
  <sheetData>
    <row r="2" spans="1:29" ht="36">
      <c r="B2" s="78" t="s">
        <v>445</v>
      </c>
      <c r="D2" s="81" t="s">
        <v>0</v>
      </c>
      <c r="H2" s="82"/>
      <c r="T2" s="82"/>
    </row>
    <row r="3" spans="1:29">
      <c r="B3" s="76" t="s">
        <v>221</v>
      </c>
      <c r="C3" s="76" t="s">
        <v>576</v>
      </c>
      <c r="D3" s="76" t="s">
        <v>577</v>
      </c>
      <c r="E3" s="88" t="s">
        <v>227</v>
      </c>
      <c r="F3" s="4" t="s">
        <v>224</v>
      </c>
      <c r="AC3" t="s">
        <v>224</v>
      </c>
    </row>
    <row r="4" spans="1:29">
      <c r="A4">
        <f>LEN(D4)</f>
        <v>49</v>
      </c>
      <c r="B4" s="75" t="s">
        <v>222</v>
      </c>
      <c r="C4" s="54" t="s">
        <v>160</v>
      </c>
      <c r="D4" s="94" t="s">
        <v>161</v>
      </c>
      <c r="E4" s="77" t="str">
        <f t="shared" ref="E4:E48" si="0">IF(D4="","",""""&amp;C4&amp;" "&amp;IF(C4="[FOOTER RULE - STRICT]",D4,IF(RIGHT(D4,6)=" | "&amp;CHAR(34)&amp;" &amp;",D4,D4&amp;" | "&amp;CHAR(34)&amp;" &amp;")))</f>
        <v>"[ROLE] Friendly tutor specializing in " &amp; $I$2 &amp; " | " &amp;</v>
      </c>
      <c r="F4" s="54" t="s">
        <v>224</v>
      </c>
    </row>
    <row r="5" spans="1:29">
      <c r="A5">
        <f t="shared" ref="A5:A49" si="1">LEN(D5)</f>
        <v>16</v>
      </c>
      <c r="B5" s="75" t="s">
        <v>222</v>
      </c>
      <c r="C5" s="54" t="s">
        <v>164</v>
      </c>
      <c r="D5" s="94" t="s">
        <v>165</v>
      </c>
      <c r="E5" s="77" t="str">
        <f t="shared" si="0"/>
        <v>"[TOPIC] " &amp; I9 &amp; " | " &amp;</v>
      </c>
      <c r="F5" s="54" t="s">
        <v>224</v>
      </c>
    </row>
    <row r="6" spans="1:29">
      <c r="A6">
        <f t="shared" si="1"/>
        <v>16</v>
      </c>
      <c r="B6" s="75" t="s">
        <v>222</v>
      </c>
      <c r="C6" s="54" t="s">
        <v>166</v>
      </c>
      <c r="D6" s="94" t="s">
        <v>167</v>
      </c>
      <c r="E6" s="77" t="str">
        <f t="shared" si="0"/>
        <v>"[LEVEL] " &amp; G9 &amp; " | " &amp;</v>
      </c>
      <c r="F6" s="54" t="s">
        <v>224</v>
      </c>
    </row>
    <row r="7" spans="1:29">
      <c r="A7">
        <f t="shared" si="1"/>
        <v>25</v>
      </c>
      <c r="B7" s="75" t="s">
        <v>222</v>
      </c>
      <c r="C7" s="54" t="s">
        <v>168</v>
      </c>
      <c r="D7" s="94" t="s">
        <v>169</v>
      </c>
      <c r="E7" s="77" t="str">
        <f t="shared" si="0"/>
        <v>"[COUNT] " &amp; D9 &amp; " examples | " &amp;</v>
      </c>
      <c r="F7" s="54" t="s">
        <v>224</v>
      </c>
    </row>
    <row r="8" spans="1:29">
      <c r="A8">
        <f t="shared" si="1"/>
        <v>18</v>
      </c>
      <c r="B8" s="75" t="s">
        <v>222</v>
      </c>
      <c r="C8" s="54" t="s">
        <v>228</v>
      </c>
      <c r="D8" s="94" t="s">
        <v>266</v>
      </c>
      <c r="E8" s="77" t="str">
        <f t="shared" si="0"/>
        <v>"[LIBRARY BEING LEARNED] " &amp; $I$3 &amp; " | " &amp;</v>
      </c>
      <c r="F8" s="54" t="s">
        <v>224</v>
      </c>
    </row>
    <row r="9" spans="1:29">
      <c r="A9">
        <f t="shared" si="1"/>
        <v>434</v>
      </c>
      <c r="B9" s="83" t="s">
        <v>223</v>
      </c>
      <c r="C9" s="32" t="s">
        <v>225</v>
      </c>
      <c r="D9" s="136" t="str">
        <f>"If a data manipulation library, external package, or ecosystem like Pandas or NumPy is specified in "&amp; CHAR(34) &amp;" &amp; $I$3 &amp; "&amp; CHAR(34) &amp;", you are CRITICALLY FORBIDDEN from using "&amp; Variables!E16 &amp;". You MUST enforce the "&amp; Variables!E17 &amp;" and data structures of that specific library." &amp; " | " &amp; CHAR(34) &amp; " &amp;"</f>
        <v>If a data manipulation library, external package, or ecosystem like Pandas or NumPy is specified in " &amp; $I$3 &amp;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 &amp;</v>
      </c>
      <c r="E9" s="77" t="str">
        <f t="shared" si="0"/>
        <v>"[ECOSYSTEM ORIENTATION RULE] If a data manipulation library, external package, or ecosystem like Pandas or NumPy is specified in " &amp; $I$3 &amp;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 &amp;</v>
      </c>
      <c r="F9" s="54" t="s">
        <v>224</v>
      </c>
    </row>
    <row r="10" spans="1:29">
      <c r="A10">
        <f t="shared" si="1"/>
        <v>406</v>
      </c>
      <c r="B10" s="75" t="s">
        <v>222</v>
      </c>
      <c r="C10" s="54" t="s">
        <v>172</v>
      </c>
      <c r="D10" s="94" t="s">
        <v>173</v>
      </c>
      <c r="E10"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0" s="54" t="s">
        <v>224</v>
      </c>
    </row>
    <row r="11" spans="1:29">
      <c r="A11">
        <f t="shared" si="1"/>
        <v>214</v>
      </c>
      <c r="B11" s="75" t="s">
        <v>222</v>
      </c>
      <c r="C11" s="54" t="s">
        <v>488</v>
      </c>
      <c r="D11" s="94" t="s">
        <v>480</v>
      </c>
      <c r="E11" s="77" t="str">
        <f t="shared" si="0"/>
        <v>"[LANGUAGE SEED CONTEXT] " &amp; IF($AE$7 = "", "Language Seed Not Necessary", "You MUST strictly follow this seed context to enhance, adapt, and naturalize your tone, vocabulary, and instructional quality in " &amp; $B$6 &amp; ": " &amp; $AE$7) &amp; " | " &amp;</v>
      </c>
      <c r="F11" s="54" t="s">
        <v>224</v>
      </c>
    </row>
    <row r="12" spans="1:29">
      <c r="A12">
        <f t="shared" si="1"/>
        <v>18</v>
      </c>
      <c r="B12" s="75" t="s">
        <v>222</v>
      </c>
      <c r="C12" s="54" t="s">
        <v>218</v>
      </c>
      <c r="D12" s="94" t="s">
        <v>219</v>
      </c>
      <c r="E12" s="77" t="str">
        <f t="shared" si="0"/>
        <v>"[LANGUAGE] " &amp; $B$6 &amp; " | " &amp;</v>
      </c>
      <c r="F12" s="54" t="s">
        <v>224</v>
      </c>
    </row>
    <row r="13" spans="1:29">
      <c r="A13">
        <f t="shared" si="1"/>
        <v>255</v>
      </c>
      <c r="B13" s="75" t="s">
        <v>222</v>
      </c>
      <c r="C13" s="54" t="s">
        <v>230</v>
      </c>
      <c r="D13" s="94" t="s">
        <v>707</v>
      </c>
      <c r="E13" s="77" t="str">
        <f t="shared" si="0"/>
        <v>"[EXECUTIVE CONSTRAINTS] Each example MUST include: - Internal data OR dataset usage - Print key intermediate steps and the final result - MUST NOT exceed exactly " &amp; $C9 &amp; " lines of EXECUTABLE code (STRICT: Do NOT count comments or blank lines). - NEVER exceed this limit. | " &amp;</v>
      </c>
      <c r="F13" s="54" t="s">
        <v>224</v>
      </c>
    </row>
    <row r="14" spans="1:29">
      <c r="A14">
        <f t="shared" si="1"/>
        <v>428</v>
      </c>
      <c r="B14" s="83" t="s">
        <v>223</v>
      </c>
      <c r="C14" s="32" t="s">
        <v>179</v>
      </c>
      <c r="D14" s="136" t="str">
        <f>"Rule: " &amp; CHAR(34) &amp; " &amp; IF(G9=" &amp; CHAR(34) &amp; "Beginner" &amp; CHAR(34) &amp; "," &amp; CHAR(34) &amp; Variables!E7 &amp; CHAR(34) &amp; ", IF(G9=" &amp; CHAR(34) &amp; "Intermediate" &amp; CHAR(34) &amp; ", " &amp; CHAR(34) &amp; Variables!E8 &amp; CHAR(34) &amp; ", " &amp; CHAR(34) &amp; Variables!E9 &amp; CHAR(34) &amp; ")) &amp; " &amp; CHAR(34) &amp; " | " &amp; CHAR(34) &amp; " &amp;"</f>
        <v>Rule: " &amp; IF(G9="Beginner","Use all named target constructs with minimal prior syntax; introduce no unnamed APIs or concepts.", IF(G9="Intermediate", "Use typed module functions; compose only named targets or established prerequisites. Add nothing merely for idiomatic style.", "Use advanced constructs only when named or required; never inject pipelines, closures, captures, HOFs, use, Result, Option, or patterns.")) &amp; " | " &amp;</v>
      </c>
      <c r="E14" s="77" t="str">
        <f t="shared" si="0"/>
        <v>"[FUNCTION RULE] Rule: " &amp; IF(G9="Beginner","Use all named target constructs with minimal prior syntax; introduce no unnamed APIs or concepts.", IF(G9="Intermediate", "Use typed module functions; compose only named targets or established prerequisites. Add nothing merely for idiomatic style.", "Use advanced constructs only when named or required; never inject pipelines, closures, captures, HOFs, use, Result, Option, or patterns.")) &amp; " | " &amp;</v>
      </c>
      <c r="F14" s="54" t="s">
        <v>224</v>
      </c>
    </row>
    <row r="15" spans="1:29">
      <c r="A15">
        <f t="shared" si="1"/>
        <v>0</v>
      </c>
      <c r="B15" s="83" t="s">
        <v>223</v>
      </c>
      <c r="C15" s="54" t="s">
        <v>229</v>
      </c>
      <c r="D15" s="94"/>
      <c r="E15" s="77" t="str">
        <f t="shared" si="0"/>
        <v/>
      </c>
      <c r="F15" s="54" t="s">
        <v>224</v>
      </c>
    </row>
    <row r="16" spans="1:29">
      <c r="A16">
        <f t="shared" si="1"/>
        <v>0</v>
      </c>
      <c r="B16" s="83" t="s">
        <v>223</v>
      </c>
      <c r="C16" s="54" t="s">
        <v>229</v>
      </c>
      <c r="D16" s="94"/>
      <c r="E16" s="77" t="str">
        <f t="shared" si="0"/>
        <v/>
      </c>
      <c r="F16" s="54" t="s">
        <v>224</v>
      </c>
    </row>
    <row r="17" spans="1:6">
      <c r="A17">
        <f t="shared" si="1"/>
        <v>0</v>
      </c>
      <c r="B17" s="83" t="s">
        <v>223</v>
      </c>
      <c r="C17" s="54" t="s">
        <v>229</v>
      </c>
      <c r="D17" s="94"/>
      <c r="E17" s="77" t="str">
        <f t="shared" si="0"/>
        <v/>
      </c>
      <c r="F17" s="54" t="s">
        <v>224</v>
      </c>
    </row>
    <row r="18" spans="1:6">
      <c r="A18">
        <f t="shared" si="1"/>
        <v>421</v>
      </c>
      <c r="B18" s="83" t="s">
        <v>223</v>
      </c>
      <c r="C18" s="32" t="s">
        <v>605</v>
      </c>
      <c r="D18" s="136" t="str">
        <f>"Each example MUST: - Use " &amp; Variables!E10 &amp; " - Print steps &amp; result via " &amp; Variables!E11 &amp; " - " &amp; Variables!E12 &amp; " - " &amp; Variables!E13 &amp; " | " &amp; CHAR(34) &amp; " &amp;"</f>
        <v>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 &amp;</v>
      </c>
      <c r="E18" s="77" t="str">
        <f t="shared" si="0"/>
        <v>"[CODE_CONSTRAINTS_RULE] Each example MUST: - Use the smallest native data shape required; no unrelated nesting or structures - Print steps &amp; result via echo for any value; gleam/io only for String stdout/stderr; never io.debug - Obey the row's Max Lines as the only code-size cap; keep examples minimal and gleam-format compatible. - Add minimal pub fn main() only to run code; invoke only topic-required behavior; never force call counts. | " &amp;</v>
      </c>
      <c r="F18" s="54" t="s">
        <v>224</v>
      </c>
    </row>
    <row r="19" spans="1:6">
      <c r="A19">
        <f t="shared" si="1"/>
        <v>261</v>
      </c>
      <c r="B19" s="84" t="s">
        <v>223</v>
      </c>
      <c r="C19" s="32" t="s">
        <v>597</v>
      </c>
      <c r="D19" s="136" t="str">
        <f>"Use " &amp; Variables!E14 &amp; " and gracefully handle " &amp; Variables!E15 &amp; " when applicable." &amp; " | " &amp; CHAR(34) &amp; " &amp;"</f>
        <v>Use in-memory values and gleam/io by default; filesystem or runtime APIs only when topic-required and gracefully handle typed module returns, using Result for failure, Option for optional data, or Nil for no value only when topic-required when applicable. | " &amp;</v>
      </c>
      <c r="E19" s="77" t="str">
        <f t="shared" si="0"/>
        <v>"[I_O_PARADIGM] Use in-memory values and gleam/io by default; filesystem or runtime APIs only when topic-required and gracefully handle typed module returns, using Result for failure, Option for optional data, or Nil for no value only when topic-required when applicable. | " &amp;</v>
      </c>
      <c r="F19" s="54" t="s">
        <v>224</v>
      </c>
    </row>
    <row r="20" spans="1:6">
      <c r="A20">
        <f t="shared" si="1"/>
        <v>225</v>
      </c>
      <c r="B20" s="84" t="s">
        <v>223</v>
      </c>
      <c r="C20" s="32" t="s">
        <v>598</v>
      </c>
      <c r="D20" s="136" t="str">
        <f>"If using external packages, use " &amp; Variables!E6 &amp; " at the top of the code block. Assume no project configuration file exists." &amp; " | " &amp; CHAR(34) &amp; " &amp;"</f>
        <v>If using external packages, use only required imports: Gleam core or gleam_stdlib by default; documented external packages only when topic-named at the top of the code block. Assume no project configuration file exists. | " &amp;</v>
      </c>
      <c r="E20" s="77" t="str">
        <f t="shared" si="0"/>
        <v>"[INLINE_PACKAGE_MANAGER] If using external packages, use only required imports: Gleam core or gleam_stdlib by default; documented external packages only when topic-named at the top of the code block. Assume no project configuration file exists. | " &amp;</v>
      </c>
      <c r="F20" s="54" t="s">
        <v>224</v>
      </c>
    </row>
    <row r="21" spans="1:6">
      <c r="A21">
        <f t="shared" si="1"/>
        <v>267</v>
      </c>
      <c r="B21" s="83" t="s">
        <v>223</v>
      </c>
      <c r="C21" s="54" t="s">
        <v>717</v>
      </c>
      <c r="D21" s="94" t="s">
        <v>718</v>
      </c>
      <c r="E21" s="77" t="str">
        <f t="shared" si="0"/>
        <v>"[CONCEPT_ISOLATION_RULE] Focus SOLELY on teaching the target topic concept. DO NOT use unlearned or complex control structures (like if/else, ternary operators, or list comprehensions) unless the topic explicitly demands them. Keep internal function logic strictly linear, simple, and direct. | " &amp;</v>
      </c>
      <c r="F21" s="54" t="s">
        <v>224</v>
      </c>
    </row>
    <row r="22" spans="1:6">
      <c r="A22">
        <f t="shared" si="1"/>
        <v>169</v>
      </c>
      <c r="B22" s="84" t="s">
        <v>270</v>
      </c>
      <c r="C22" s="54" t="s">
        <v>180</v>
      </c>
      <c r="D22" s="94" t="s">
        <v>699</v>
      </c>
      <c r="E22" s="77" t="str">
        <f t="shared" si="0"/>
        <v>"[CODE QUALITY RULE] Code MUST be clean, readable, educational, executable and produce correct results. Safely handle missing/malformed/inconsistent data, using pattern matching if possible. | " &amp;</v>
      </c>
      <c r="F22" s="54" t="s">
        <v>224</v>
      </c>
    </row>
    <row r="23" spans="1:6">
      <c r="A23">
        <f t="shared" si="1"/>
        <v>159</v>
      </c>
      <c r="B23" s="84" t="s">
        <v>270</v>
      </c>
      <c r="C23" s="54" t="s">
        <v>593</v>
      </c>
      <c r="D23" s="94" t="s">
        <v>700</v>
      </c>
      <c r="E23" s="77" t="str">
        <f t="shared" si="0"/>
        <v>"[COMMENT CONSTRAINTS] Code MUST include enough inline comments explaining WHAT it does AND WHY. Density: Beginner=high, Intermediate=medium, Advanced=lower but present in key logic. | " &amp;</v>
      </c>
      <c r="F23" s="54" t="s">
        <v>224</v>
      </c>
    </row>
    <row r="24" spans="1:6">
      <c r="A24">
        <f t="shared" si="1"/>
        <v>39</v>
      </c>
      <c r="B24" s="84" t="s">
        <v>270</v>
      </c>
      <c r="C24" s="54" t="s">
        <v>207</v>
      </c>
      <c r="D24" s="94" t="s">
        <v>279</v>
      </c>
      <c r="E24" s="77" t="str">
        <f t="shared" si="0"/>
        <v>"[FORMAT RULE] Only valid markdown code blocks allowed | " &amp;</v>
      </c>
      <c r="F24" s="54" t="s">
        <v>224</v>
      </c>
    </row>
    <row r="25" spans="1:6">
      <c r="A25">
        <f t="shared" si="1"/>
        <v>114</v>
      </c>
      <c r="B25" s="84" t="s">
        <v>270</v>
      </c>
      <c r="C25" s="54" t="s">
        <v>209</v>
      </c>
      <c r="D25" s="94" t="s">
        <v>594</v>
      </c>
      <c r="E25" s="77" t="str">
        <f t="shared" si="0"/>
        <v>"[LANGUAGE TAG RULE] ALWAYS label markdown code blocks with the correct underlying programming language (e.g., elixir, javascript, sql) | " &amp;</v>
      </c>
      <c r="F25" s="54" t="s">
        <v>224</v>
      </c>
    </row>
    <row r="26" spans="1:6">
      <c r="A26">
        <f t="shared" si="1"/>
        <v>324</v>
      </c>
      <c r="B26" s="84" t="s">
        <v>270</v>
      </c>
      <c r="C26" s="54" t="s">
        <v>215</v>
      </c>
      <c r="D26" s="94" t="s">
        <v>578</v>
      </c>
      <c r="E26" s="77" t="str">
        <f t="shared" si="0"/>
        <v>"[HEADER RULE - STRICT] You MUST start your entire response EXACTLY with this markdown block (do not print anything before it):" &amp; CHAR(10) &amp; "### 🔹 Topic #" &amp; F9 &amp; " | Stage 1 📖 Practice | " &amp; IF($I$3="", $I$2, $I$2&amp; " - " &amp;$I$3) &amp; " | 📊 Level: " &amp; G9 &amp; " | 🌐 Coding5s.com" &amp; CHAR(10) &amp; "**Concept:** " &amp; J9 &amp; CHAR(10) &amp; "---" &amp; CHAR(10) &amp; " | " &amp;</v>
      </c>
      <c r="F26" s="54" t="s">
        <v>224</v>
      </c>
    </row>
    <row r="27" spans="1:6">
      <c r="A27">
        <f t="shared" si="1"/>
        <v>451</v>
      </c>
      <c r="B27" s="84" t="s">
        <v>270</v>
      </c>
      <c r="C27" s="54" t="s">
        <v>187</v>
      </c>
      <c r="D27" s="94" t="s">
        <v>697</v>
      </c>
      <c r="E27" s="77" t="str">
        <f t="shared" si="0"/>
        <v>"[INTRO RULE] Include a short tutor-style sentence in " &amp; $B$6 &amp; " before the analogy, followed by this EXACT instruction block translated to " &amp; $B$6 &amp; ": '🚨 **Your objective in this lesson:** To truly master the new " &amp; $I$2 &amp; " concepts via Coding5s, manually type the exercises in your IDE while analyzing every comment and explanation. Copy-pasting is strictly forbidden in this Stage. Doing this consciously builds real skill and escapes tutorial hell.' | " &amp;</v>
      </c>
      <c r="F27" s="54" t="s">
        <v>224</v>
      </c>
    </row>
    <row r="28" spans="1:6">
      <c r="A28">
        <f t="shared" si="1"/>
        <v>36</v>
      </c>
      <c r="B28" s="84" t="s">
        <v>270</v>
      </c>
      <c r="C28" s="54" t="s">
        <v>170</v>
      </c>
      <c r="D28" s="94" t="s">
        <v>171</v>
      </c>
      <c r="E28" s="77" t="str">
        <f t="shared" si="0"/>
        <v>"[PERSONA RULE] Act as a friendly, clear tutor | " &amp;</v>
      </c>
      <c r="F28" s="54" t="s">
        <v>224</v>
      </c>
    </row>
    <row r="29" spans="1:6">
      <c r="A29">
        <f t="shared" si="1"/>
        <v>67</v>
      </c>
      <c r="B29" s="84" t="s">
        <v>270</v>
      </c>
      <c r="C29" s="54" t="s">
        <v>162</v>
      </c>
      <c r="D29" s="94" t="s">
        <v>163</v>
      </c>
      <c r="E29" s="77" t="str">
        <f t="shared" si="0"/>
        <v>"[TASK] Teach and explain concepts clearly with correct code examples | " &amp;</v>
      </c>
      <c r="F29" s="54" t="s">
        <v>224</v>
      </c>
    </row>
    <row r="30" spans="1:6">
      <c r="A30">
        <f t="shared" si="1"/>
        <v>545</v>
      </c>
      <c r="B30" s="84" t="s">
        <v>270</v>
      </c>
      <c r="C30" s="54" t="s">
        <v>177</v>
      </c>
      <c r="D30" s="94" t="s">
        <v>698</v>
      </c>
      <c r="E30" s="77" t="str">
        <f t="shared" si="0"/>
        <v>"[OUTPUT CONTRACT] EXACTLY " &amp; D9 &amp; " micro-examples. Structure MUST be: 1. Introduction 2. Analogy (STRICT: use exact subtitle '### 💡 Analogy:' before the metaphor) 3. Micro-Examples: - Title (STRICT): EXACTLY '#### Exercise [N]️⃣: [Short specific action description]' - Immediately followed by '#### 📖 Mini-Lesson:' = short conceptual intro (3-5 sentences) + exactly 2-3 concise '-' bullets explaining Python's step-by-step internal behavior, then single code block - Program Output (code block) - 🚨 Common mistake note - 🎯 Mini challenge 4. 📌 Key Takeaway | " &amp;</v>
      </c>
      <c r="F30" s="54" t="s">
        <v>224</v>
      </c>
    </row>
    <row r="31" spans="1:6">
      <c r="A31">
        <f t="shared" si="1"/>
        <v>101</v>
      </c>
      <c r="B31" s="84" t="s">
        <v>270</v>
      </c>
      <c r="C31" s="54" t="s">
        <v>180</v>
      </c>
      <c r="D31" s="94" t="s">
        <v>226</v>
      </c>
      <c r="E31" s="77" t="str">
        <f t="shared" si="0"/>
        <v>"[CODE QUALITY RULE] Code MUST be clean, readable, educational, executable, and produce correct and accurate results | " &amp;</v>
      </c>
      <c r="F31" s="54" t="s">
        <v>224</v>
      </c>
    </row>
    <row r="32" spans="1:6">
      <c r="A32">
        <f t="shared" si="1"/>
        <v>96</v>
      </c>
      <c r="B32" s="84" t="s">
        <v>270</v>
      </c>
      <c r="C32" s="54" t="s">
        <v>181</v>
      </c>
      <c r="D32" s="94" t="s">
        <v>182</v>
      </c>
      <c r="E32" s="77" t="str">
        <f t="shared" si="0"/>
        <v>"[COMMENT RULE - STRICT] Code MUST include sufficient inline comments explaining important lines and logical blocks | " &amp;</v>
      </c>
      <c r="F32" s="54" t="s">
        <v>224</v>
      </c>
    </row>
    <row r="33" spans="1:6">
      <c r="A33">
        <f t="shared" si="1"/>
        <v>77</v>
      </c>
      <c r="B33" s="84" t="s">
        <v>270</v>
      </c>
      <c r="C33" s="54" t="s">
        <v>183</v>
      </c>
      <c r="D33" s="94" t="s">
        <v>184</v>
      </c>
      <c r="E33" s="77" t="str">
        <f t="shared" si="0"/>
        <v>"[COMMENT DEPTH RULE] Comments MUST explain WHAT the code does AND WHY it is written that way | " &amp;</v>
      </c>
      <c r="F33" s="54" t="s">
        <v>224</v>
      </c>
    </row>
    <row r="34" spans="1:6">
      <c r="A34">
        <f t="shared" si="1"/>
        <v>101</v>
      </c>
      <c r="B34" s="84" t="s">
        <v>270</v>
      </c>
      <c r="C34" s="54" t="s">
        <v>197</v>
      </c>
      <c r="D34" s="94" t="s">
        <v>198</v>
      </c>
      <c r="E34" s="77" t="str">
        <f t="shared" si="0"/>
        <v>"[EXPLANATION RULE] Explanation within 'Mini-Lección' MUST explain WHAT, WHY, HOW, and real-world context concisely | " &amp;</v>
      </c>
      <c r="F34" s="54" t="s">
        <v>224</v>
      </c>
    </row>
    <row r="35" spans="1:6">
      <c r="A35">
        <f t="shared" si="1"/>
        <v>47</v>
      </c>
      <c r="B35" s="84" t="s">
        <v>270</v>
      </c>
      <c r="C35" s="54" t="s">
        <v>199</v>
      </c>
      <c r="D35" s="94" t="s">
        <v>200</v>
      </c>
      <c r="E35" s="77" t="str">
        <f t="shared" si="0"/>
        <v>"[LEARNING RULE] Each example MUST highlight a key insight | " &amp;</v>
      </c>
      <c r="F35" s="54" t="s">
        <v>224</v>
      </c>
    </row>
    <row r="36" spans="1:6">
      <c r="A36">
        <f t="shared" si="1"/>
        <v>53</v>
      </c>
      <c r="B36" s="84" t="s">
        <v>270</v>
      </c>
      <c r="C36" s="54" t="s">
        <v>201</v>
      </c>
      <c r="D36" s="94" t="s">
        <v>202</v>
      </c>
      <c r="E36" s="77" t="str">
        <f t="shared" si="0"/>
        <v>"[COMMON MISTAKES RULE] Include a short mistake note after each example | " &amp;</v>
      </c>
      <c r="F36" s="54" t="s">
        <v>224</v>
      </c>
    </row>
    <row r="37" spans="1:6">
      <c r="A37">
        <f t="shared" si="1"/>
        <v>63</v>
      </c>
      <c r="B37" s="84" t="s">
        <v>270</v>
      </c>
      <c r="C37" s="54" t="s">
        <v>203</v>
      </c>
      <c r="D37" s="94" t="s">
        <v>204</v>
      </c>
      <c r="E37" s="77" t="str">
        <f t="shared" si="0"/>
        <v>"[MINI CHALLENGE RULE] Include a short reinforcement question after each example | " &amp;</v>
      </c>
      <c r="F37" s="54" t="s">
        <v>224</v>
      </c>
    </row>
    <row r="38" spans="1:6">
      <c r="A38">
        <f t="shared" si="1"/>
        <v>51</v>
      </c>
      <c r="B38" s="84" t="s">
        <v>270</v>
      </c>
      <c r="C38" s="54" t="s">
        <v>205</v>
      </c>
      <c r="D38" s="94" t="s">
        <v>206</v>
      </c>
      <c r="E38" s="77" t="str">
        <f t="shared" si="0"/>
        <v>"[REAL WORLD RULE] Connect each example to a real-world use case | " &amp;</v>
      </c>
      <c r="F38" s="54" t="s">
        <v>224</v>
      </c>
    </row>
    <row r="39" spans="1:6">
      <c r="A39">
        <f t="shared" si="1"/>
        <v>45</v>
      </c>
      <c r="B39" s="84" t="s">
        <v>270</v>
      </c>
      <c r="C39" s="54" t="s">
        <v>207</v>
      </c>
      <c r="D39" s="94" t="s">
        <v>208</v>
      </c>
      <c r="E39" s="77" t="str">
        <f t="shared" si="0"/>
        <v>"[FORMAT RULE] Only valid markdown code blocks allowed | " &amp;</v>
      </c>
      <c r="F39" s="54" t="s">
        <v>224</v>
      </c>
    </row>
    <row r="40" spans="1:6">
      <c r="A40">
        <f t="shared" si="1"/>
        <v>120</v>
      </c>
      <c r="B40" s="84" t="s">
        <v>270</v>
      </c>
      <c r="C40" s="54" t="s">
        <v>209</v>
      </c>
      <c r="D40" s="94" t="s">
        <v>210</v>
      </c>
      <c r="E40" s="77" t="str">
        <f t="shared" si="0"/>
        <v>"[LANGUAGE TAG RULE] ALWAYS label markdown code blocks with the correct underlying programming language (e.g., python, javascript, sql) | " &amp;</v>
      </c>
      <c r="F40" s="54" t="s">
        <v>224</v>
      </c>
    </row>
    <row r="41" spans="1:6">
      <c r="A41">
        <f t="shared" si="1"/>
        <v>58</v>
      </c>
      <c r="B41" s="84" t="s">
        <v>270</v>
      </c>
      <c r="C41" s="54" t="s">
        <v>212</v>
      </c>
      <c r="D41" s="94" t="s">
        <v>213</v>
      </c>
      <c r="E41" s="77" t="str">
        <f t="shared" si="0"/>
        <v>"[CONSISTENCY RULE] All examples MUST have similar complexity and length | " &amp;</v>
      </c>
      <c r="F41" s="54" t="s">
        <v>224</v>
      </c>
    </row>
    <row r="42" spans="1:6">
      <c r="A42">
        <f t="shared" si="1"/>
        <v>75</v>
      </c>
      <c r="B42" s="84" t="s">
        <v>270</v>
      </c>
      <c r="C42" s="54" t="s">
        <v>214</v>
      </c>
      <c r="D42" s="94" t="s">
        <v>231</v>
      </c>
      <c r="E42" s="77" t="str">
        <f t="shared" si="0"/>
        <v>"[FINAL OUTPUT RULE] Include Key Takeaway section at the end | " &amp; IF(AJ9&lt;&gt;"", AJ9, "") &amp;" | " &amp;</v>
      </c>
      <c r="F42" s="54" t="s">
        <v>224</v>
      </c>
    </row>
    <row r="43" spans="1:6">
      <c r="A43">
        <f t="shared" si="1"/>
        <v>422</v>
      </c>
      <c r="B43" s="84" t="s">
        <v>270</v>
      </c>
      <c r="C43" s="54" t="s">
        <v>174</v>
      </c>
      <c r="D43" s="94" t="s">
        <v>701</v>
      </c>
      <c r="E43" s="77" t="str">
        <f t="shared" si="0"/>
        <v>"[DATA RULE - STRICT] STRICT AMNESIA: IGNORE all past datasets/files. Use ONLY current attachments. IF FILE ATTACHED: Acknowledge it, place Dataset Summary (Type, Structure, Columns, Data Types) IMMEDIATELY AFTER HEADER, and use it for ALL examples. IF NO FILE: Explicitly print 'No synthetic data file was provided for this topic. Generating dummy data.' (translate to " &amp; $B$6 &amp; "), generate minimal dummy data internally, skip summary. | " &amp;</v>
      </c>
      <c r="F43" s="54" t="s">
        <v>224</v>
      </c>
    </row>
    <row r="44" spans="1:6">
      <c r="A44">
        <f t="shared" si="1"/>
        <v>152</v>
      </c>
      <c r="B44" s="84" t="s">
        <v>270</v>
      </c>
      <c r="C44" s="54" t="s">
        <v>175</v>
      </c>
      <c r="D44" s="94" t="s">
        <v>176</v>
      </c>
      <c r="E44" s="77" t="str">
        <f t="shared" si="0"/>
        <v>"[DATA SUMMARY FORMAT RULE] When a dataset is present, you MUST display IMMEDIATELY AFTER THE HEADER: Dataset Summary: - File Type: - Columns / Fields: - Data Types: - Notes: | " &amp;</v>
      </c>
      <c r="F44" s="54" t="s">
        <v>224</v>
      </c>
    </row>
    <row r="45" spans="1:6">
      <c r="A45">
        <f t="shared" si="1"/>
        <v>28</v>
      </c>
      <c r="B45" s="84" t="s">
        <v>270</v>
      </c>
      <c r="C45" s="54" t="s">
        <v>192</v>
      </c>
      <c r="D45" s="94" t="s">
        <v>193</v>
      </c>
      <c r="E45" s="77" t="str">
        <f t="shared" si="0"/>
        <v>"[DATA CONSISTENCY RULE] Respect dataset schema | " &amp;</v>
      </c>
      <c r="F45" s="54" t="s">
        <v>224</v>
      </c>
    </row>
    <row r="46" spans="1:6">
      <c r="A46">
        <f t="shared" si="1"/>
        <v>87</v>
      </c>
      <c r="B46" s="84" t="s">
        <v>270</v>
      </c>
      <c r="C46" s="54" t="s">
        <v>185</v>
      </c>
      <c r="D46" s="94" t="s">
        <v>186</v>
      </c>
      <c r="E46" s="77" t="str">
        <f t="shared" si="0"/>
        <v>"[COMMENT DENSITY RULE] Beginner = high, Intermediate = medium, Advanced = lower but present in key logic | " &amp;</v>
      </c>
      <c r="F46" s="54" t="s">
        <v>224</v>
      </c>
    </row>
    <row r="47" spans="1:6">
      <c r="A47">
        <f t="shared" si="1"/>
        <v>33</v>
      </c>
      <c r="B47" s="84" t="s">
        <v>270</v>
      </c>
      <c r="C47" s="54" t="s">
        <v>195</v>
      </c>
      <c r="D47" s="94" t="s">
        <v>196</v>
      </c>
      <c r="E47" s="77" t="str">
        <f t="shared" si="0"/>
        <v>"[DIFFICULTY RULE] Complexity MUST match level | " &amp;</v>
      </c>
      <c r="F47" s="54" t="s">
        <v>224</v>
      </c>
    </row>
    <row r="48" spans="1:6">
      <c r="A48">
        <f t="shared" si="1"/>
        <v>78</v>
      </c>
      <c r="B48" s="84" t="s">
        <v>270</v>
      </c>
      <c r="C48" s="54" t="s">
        <v>216</v>
      </c>
      <c r="D48" s="94" t="s">
        <v>217</v>
      </c>
      <c r="E48" s="77" t="str">
        <f t="shared" si="0"/>
        <v>"[OUTPUT] Only header, introduction, examples, outputs, notes, summary, and footer | " &amp;</v>
      </c>
      <c r="F48" s="54" t="s">
        <v>224</v>
      </c>
    </row>
    <row r="49" spans="1:6">
      <c r="A49">
        <f t="shared" si="1"/>
        <v>166</v>
      </c>
      <c r="B49" s="84" t="s">
        <v>270</v>
      </c>
      <c r="C49" s="54" t="s">
        <v>220</v>
      </c>
      <c r="D49" s="94" t="s">
        <v>232</v>
      </c>
      <c r="E49" s="77" t="str">
        <f>IF(D49="","",""""&amp;C49&amp;" "&amp;IF(C49="[FOOTER RULE - STRICT]",D49,IF(RIGHT(D49,6)=" | "&amp;CHAR(34)&amp;" &amp;",D49,D49&amp;" | "&amp;CHAR(34)&amp;" &amp;")))</f>
        <v>"[FOOTER RULE - STRICT] End your entire response EXACTLY with this markdown string (ensure all code blocks are closed before it): ⚡ *Coding5s System — Learn Programming by Writing Code* | ",</v>
      </c>
      <c r="F49" s="54" t="s">
        <v>224</v>
      </c>
    </row>
    <row r="50" spans="1:6">
      <c r="B50" s="84"/>
      <c r="C50" s="54"/>
      <c r="D50" s="94"/>
      <c r="E50" s="88" t="str">
        <f>"IF(H9=""PROJECT"", Z9, """"))"</f>
        <v>IF(H9="PROJECT", Z9, ""))</v>
      </c>
      <c r="F50" s="54"/>
    </row>
    <row r="51" spans="1:6">
      <c r="B51" s="74"/>
      <c r="C51" s="74"/>
      <c r="E51" s="86"/>
    </row>
    <row r="52" spans="1:6">
      <c r="B52" s="74"/>
      <c r="C52" s="74"/>
      <c r="E52" s="86"/>
    </row>
    <row r="53" spans="1:6" ht="36">
      <c r="B53" s="79" t="s">
        <v>444</v>
      </c>
      <c r="C53" s="74"/>
      <c r="E53" s="86"/>
    </row>
    <row r="54" spans="1:6">
      <c r="B54" s="76" t="s">
        <v>263</v>
      </c>
      <c r="C54" s="76" t="s">
        <v>576</v>
      </c>
      <c r="D54" s="76" t="s">
        <v>577</v>
      </c>
      <c r="E54" s="88" t="s">
        <v>264</v>
      </c>
      <c r="F54" s="32" t="s">
        <v>224</v>
      </c>
    </row>
    <row r="55" spans="1:6">
      <c r="B55" s="54" t="s">
        <v>222</v>
      </c>
      <c r="C55" s="54" t="s">
        <v>162</v>
      </c>
      <c r="D55" s="94" t="s">
        <v>267</v>
      </c>
      <c r="E55" s="77" t="str">
        <f>IF(D55="","",""""&amp;C55&amp;" "&amp;IF(C55="[FOOTER RULE - STRICT]",D55,IF(RIGHT(D55,6)=" | "&amp;CHAR(34)&amp;" &amp;",D55,D55&amp;" | "&amp;CHAR(34)&amp;" &amp;")))</f>
        <v>"[TASK] Teach through a practical " &amp; $I$2 &amp; " - " &amp; $I$3 &amp; " project following the micro-learning methodology, acting as a supportive tutor, creating a project about  " &amp; I9 &amp; " | " &amp;</v>
      </c>
      <c r="F55" s="32" t="s">
        <v>224</v>
      </c>
    </row>
    <row r="56" spans="1:6">
      <c r="B56" s="54" t="s">
        <v>222</v>
      </c>
      <c r="C56" s="54" t="s">
        <v>252</v>
      </c>
      <c r="D56" s="94" t="s">
        <v>708</v>
      </c>
      <c r="E56" s="77" t="str">
        <f t="shared" ref="E56:E79" si="2">IF(D56="","",""""&amp;C56&amp;" "&amp;IF(C56="[FOOTER RULE - STRICT]",D56,IF(RIGHT(D56,6)=" | "&amp;CHAR(34)&amp;" &amp;",D56,D56&amp;" | "&amp;CHAR(34)&amp;" &amp;")))</f>
        <v>"[TOPICS USED] " &amp; A9 &amp; " | " &amp;</v>
      </c>
      <c r="F56" s="32" t="s">
        <v>224</v>
      </c>
    </row>
    <row r="57" spans="1:6">
      <c r="B57" s="54" t="s">
        <v>222</v>
      </c>
      <c r="C57" s="54" t="s">
        <v>166</v>
      </c>
      <c r="D57" s="94" t="s">
        <v>167</v>
      </c>
      <c r="E57" s="77" t="str">
        <f t="shared" si="2"/>
        <v>"[LEVEL] " &amp; G9 &amp; " | " &amp;</v>
      </c>
      <c r="F57" s="32" t="s">
        <v>224</v>
      </c>
    </row>
    <row r="58" spans="1:6">
      <c r="B58" s="54" t="s">
        <v>222</v>
      </c>
      <c r="C58" s="54" t="s">
        <v>228</v>
      </c>
      <c r="D58" s="94" t="s">
        <v>266</v>
      </c>
      <c r="E58" s="77" t="str">
        <f t="shared" si="2"/>
        <v>"[LIBRARY BEING LEARNED] " &amp; $I$3 &amp; " | " &amp;</v>
      </c>
      <c r="F58" s="32" t="s">
        <v>224</v>
      </c>
    </row>
    <row r="59" spans="1:6">
      <c r="B59" s="83" t="s">
        <v>223</v>
      </c>
      <c r="C59" s="32" t="s">
        <v>225</v>
      </c>
      <c r="D59" s="136" t="str">
        <f>"If a module or ecosystem like Pandas or Numpy is specified in "&amp; CHAR(34) &amp;" &amp; $I$3 &amp; "&amp; CHAR(34) &amp;", you are CRITICALLY FORBIDDEN from using "&amp; Variables!E16 &amp;". You MUST enforce the "&amp; Variables!E17 &amp;" and data structures of that specific library." &amp; " | " &amp; CHAR(34) &amp; " &amp;"</f>
        <v>If a module or ecosystem like Pandas or Numpy is specified in " &amp; $I$3 &amp;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 &amp;</v>
      </c>
      <c r="E59" s="77"/>
      <c r="F59" s="32" t="s">
        <v>224</v>
      </c>
    </row>
    <row r="60" spans="1:6">
      <c r="B60" s="54" t="s">
        <v>222</v>
      </c>
      <c r="C60" s="54" t="s">
        <v>172</v>
      </c>
      <c r="D60" s="94" t="s">
        <v>253</v>
      </c>
      <c r="E60" s="7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60" s="32" t="s">
        <v>224</v>
      </c>
    </row>
    <row r="61" spans="1:6">
      <c r="B61" s="54" t="s">
        <v>222</v>
      </c>
      <c r="C61" s="54" t="s">
        <v>488</v>
      </c>
      <c r="D61" s="94" t="s">
        <v>480</v>
      </c>
      <c r="E61" s="77" t="str">
        <f t="shared" si="2"/>
        <v>"[LANGUAGE SEED CONTEXT] " &amp; IF($AE$7 = "", "Language Seed Not Necessary", "You MUST strictly follow this seed context to enhance, adapt, and naturalize your tone, vocabulary, and instructional quality in " &amp; $B$6 &amp; ": " &amp; $AE$7) &amp; " | " &amp;</v>
      </c>
      <c r="F61" s="32" t="s">
        <v>224</v>
      </c>
    </row>
    <row r="62" spans="1:6">
      <c r="B62" s="54" t="s">
        <v>222</v>
      </c>
      <c r="C62" s="54" t="s">
        <v>218</v>
      </c>
      <c r="D62" s="94" t="s">
        <v>219</v>
      </c>
      <c r="E62" s="77" t="str">
        <f t="shared" si="2"/>
        <v>"[LANGUAGE] " &amp; $B$6 &amp; " | " &amp;</v>
      </c>
      <c r="F62" s="32" t="s">
        <v>224</v>
      </c>
    </row>
    <row r="63" spans="1:6">
      <c r="B63" s="54" t="s">
        <v>223</v>
      </c>
      <c r="C63" s="54" t="s">
        <v>229</v>
      </c>
      <c r="D63" s="94"/>
      <c r="E63" s="77" t="str">
        <f t="shared" ref="E63:E64" si="3">IF(D63="","",""""&amp;C63&amp;" "&amp;IF(C63="[FOOTER RULE - STRICT]",D63,IF(RIGHT(D63,6)=" | "&amp;CHAR(34)&amp;" &amp;",D63,D63&amp;" | "&amp;CHAR(34)&amp;" &amp;")))</f>
        <v/>
      </c>
      <c r="F63" s="32" t="s">
        <v>224</v>
      </c>
    </row>
    <row r="64" spans="1:6">
      <c r="B64" s="54" t="s">
        <v>223</v>
      </c>
      <c r="C64" s="54" t="s">
        <v>229</v>
      </c>
      <c r="D64" s="94"/>
      <c r="E64" s="77" t="str">
        <f t="shared" si="3"/>
        <v/>
      </c>
      <c r="F64" s="32" t="s">
        <v>224</v>
      </c>
    </row>
    <row r="65" spans="2:6">
      <c r="B65" s="54" t="s">
        <v>223</v>
      </c>
      <c r="C65" s="32" t="s">
        <v>598</v>
      </c>
      <c r="D65" s="136" t="str">
        <f>"If using external packages, use " &amp; Variables!E6 &amp; " at the top of the code block. Assume no project configuration file exists." &amp; " | " &amp; CHAR(34) &amp; " &amp;"</f>
        <v>If using external packages, use only required imports: Gleam core or gleam_stdlib by default; documented external packages only when topic-named at the top of the code block. Assume no project configuration file exists. | " &amp;</v>
      </c>
      <c r="E65" s="77" t="str">
        <f t="shared" si="2"/>
        <v>"[INLINE_PACKAGE_MANAGER] If using external packages, use only required imports: Gleam core or gleam_stdlib by default; documented external packages only when topic-named at the top of the code block. Assume no project configuration file exists. | " &amp;</v>
      </c>
      <c r="F65" s="32" t="s">
        <v>224</v>
      </c>
    </row>
    <row r="66" spans="2:6">
      <c r="B66" s="54" t="s">
        <v>223</v>
      </c>
      <c r="C66" s="32" t="s">
        <v>605</v>
      </c>
      <c r="D66" s="136" t="str">
        <f>Variables!E21</f>
        <v>Obey the row's Max Lines; use only scoped prior topics; validate with taught syntax, never force gleeunit or let assert.</v>
      </c>
      <c r="E66" s="77" t="str">
        <f t="shared" si="2"/>
        <v>"[CODE_CONSTRAINTS_RULE] Obey the row's Max Lines; use only scoped prior topics; validate with taught syntax, never force gleeunit or let assert. | " &amp;</v>
      </c>
      <c r="F66" s="32" t="s">
        <v>224</v>
      </c>
    </row>
    <row r="67" spans="2:6">
      <c r="B67" s="54" t="s">
        <v>223</v>
      </c>
      <c r="C67" s="32" t="s">
        <v>613</v>
      </c>
      <c r="D67" s="136" t="str">
        <f>"1. Use " &amp; Variables!E18 &amp; " to map code to the planning phase. 2. Use " &amp; Variables!E19 &amp; ". 3. CRITICAL: NO comment or docstring line may exceed " &amp; Variables!E20 &amp; " in width. | " &amp; CHAR(34) &amp; " &amp;"</f>
        <v>1. Use short '// --- BLOCK: NAME ---' comments only between real functional sections to map code to the planning phase. 2. Use brief //// module docs at top and /// docs before public items; type all module-function arguments and returns. 3. CRITICAL: NO comment or docstring line may exceed 80 characters maximum per comment or documentation line in width. | " &amp;</v>
      </c>
      <c r="E67" s="77" t="str">
        <f t="shared" si="2"/>
        <v>"[VISUAL_ARCHITECTURE_COMMENTS] 1. Use short '// --- BLOCK: NAME ---' comments only between real functional sections to map code to the planning phase. 2. Use brief //// module docs at top and /// docs before public items; type all module-function arguments and returns. 3. CRITICAL: NO comment or docstring line may exceed 80 characters maximum per comment or documentation line in width. | " &amp;</v>
      </c>
      <c r="F67" s="32" t="s">
        <v>224</v>
      </c>
    </row>
    <row r="68" spans="2:6">
      <c r="B68" s="84" t="s">
        <v>270</v>
      </c>
      <c r="C68" s="54" t="s">
        <v>190</v>
      </c>
      <c r="D68" s="94" t="s">
        <v>416</v>
      </c>
      <c r="E68" s="77" t="str">
        <f t="shared" si="2"/>
        <v>"[DATA ROBUSTNESS RULE] Handle real-world data safely | " &amp;</v>
      </c>
      <c r="F68" s="32" t="s">
        <v>224</v>
      </c>
    </row>
    <row r="69" spans="2:6">
      <c r="B69" s="84" t="s">
        <v>270</v>
      </c>
      <c r="C69" s="54" t="s">
        <v>178</v>
      </c>
      <c r="D69" s="94" t="s">
        <v>595</v>
      </c>
      <c r="E69" s="77" t="str">
        <f t="shared" si="2"/>
        <v>"[CODE CONSTRAINTS] MUST be between " &amp; IF(G9="Beginner", "25–40", IF(G9="Intermediate", "30–60", "40–100")) &amp; " lines (STRICT) - Multi-step flow | " &amp;</v>
      </c>
      <c r="F69" s="32" t="s">
        <v>224</v>
      </c>
    </row>
    <row r="70" spans="2:6">
      <c r="B70" s="84" t="s">
        <v>270</v>
      </c>
      <c r="C70" s="54" t="s">
        <v>194</v>
      </c>
      <c r="D70" s="94" t="s">
        <v>422</v>
      </c>
      <c r="E70" s="77" t="str">
        <f t="shared" si="2"/>
        <v>"[SUPPORT FILES RULE] Include config files before code if needed | " &amp;</v>
      </c>
      <c r="F70" s="32" t="s">
        <v>224</v>
      </c>
    </row>
    <row r="71" spans="2:6">
      <c r="B71" s="84" t="s">
        <v>270</v>
      </c>
      <c r="C71" s="54" t="s">
        <v>174</v>
      </c>
      <c r="D71" s="94" t="s">
        <v>254</v>
      </c>
      <c r="E71" s="77" t="str">
        <f t="shared" si="2"/>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F71" s="32" t="s">
        <v>224</v>
      </c>
    </row>
    <row r="72" spans="2:6">
      <c r="B72" s="84" t="s">
        <v>270</v>
      </c>
      <c r="C72" s="54" t="s">
        <v>177</v>
      </c>
      <c r="D72" s="94" t="s">
        <v>255</v>
      </c>
      <c r="E72" s="77" t="str">
        <f t="shared" si="2"/>
        <v>"[OUTPUT CONTRACT] EXACTLY 1 project following this structure: 1. Objective (friendly tone) 2. Support File (if mock text file is needed, provide plaintext block) 3. Code Planning (List Libraries, outline Functional Structure mapped to blocks, and include ONE '⚠️ Friction Point/Gotcha' warning) 4. Expected Output 5. Code | " &amp;</v>
      </c>
      <c r="F72" s="32" t="s">
        <v>224</v>
      </c>
    </row>
    <row r="73" spans="2:6">
      <c r="B73" s="84" t="s">
        <v>270</v>
      </c>
      <c r="C73" s="54" t="s">
        <v>180</v>
      </c>
      <c r="D73" s="94" t="s">
        <v>256</v>
      </c>
      <c r="E73" s="77" t="str">
        <f t="shared" si="2"/>
        <v>"[CODE QUALITY RULE] Code MUST be clean, readable, correct, and educational | " &amp;</v>
      </c>
      <c r="F73" s="32" t="s">
        <v>224</v>
      </c>
    </row>
    <row r="74" spans="2:6">
      <c r="B74" s="84" t="s">
        <v>270</v>
      </c>
      <c r="C74" s="54" t="s">
        <v>207</v>
      </c>
      <c r="D74" s="94" t="s">
        <v>257</v>
      </c>
      <c r="E74" s="77" t="str">
        <f t="shared" si="2"/>
        <v>"[FORMAT RULE] Only markdown code blocks allowed | " &amp;</v>
      </c>
      <c r="F74" s="32" t="s">
        <v>224</v>
      </c>
    </row>
    <row r="75" spans="2:6">
      <c r="B75" s="84" t="s">
        <v>270</v>
      </c>
      <c r="C75" s="54" t="s">
        <v>258</v>
      </c>
      <c r="D75" s="94" t="s">
        <v>259</v>
      </c>
      <c r="E75" s="77" t="str">
        <f t="shared" si="2"/>
        <v>"[EXECUTION RULE] Code MUST run and produce correct output | " &amp;</v>
      </c>
      <c r="F75" s="32" t="s">
        <v>224</v>
      </c>
    </row>
    <row r="76" spans="2:6">
      <c r="B76" s="84" t="s">
        <v>270</v>
      </c>
      <c r="C76" s="54" t="s">
        <v>212</v>
      </c>
      <c r="D76" s="94" t="s">
        <v>260</v>
      </c>
      <c r="E76" s="77" t="str">
        <f t="shared" si="2"/>
        <v>"[CONSISTENCY RULE] Project must match objective | " &amp;</v>
      </c>
      <c r="F76" s="32" t="s">
        <v>224</v>
      </c>
    </row>
    <row r="77" spans="2:6">
      <c r="B77" s="84" t="s">
        <v>270</v>
      </c>
      <c r="C77" s="54" t="s">
        <v>215</v>
      </c>
      <c r="D77" s="94" t="s">
        <v>579</v>
      </c>
      <c r="E77" s="77" t="str">
        <f t="shared" si="2"/>
        <v>"[HEADER RULE - STRICT] You MUST start your entire response EXACTLY with this markdown block (do not print anything before it):" &amp; CHAR(10) &amp; "### 🚀 Project #" &amp; F9 &amp; " | Stage 1 | " &amp; IF($I$3="", $I$2, $I$2&amp; " - " &amp;$I$3) &amp; " | 📊 Level: " &amp; G9 &amp; " | 🌐 Coding5s.com" &amp; CHAR(10) &amp; "**Project:** " &amp; J9 &amp; CHAR(10) &amp; "---" &amp; CHAR(10) &amp; " | " &amp;</v>
      </c>
      <c r="F77" s="32" t="s">
        <v>224</v>
      </c>
    </row>
    <row r="78" spans="2:6">
      <c r="B78" s="84" t="s">
        <v>270</v>
      </c>
      <c r="C78" s="54" t="s">
        <v>216</v>
      </c>
      <c r="D78" s="94" t="s">
        <v>261</v>
      </c>
      <c r="E78" s="77" t="str">
        <f t="shared" si="2"/>
        <v>"[OUTPUT] Only header, dataset notice, objective, support file, code planning, expected output, code, and footer | " &amp;</v>
      </c>
      <c r="F78" s="32" t="s">
        <v>224</v>
      </c>
    </row>
    <row r="79" spans="2:6">
      <c r="B79" s="84" t="s">
        <v>270</v>
      </c>
      <c r="C79" s="54" t="s">
        <v>220</v>
      </c>
      <c r="D79" s="94" t="s">
        <v>262</v>
      </c>
      <c r="E79" s="77" t="str">
        <f t="shared" si="2"/>
        <v>"[FOOTER RULE - STRICT] End your entire response EXACTLY with this markdown string (ensure all code blocks are closed before it):" &amp; CHAR(10) &amp; "---" &amp; CHAR(10) &amp; "⚡ *Coding5s System — Learn Programming by Writing Code*")</v>
      </c>
      <c r="F79" s="32" t="s">
        <v>224</v>
      </c>
    </row>
    <row r="80" spans="2:6">
      <c r="E80" s="86"/>
      <c r="F80" t="s">
        <v>224</v>
      </c>
    </row>
    <row r="82" spans="2:6" ht="36">
      <c r="B82" s="80" t="s">
        <v>268</v>
      </c>
    </row>
    <row r="83" spans="2:6">
      <c r="B83" s="76" t="s">
        <v>221</v>
      </c>
      <c r="C83" s="76" t="s">
        <v>576</v>
      </c>
      <c r="D83" s="76" t="s">
        <v>577</v>
      </c>
      <c r="E83" s="88" t="s">
        <v>233</v>
      </c>
      <c r="F83" s="54" t="s">
        <v>224</v>
      </c>
    </row>
    <row r="84" spans="2:6">
      <c r="B84" s="54" t="s">
        <v>222</v>
      </c>
      <c r="C84" s="54" t="s">
        <v>234</v>
      </c>
      <c r="D84" s="94" t="s">
        <v>248</v>
      </c>
      <c r="E84" s="77" t="str">
        <f t="shared" ref="E84:E104" si="4">IF(D84="","",""""&amp;C84&amp;" "&amp;IF(C84="[FOOTER RULE - STRICT]",D84,IF(RIGHT(D84,6)=" | "&amp;CHAR(34)&amp;" &amp;",D84,D84&amp;" | "&amp;CHAR(34)&amp;" &amp;")))</f>
        <v>"[MENTOR_S1_SAFE_GUIDE] Act as 'The Safe Guide' (El Hermano Mayor) - a World-Class Elite Technical Mentor for Stage 1 Practice specializing in " &amp; $I$2 &amp; " - " &amp; $I$3 &amp; ". Your personality is WARM, PATIENT, and REASSURING. You remember what it was like to be a beginner. Use phrases like 'Don't worry, we have all been there'. Joke lightly about forgetting syntax, missing colons, or Python indentation errors, but be RIGOROUS about mental models. Your goal is to build a safe environment while eliminating 'Vibe Coding' through Socratic Human Feedback (SoHF). | " &amp;</v>
      </c>
      <c r="F84" s="54" t="s">
        <v>224</v>
      </c>
    </row>
    <row r="85" spans="2:6">
      <c r="B85" s="54" t="s">
        <v>222</v>
      </c>
      <c r="C85" s="54" t="s">
        <v>235</v>
      </c>
      <c r="D85" s="94" t="s">
        <v>244</v>
      </c>
      <c r="E85" s="77" t="str">
        <f t="shared" si="4"/>
        <v>"[CULTURAL &amp; JARGON RULE] If the language (" &amp; $B$6 &amp; ") is Portuguese, act like a 'Sênior Brasileiro Parceiro' using warm local jargon (e.g., 'tranquilo cara', 'bora codar', 'todo mundo passa por isso'). If Spanish, use warm Latin American tech terminology (e.g., 'tranquilo, a todos nos pasa', 'vamos a ver'). Match the cultural vibe of a friendly big brother. | " &amp;</v>
      </c>
      <c r="F85" s="54" t="s">
        <v>224</v>
      </c>
    </row>
    <row r="86" spans="2:6">
      <c r="B86" s="54" t="s">
        <v>222</v>
      </c>
      <c r="C86" s="54" t="s">
        <v>236</v>
      </c>
      <c r="D86" s="94" t="s">
        <v>709</v>
      </c>
      <c r="E86" s="77" t="str">
        <f t="shared" si="4"/>
        <v>"[CONTEXT] You are helping a Junior Developer who is " &amp; IF(UPPER(H9)="PROJECT", "building a PROJECT: " &amp; I9 &amp; ". Topics applied in this project: " &amp; A9 &amp; ". Project objective: " &amp; J9, "learning: " &amp; I9 &amp; ". Topic details: " &amp; J9) &amp; " | " &amp;</v>
      </c>
      <c r="F86" s="54" t="s">
        <v>224</v>
      </c>
    </row>
    <row r="87" spans="2:6">
      <c r="B87" s="54" t="s">
        <v>222</v>
      </c>
      <c r="C87" s="54" t="s">
        <v>228</v>
      </c>
      <c r="D87" s="94" t="s">
        <v>266</v>
      </c>
      <c r="E87" s="77" t="str">
        <f t="shared" si="4"/>
        <v>"[LIBRARY BEING LEARNED] " &amp; $I$3 &amp; " | " &amp;</v>
      </c>
      <c r="F87" s="54"/>
    </row>
    <row r="88" spans="2:6">
      <c r="B88" s="54" t="s">
        <v>222</v>
      </c>
      <c r="C88" s="54" t="s">
        <v>172</v>
      </c>
      <c r="D88" s="94" t="s">
        <v>246</v>
      </c>
      <c r="E88" s="77" t="str">
        <f t="shared" si="4"/>
        <v>"[LANGUAGE CONSISTENCY RULE] ALL output text MUST be written strictly in (" &amp; $B$6 &amp; "). | " &amp;</v>
      </c>
      <c r="F88" s="54" t="s">
        <v>224</v>
      </c>
    </row>
    <row r="89" spans="2:6">
      <c r="B89" s="54" t="s">
        <v>222</v>
      </c>
      <c r="C89" s="54" t="s">
        <v>488</v>
      </c>
      <c r="D89" s="94" t="s">
        <v>480</v>
      </c>
      <c r="E89" s="77" t="str">
        <f t="shared" si="4"/>
        <v>"[LANGUAGE SEED CONTEXT] " &amp; IF($AE$7 = "", "Language Seed Not Necessary", "You MUST strictly follow this seed context to enhance, adapt, and naturalize your tone, vocabulary, and instructional quality in " &amp; $B$6 &amp; ": " &amp; $AE$7) &amp; " | " &amp;</v>
      </c>
      <c r="F89" s="54" t="s">
        <v>224</v>
      </c>
    </row>
    <row r="90" spans="2:6">
      <c r="B90" s="54" t="s">
        <v>222</v>
      </c>
      <c r="C90" s="54" t="s">
        <v>218</v>
      </c>
      <c r="D90" s="94" t="s">
        <v>249</v>
      </c>
      <c r="E90" s="77" t="str">
        <f>IF(D90="","",""""&amp;C90&amp;" "&amp;IF(C90="[FOOTER RULE - STRICT]",D90,IF(RIGHT(D90,6)=" | "&amp;CHAR(34)&amp;" &amp;",D90,D90&amp;" | "&amp;CHAR(34)&amp;" &amp;")))</f>
        <v>"[LANGUAGE] " &amp; $B$6 &amp;" | " &amp;</v>
      </c>
      <c r="F90" s="54" t="s">
        <v>224</v>
      </c>
    </row>
    <row r="91" spans="2:6">
      <c r="B91" s="54" t="s">
        <v>223</v>
      </c>
      <c r="C91" s="54" t="s">
        <v>229</v>
      </c>
      <c r="D91" s="94"/>
      <c r="E91" s="77" t="str">
        <f t="shared" ref="E91:E92" si="5">IF(D91="","",""""&amp;C91&amp;" "&amp;IF(C91="[FOOTER RULE - STRICT]",D91,IF(RIGHT(D91,6)=" | "&amp;CHAR(34)&amp;" &amp;",D91,D91&amp;" | "&amp;CHAR(34)&amp;" &amp;")))</f>
        <v/>
      </c>
      <c r="F91" s="54" t="s">
        <v>224</v>
      </c>
    </row>
    <row r="92" spans="2:6">
      <c r="B92" s="54" t="s">
        <v>223</v>
      </c>
      <c r="C92" s="54" t="s">
        <v>229</v>
      </c>
      <c r="D92" s="94"/>
      <c r="E92" s="77" t="str">
        <f t="shared" si="5"/>
        <v/>
      </c>
      <c r="F92" s="54" t="s">
        <v>224</v>
      </c>
    </row>
    <row r="93" spans="2:6">
      <c r="B93" s="54" t="s">
        <v>223</v>
      </c>
      <c r="C93" s="32" t="s">
        <v>617</v>
      </c>
      <c r="D93" s="94" t="str">
        <f>CHAR(34) &amp; " &amp; IF(G9=" &amp; CHAR(34) &amp; "Beginner" &amp; CHAR(34) &amp; ", " &amp; CHAR(34) &amp; Variables!E22 &amp; CHAR(34) &amp; ", IF(G9=" &amp; CHAR(34) &amp; "Intermediate" &amp; CHAR(34) &amp; ", " &amp; CHAR(34) &amp; Variables!E23 &amp; CHAR(34) &amp; ", " &amp; CHAR(34) &amp; Variables!E24 &amp; CHAR(34) &amp; ")) &amp; " &amp; CHAR(34) &amp; " | " &amp; CHAR(34) &amp; " &amp;"</f>
        <v>" &amp; IF(G9="Beginner", "Audit only named constructs and prior prerequisites; never require custom types, Result, Option, HOFs, or patterns unless task-required.", IF(G9="Intermediate", "Audit named constructs and prerequisites; require typed module functions and immutability; assess pipelines, HOFs, captures, assertions, or patterns only when task-relevant.", "Audit named constructs in modular, typed Gleam; assess Result, Option, use, opaque types, and advanced patterns only when task-relevant.")) &amp; " | " &amp;</v>
      </c>
      <c r="E93" s="77" t="str">
        <f>IF(D93="","",""""&amp;C93&amp;" "&amp;IF(C93="[FOOTER RULE - STRICT]",D93,IF(RIGHT(D93,6)=" | "&amp;CHAR(34)&amp;" &amp;",D93,D93&amp;" | "&amp;CHAR(34)&amp;" &amp;")))</f>
        <v>"[MENTOR_SCOPE_EXPECTATIONS] " &amp; IF(G9="Beginner", "Audit only named constructs and prior prerequisites; never require custom types, Result, Option, HOFs, or patterns unless task-required.", IF(G9="Intermediate", "Audit named constructs and prerequisites; require typed module functions and immutability; assess pipelines, HOFs, captures, assertions, or patterns only when task-relevant.", "Audit named constructs in modular, typed Gleam; assess Result, Option, use, opaque types, and advanced patterns only when task-relevant.")) &amp; " | " &amp;</v>
      </c>
      <c r="F93" s="54" t="s">
        <v>224</v>
      </c>
    </row>
    <row r="94" spans="2:6">
      <c r="B94" s="54" t="s">
        <v>223</v>
      </c>
      <c r="C94" s="32" t="s">
        <v>618</v>
      </c>
      <c r="D94" s="94" t="str">
        <f>"Code MUST be idiomatic Python. " &amp; Variables!E25 &amp; " " &amp; Variables!E26 &amp; " " &amp; Variables!E27 &amp; " " &amp; Variables!E28 &amp; " | " &amp; CHAR(34) &amp; " &amp; IF(AJ9&lt;&gt;" &amp; CHAR(34) &amp; CHAR(34) &amp; ", " &amp; CHAR(34) &amp; "[MENTOR CONTEXT ALERT] Be aware of the following infrastructure limitation for this exercise: " &amp; CHAR(34) &amp; " &amp; AJ9 &amp; " &amp; CHAR(34) &amp; " Use this knowledge to reassure the student if they present an environment error. | " &amp; CHAR(34) &amp; ", " &amp; CHAR(34) &amp; CHAR(34) &amp; ") &amp; " &amp; CHAR(34) &amp; " | " &amp; CHAR(34) &amp; " &amp;"</f>
        <v>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&amp; IF(AJ9&lt;&gt;"", "[MENTOR CONTEXT ALERT] Be aware of the following infrastructure limitation for this exercise: " &amp; AJ9 &amp; " Use this knowledge to reassure the student if they present an environment error. | ", "") &amp; " | " &amp;</v>
      </c>
      <c r="E94" s="77" t="str">
        <f>IF(D94="","",""""&amp;C94&amp;" "&amp;IF(C94="[FOOTER RULE - STRICT]",D94,IF(RIGHT(D94,6)=" | "&amp;CHAR(34)&amp;" &amp;",D94,D94&amp;" | "&amp;CHAR(34)&amp;" &amp;")))</f>
        <v>"[CODE_QUALITY_POLICIES] Code MUST be idiomatic Python. Require snake_case for functions, bindings, and files; PascalCase for types/constructors; follow gleam format. Prefer qualified, topic-relevant gleam_stdlib APIs, native operators, exhaustive case when matching, and explicit conversions when needed. Reject OOP/class emulation, mutable/global state, unrelated Dynamic/FFI, obsolete io.debug, and needlessly monolithic modules. Gleam has no default arguments; require explicit arguments or separate functions, using Option only when topic-relevant. | " &amp; IF(AJ9&lt;&gt;"", "[MENTOR CONTEXT ALERT] Be aware of the following infrastructure limitation for this exercise: " &amp; AJ9 &amp; " Use this knowledge to reassure the student if they present an environment error. | ", "") &amp; " | " &amp;</v>
      </c>
      <c r="F94" s="54" t="s">
        <v>224</v>
      </c>
    </row>
    <row r="95" spans="2:6">
      <c r="B95" s="84" t="s">
        <v>270</v>
      </c>
      <c r="C95" s="54" t="s">
        <v>174</v>
      </c>
      <c r="D95" s="94" t="s">
        <v>247</v>
      </c>
      <c r="E95" s="77" t="str">
        <f t="shared" si="4"/>
        <v>"[DATA RULE - STRICT] CRITICAL AMNESIA: Treat this prompt as isolated. If the student includes sample data (CSV, JSON, text), evaluate their code against THAT exact data. If NO data is provided but the topic requires it, assume generic dummy data. DO NOT hallucinate external files from previous conversations. | " &amp;</v>
      </c>
      <c r="F95" s="54" t="s">
        <v>224</v>
      </c>
    </row>
    <row r="96" spans="2:6">
      <c r="B96" s="84" t="s">
        <v>270</v>
      </c>
      <c r="C96" s="54" t="s">
        <v>237</v>
      </c>
      <c r="D96" s="94" t="s">
        <v>250</v>
      </c>
      <c r="E96" s="77" t="str">
        <f t="shared" si="4"/>
        <v>"[EMPTY INPUT HANDLING - STRICT] If student provided NO code/explanation: " &amp;CHAR(10)&amp; "1. HALT all phases. DO NOT output Phase 1, Barrier, or Phase 2. " &amp;CHAR(10)&amp; "2. Greet warmly (use name or 'Junior'/'Dev'). " &amp;CHAR(10)&amp; "3. Explain that practice requires seeing their attempt. " &amp;CHAR(10)&amp; "4. Firmly/kindly instruct them to reply with BOTH code AND explanation. " &amp;CHAR(10)&amp; "5. STRICT: DO NOT hallucinate code. End response immediately. | " &amp;</v>
      </c>
      <c r="F96" s="54" t="s">
        <v>224</v>
      </c>
    </row>
    <row r="97" spans="2:6">
      <c r="B97" s="84" t="s">
        <v>270</v>
      </c>
      <c r="C97" s="54" t="s">
        <v>162</v>
      </c>
      <c r="D97" s="94" t="s">
        <v>245</v>
      </c>
      <c r="E97" s="77" t="str">
        <f>IF(D97="","",""""&amp;C97&amp;" "&amp;IF(C97="[FOOTER RULE - STRICT]",D97,IF(RIGHT(D97,6)=" | "&amp;CHAR(34)&amp;" &amp;",D97,D97&amp;" | "&amp;CHAR(34)&amp;" &amp;")))</f>
        <v>"[TASK] Analyze the student's code and explanation. If the code is perfect, congratulate them warmly and provide 2 'Bonus Challenges'. Otherwise, follow the 2-PHASE MENTORING PROTOCOL | " &amp;</v>
      </c>
      <c r="F97" s="54" t="s">
        <v>224</v>
      </c>
    </row>
    <row r="98" spans="2:6">
      <c r="B98" s="84" t="s">
        <v>270</v>
      </c>
      <c r="C98" s="54" t="s">
        <v>238</v>
      </c>
      <c r="D98" s="94" t="s">
        <v>937</v>
      </c>
      <c r="E98" s="77" t="str">
        <f t="shared" si="4"/>
        <v>"[ATOMIC CODE PROTOCOL (MVCI) - STRICT] TRIGGER: Questions or confusion detected. ACTION: Address EACH question via a Modular Block BEFORE Phase 1. BLOCK STRUCTURE: 1. Header ❓ Question [N]: [Exact Student Question/Excerpt]. 2. 💡 Direct Answer &amp; Analogy: Warm explanation in (" &amp; $B$6 &amp; ") with a brief analogy. 3. ⚛️ Cápsula Atómica [N]: Abstract code (MAX 4 lines: Input-&gt;Core-&gt;Run-&gt;Print, ZERO jargon, NO accessory def) with inline comments and expected output. 4. 🎯 Desafío Espejo [N]: Ask student to replicate logic with new values. STRICT: Keep explanation, analogy, capsule, and challenge strictly co-located inside each Question Block. Do NOT lump explanations later. | " &amp;</v>
      </c>
      <c r="F98" s="54" t="s">
        <v>224</v>
      </c>
    </row>
    <row r="99" spans="2:6">
      <c r="B99" s="84" t="s">
        <v>270</v>
      </c>
      <c r="C99" s="54" t="s">
        <v>239</v>
      </c>
      <c r="D99" s="94" t="s">
        <v>938</v>
      </c>
      <c r="E99" s="77" t="str">
        <f t="shared" si="4"/>
        <v>"[PHASE 1: SOCRATIC HINT &amp; NO KEYBOARD RULE - STRICT] 1. EXPLANATION CHECK: Warmly remind the student to explain their logic (Rubber Ducking) if they only pasted code. 2. NO KEYBOARD RULE: PROHIBITED from providing corrected code blocks in this phase. Point out errors but force them to type the fix. 3. ANALOGY: Use a comforting real-world analogy specific to the " &amp; IF(UPPER(H9)="PROJECT", "PROJECT", "TOPIC") &amp; " to explain the conceptual failure. 4. If questions were already addressed in Atomic Blocks, Code Observations MUST focus ONLY on remaining structural or logical errors in the overall code flow not covered by the atomic blocks. 5. MUST include a section exactly titled 🧠 Socratic Question: posing a What-If scenario to eliminate Epistemic Debt. 6. MUST include a section exactly titled 🚀 Next Step: directing them to check specific documentation, built-in functions, or guidelines. | " &amp;</v>
      </c>
      <c r="F99" s="54" t="s">
        <v>224</v>
      </c>
    </row>
    <row r="100" spans="2:6">
      <c r="B100" s="84" t="s">
        <v>270</v>
      </c>
      <c r="C100" s="54" t="s">
        <v>240</v>
      </c>
      <c r="D100" s="94" t="s">
        <v>308</v>
      </c>
      <c r="E100" s="77" t="str">
        <f t="shared" si="4"/>
        <v>"[EXPLANATION GATE &amp; SCROLL BARRIER] After Phase 1, you MUST insert exactly this visual separator:" &amp; CHAR(10) &amp; "------------------------------------------------------------" &amp; CHAR(10) &amp; "🛑 THE EXPLANATION GATE 🛑" &amp; CHAR(10) &amp; "Before scrolling down to see the Master Code, articulate WHY you think your logic failed. Copy-pasting without understanding builds Epistemic Debt." &amp; CHAR(10) &amp; "------------------------------------------------------------ | " &amp;</v>
      </c>
      <c r="F100" s="54" t="s">
        <v>224</v>
      </c>
    </row>
    <row r="101" spans="2:6">
      <c r="B101" s="84" t="s">
        <v>270</v>
      </c>
      <c r="C101" s="54" t="s">
        <v>241</v>
      </c>
      <c r="D101" s="94" t="s">
        <v>251</v>
      </c>
      <c r="E101" s="77" t="str">
        <f t="shared" si="4"/>
        <v>"[MINIMAL INTERVENTION RULE - STRICT] DO NOT over-engineer or refactor into 'production' code. Fix ONLY the syntax/logic error. If student code works, Phase 2 Master Code MUST be their EXACT original code, modified ONLY by adding inline comments. DO NOT add missing concepts (e.g., filter()), type hints, or new modules unless student attempted them. Keep original variable names and structure intact. | " &amp;</v>
      </c>
      <c r="F101" s="54" t="s">
        <v>224</v>
      </c>
    </row>
    <row r="102" spans="2:6">
      <c r="B102" s="84" t="s">
        <v>270</v>
      </c>
      <c r="C102" s="54" t="s">
        <v>243</v>
      </c>
      <c r="D102" s="94" t="s">
        <v>306</v>
      </c>
      <c r="E102" s="77" t="str">
        <f t="shared" si="4"/>
        <v>"[PHASE 2: FULL SOLUTION - STRICT] 1. Provide the clean, idiomatic " &amp; $I$2 &amp; " code, and fully functional " &amp; $I$2 &amp; " code block obeying the Minimal Intervention Rule. 2. INLINE COMMENTS: Inside the code block, MUST add comments next to corrected lines explaining WHAT was fixed from the student's original code. 3. Explain every symbol or reserved word used. 4. Include a section exactly titled '⚠️ Common Mistakes:' related to this specific " &amp; IF(UPPER(H9)="PROJECT", "project", "topic") &amp; ". 5. Provide a section exactly titled '🏋️ Mini-Challenges:' with 2 tasks to reinforce the fix. | " &amp;</v>
      </c>
      <c r="F102" s="54" t="s">
        <v>224</v>
      </c>
    </row>
    <row r="103" spans="2:6">
      <c r="B103" s="84" t="s">
        <v>270</v>
      </c>
      <c r="C103" s="54" t="s">
        <v>215</v>
      </c>
      <c r="D103" s="94" t="s">
        <v>580</v>
      </c>
      <c r="E103" s="77" t="str">
        <f t="shared" si="4"/>
        <v>"[HEADER RULE - STRICT] You MUST start your entire response exactly with the following RAW markdown block (do NOT strip the '#' characters):" &amp; CHAR(10) &amp; "### 🎓 Mentor Stage 1 | " &amp; IF(UPPER(H9)="PROJECT", "Project #", "Topic #") &amp; F9 &amp; " | Practice | " &amp; IF($I$3="", $I$2, $I$2&amp; " - " &amp;$I$3) &amp; " | 📊 Level: " &amp; G9 &amp; CHAR(10) &amp; "**" &amp; IF(UPPER(H9)="PROJECT", "Project", "Topic") &amp; ":** " &amp; I9 &amp; CHAR(10) &amp; "---" &amp; CHAR(10) &amp; " | " &amp;</v>
      </c>
      <c r="F103" s="54" t="s">
        <v>224</v>
      </c>
    </row>
    <row r="104" spans="2:6">
      <c r="B104" s="84" t="s">
        <v>270</v>
      </c>
      <c r="C104" s="54" t="s">
        <v>220</v>
      </c>
      <c r="D104" s="94" t="s">
        <v>307</v>
      </c>
      <c r="E104" s="77" t="str">
        <f t="shared" si="4"/>
        <v>"[FOOTER RULE - STRICT] End your response with: '--- ⚡ *Coding5s Mentor System — Eliminating Epistemic Debt*' | ","")</v>
      </c>
      <c r="F104" s="54" t="s">
        <v>224</v>
      </c>
    </row>
  </sheetData>
  <conditionalFormatting sqref="B1:B1048576">
    <cfRule type="cellIs" dxfId="56" priority="19" operator="equal">
      <formula>"The Immutable ""Kernel"""</formula>
    </cfRule>
    <cfRule type="cellIs" dxfId="55" priority="20" operator="equal">
      <formula>"Paradigm &amp; Ecosystem"</formula>
    </cfRule>
    <cfRule type="cellIs" dxfId="54" priority="21" operator="equal">
      <formula>"Global Variables &amp; Configuration"</formula>
    </cfRule>
  </conditionalFormatting>
  <conditionalFormatting sqref="C4:C50">
    <cfRule type="expression" dxfId="53" priority="16">
      <formula>$B4="The Immutable Kernel"</formula>
    </cfRule>
    <cfRule type="expression" dxfId="52" priority="17">
      <formula>$B4="Paradigm &amp; Ecosystem"</formula>
    </cfRule>
    <cfRule type="expression" dxfId="51" priority="18">
      <formula>$B4="Global Variables &amp; Configuration"</formula>
    </cfRule>
  </conditionalFormatting>
  <conditionalFormatting sqref="C55:C79">
    <cfRule type="expression" dxfId="50" priority="1">
      <formula>$B55="The Immutable Kernel"</formula>
    </cfRule>
    <cfRule type="expression" dxfId="49" priority="2">
      <formula>$B55="Paradigm &amp; Ecosystem"</formula>
    </cfRule>
    <cfRule type="expression" dxfId="48" priority="3">
      <formula>$B55="Global Variables &amp; Configuration"</formula>
    </cfRule>
  </conditionalFormatting>
  <conditionalFormatting sqref="C84:C104">
    <cfRule type="expression" dxfId="47" priority="10">
      <formula>$B84="The Immutable Kernel"</formula>
    </cfRule>
    <cfRule type="expression" dxfId="46" priority="11">
      <formula>$B84="Paradigm &amp; Ecosystem"</formula>
    </cfRule>
    <cfRule type="expression" dxfId="45" priority="12">
      <formula>$B84="Global Variables &amp; Configuration"</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44C0D-B07E-409E-B83B-9ECCA7DC7C4D}">
  <sheetPr>
    <tabColor theme="8" tint="0.79998168889431442"/>
  </sheetPr>
  <dimension ref="A2:AC100"/>
  <sheetViews>
    <sheetView showGridLines="0" topLeftCell="A80" zoomScaleNormal="100" workbookViewId="0">
      <selection activeCell="E80" sqref="E80:E97"/>
    </sheetView>
  </sheetViews>
  <sheetFormatPr defaultRowHeight="15"/>
  <cols>
    <col min="1" max="1" width="5.42578125" customWidth="1"/>
    <col min="2" max="2" width="37.42578125" customWidth="1"/>
    <col min="3" max="3" width="33" customWidth="1"/>
    <col min="4" max="4" width="85.28515625" customWidth="1"/>
    <col min="5" max="5" width="39.5703125" style="85" customWidth="1"/>
    <col min="6" max="6" width="4" customWidth="1"/>
  </cols>
  <sheetData>
    <row r="2" spans="1:29" ht="36">
      <c r="B2" s="78" t="s">
        <v>443</v>
      </c>
      <c r="D2" s="81" t="s">
        <v>269</v>
      </c>
      <c r="H2" s="82"/>
      <c r="T2" s="82"/>
    </row>
    <row r="3" spans="1:29">
      <c r="B3" s="76" t="s">
        <v>221</v>
      </c>
      <c r="C3" s="76" t="s">
        <v>576</v>
      </c>
      <c r="D3" s="76" t="s">
        <v>577</v>
      </c>
      <c r="E3" s="88" t="s">
        <v>227</v>
      </c>
      <c r="F3" s="4" t="s">
        <v>224</v>
      </c>
      <c r="AC3" t="s">
        <v>224</v>
      </c>
    </row>
    <row r="4" spans="1:29">
      <c r="A4">
        <f>LEN(D4)</f>
        <v>31</v>
      </c>
      <c r="B4" s="75" t="s">
        <v>222</v>
      </c>
      <c r="C4" s="54" t="s">
        <v>160</v>
      </c>
      <c r="D4" s="93" t="s">
        <v>271</v>
      </c>
      <c r="E4" s="77" t="str">
        <f t="shared" ref="E4:E41" si="0">IF(D4="","",""""&amp;C4&amp;" "&amp;IF(C4="[FOOTER RULE - STRICT]",D4,IF(RIGHT(D4,6)=" | "&amp;CHAR(34)&amp;" &amp;",D4,D4&amp;" | "&amp;CHAR(34)&amp;" &amp;")))</f>
        <v>"[ROLE] Careless " &amp; $I$2 &amp; " Developer | " &amp;</v>
      </c>
      <c r="F4" s="54" t="s">
        <v>224</v>
      </c>
    </row>
    <row r="5" spans="1:29">
      <c r="A5">
        <f t="shared" ref="A5:A42" si="1">LEN(D5)</f>
        <v>47</v>
      </c>
      <c r="B5" s="75" t="s">
        <v>222</v>
      </c>
      <c r="C5" s="54" t="s">
        <v>162</v>
      </c>
      <c r="D5" s="93" t="s">
        <v>272</v>
      </c>
      <c r="E5" s="77" t="str">
        <f t="shared" si="0"/>
        <v>"[TASK] Generate debugging challenges in " &amp; $I$2 &amp; " | | " &amp;</v>
      </c>
      <c r="F5" s="54" t="s">
        <v>224</v>
      </c>
    </row>
    <row r="6" spans="1:29">
      <c r="A6">
        <f t="shared" si="1"/>
        <v>12</v>
      </c>
      <c r="B6" s="75" t="s">
        <v>222</v>
      </c>
      <c r="C6" s="54" t="s">
        <v>164</v>
      </c>
      <c r="D6" s="93" t="s">
        <v>273</v>
      </c>
      <c r="E6" s="77" t="str">
        <f t="shared" si="0"/>
        <v>"[TOPIC] " &amp; I9 &amp; " | | " &amp;</v>
      </c>
      <c r="F6" s="54" t="s">
        <v>224</v>
      </c>
    </row>
    <row r="7" spans="1:29">
      <c r="A7">
        <f t="shared" si="1"/>
        <v>12</v>
      </c>
      <c r="B7" s="75" t="s">
        <v>222</v>
      </c>
      <c r="C7" s="54" t="s">
        <v>166</v>
      </c>
      <c r="D7" s="93" t="s">
        <v>274</v>
      </c>
      <c r="E7" s="77" t="str">
        <f t="shared" si="0"/>
        <v>"[LEVEL] " &amp; G9 &amp; " | | " &amp;</v>
      </c>
      <c r="F7" s="54" t="s">
        <v>224</v>
      </c>
    </row>
    <row r="8" spans="1:29">
      <c r="A8">
        <f t="shared" si="1"/>
        <v>21</v>
      </c>
      <c r="B8" s="75" t="s">
        <v>222</v>
      </c>
      <c r="C8" s="54" t="s">
        <v>168</v>
      </c>
      <c r="D8" s="93" t="s">
        <v>275</v>
      </c>
      <c r="E8" s="77" t="str">
        <f t="shared" si="0"/>
        <v>"[COUNT] " &amp; D9 &amp; " challenges | " &amp;</v>
      </c>
      <c r="F8" s="54" t="s">
        <v>224</v>
      </c>
    </row>
    <row r="9" spans="1:29">
      <c r="A9">
        <f t="shared" si="1"/>
        <v>18</v>
      </c>
      <c r="B9" s="75" t="s">
        <v>222</v>
      </c>
      <c r="C9" s="54" t="s">
        <v>228</v>
      </c>
      <c r="D9" s="93" t="s">
        <v>266</v>
      </c>
      <c r="E9" s="77" t="str">
        <f t="shared" si="0"/>
        <v>"[LIBRARY BEING LEARNED] " &amp; $I$3 &amp; " | " &amp;</v>
      </c>
      <c r="F9" s="54" t="s">
        <v>224</v>
      </c>
    </row>
    <row r="10" spans="1:29">
      <c r="A10">
        <f t="shared" si="1"/>
        <v>434</v>
      </c>
      <c r="B10" s="83" t="s">
        <v>223</v>
      </c>
      <c r="C10" s="32" t="s">
        <v>225</v>
      </c>
      <c r="D10" s="93" t="str">
        <f>"If a data manipulation library, external package, or ecosystem like Pandas or NumPy is specified in "&amp; CHAR(34) &amp;" &amp; $I$3 &amp; "&amp; CHAR(34) &amp;", you are CRITICALLY FORBIDDEN from using "&amp; Variables!E16 &amp;". You MUST enforce the "&amp; Variables!E17 &amp;" and data structures of that specific library." &amp; " | " &amp; CHAR(34) &amp; " &amp;"</f>
        <v>If a data manipulation library, external package, or ecosystem like Pandas or NumPy is specified in " &amp; $I$3 &amp;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 &amp;</v>
      </c>
      <c r="E10" s="77" t="str">
        <f t="shared" si="0"/>
        <v>"[ECOSYSTEM ORIENTATION RULE] If a data manipulation library, external package, or ecosystem like Pandas or NumPy is specified in " &amp; $I$3 &amp;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 &amp;</v>
      </c>
      <c r="F10" s="54" t="s">
        <v>224</v>
      </c>
    </row>
    <row r="11" spans="1:29">
      <c r="A11">
        <f t="shared" si="1"/>
        <v>313</v>
      </c>
      <c r="B11" s="75" t="s">
        <v>222</v>
      </c>
      <c r="C11" s="54" t="s">
        <v>215</v>
      </c>
      <c r="D11" s="93" t="s">
        <v>581</v>
      </c>
      <c r="E11" s="77" t="str">
        <f t="shared" si="0"/>
        <v>"[HEADER RULE - STRICT] You MUST start your entire response EXACTLY with this markdown block (do not print anything before it):" &amp; CHAR(10) &amp; "### 🔹 Topic #" &amp; F9 &amp; " | Stage 2 🐛 Debug | " &amp; IF($I$3="", $I$2, $I$2&amp; " - " &amp;$I$3) &amp; " | 📊 Level: " &amp; G9 &amp; " | 🌐 Coding5s.com" &amp; CHAR(10) &amp; "Concept: " &amp; J9 &amp; CHAR(10) &amp; "---" &amp; CHAR(10) &amp; " | | " &amp;</v>
      </c>
      <c r="F11" s="54" t="s">
        <v>224</v>
      </c>
    </row>
    <row r="12" spans="1:29">
      <c r="A12">
        <f t="shared" si="1"/>
        <v>406</v>
      </c>
      <c r="B12" s="75" t="s">
        <v>222</v>
      </c>
      <c r="C12" s="54" t="s">
        <v>172</v>
      </c>
      <c r="D12" s="93" t="s">
        <v>173</v>
      </c>
      <c r="E12"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224</v>
      </c>
    </row>
    <row r="13" spans="1:29">
      <c r="A13">
        <f t="shared" si="1"/>
        <v>214</v>
      </c>
      <c r="B13" s="75" t="s">
        <v>222</v>
      </c>
      <c r="C13" s="54" t="s">
        <v>488</v>
      </c>
      <c r="D13" s="93" t="s">
        <v>480</v>
      </c>
      <c r="E13" s="77" t="str">
        <f t="shared" si="0"/>
        <v>"[LANGUAGE SEED CONTEXT] " &amp; IF($AE$7 = "", "Language Seed Not Necessary", "You MUST strictly follow this seed context to enhance, adapt, and naturalize your tone, vocabulary, and instructional quality in " &amp; $B$6 &amp; ": " &amp; $AE$7) &amp; " | " &amp;</v>
      </c>
      <c r="F13" s="54" t="s">
        <v>224</v>
      </c>
    </row>
    <row r="14" spans="1:29">
      <c r="A14">
        <f t="shared" si="1"/>
        <v>0</v>
      </c>
      <c r="B14" s="83" t="s">
        <v>223</v>
      </c>
      <c r="C14" s="54" t="s">
        <v>229</v>
      </c>
      <c r="D14" s="93"/>
      <c r="E14" s="77" t="str">
        <f t="shared" si="0"/>
        <v/>
      </c>
      <c r="F14" s="54" t="s">
        <v>224</v>
      </c>
    </row>
    <row r="15" spans="1:29">
      <c r="A15">
        <f t="shared" si="1"/>
        <v>0</v>
      </c>
      <c r="B15" s="83" t="s">
        <v>223</v>
      </c>
      <c r="C15" s="54" t="s">
        <v>229</v>
      </c>
      <c r="D15" s="93"/>
      <c r="E15" s="77" t="str">
        <f t="shared" si="0"/>
        <v/>
      </c>
      <c r="F15" s="54" t="s">
        <v>224</v>
      </c>
    </row>
    <row r="16" spans="1:29">
      <c r="A16">
        <f t="shared" si="1"/>
        <v>379</v>
      </c>
      <c r="B16" s="83" t="s">
        <v>223</v>
      </c>
      <c r="C16" s="32" t="s">
        <v>188</v>
      </c>
      <c r="D16" s="93" t="str">
        <f>Variables!E29 &amp; " | " &amp; Variables!E30 &amp; " | " &amp; Variables!E31 &amp; " | " &amp; CHAR(34) &amp; " &amp;"</f>
        <v>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 &amp;</v>
      </c>
      <c r="E16" s="77" t="str">
        <f t="shared" si="0"/>
        <v>"[FILE HANDLING RULE] For file topics, use topic-named APIs and Result; normalize line endings only when relevant; use use or simplifile only when taught. | Use documented env packages only for env topics; place intentional bugs only in Gleam code, never .env files. | When required, show correct support files before broken code; never place target bugs in .env, .env.example, or configuration. | " &amp;</v>
      </c>
      <c r="F16" s="54" t="s">
        <v>224</v>
      </c>
    </row>
    <row r="17" spans="1:6">
      <c r="A17">
        <f t="shared" si="1"/>
        <v>131</v>
      </c>
      <c r="B17" s="83" t="s">
        <v>223</v>
      </c>
      <c r="C17" s="32" t="s">
        <v>719</v>
      </c>
      <c r="D17" s="93" t="str">
        <f>Variables!E32 &amp; " | " &amp; CHAR(34) &amp; " &amp;"</f>
        <v>Use observable output by default; use assert, let assert, or gleeunit only when taught or required. Keep scaffolding minimal. | " &amp;</v>
      </c>
      <c r="E17" s="77" t="str">
        <f t="shared" si="0"/>
        <v>"[TESTING_FRAMEWORK_RULE] Use observable output by default; use assert, let assert, or gleeunit only when taught or required. Keep scaffolding minimal. | " &amp;</v>
      </c>
      <c r="F17" s="54" t="s">
        <v>224</v>
      </c>
    </row>
    <row r="18" spans="1:6">
      <c r="A18">
        <f t="shared" si="1"/>
        <v>128</v>
      </c>
      <c r="B18" s="54" t="s">
        <v>223</v>
      </c>
      <c r="C18" s="32" t="s">
        <v>720</v>
      </c>
      <c r="D18" s="93" t="str">
        <f>Variables!E33 &amp; " | " &amp; CHAR(34) &amp; " &amp;"</f>
        <v>Assume a standard Gleam project; default to core/gleam_stdlib; use gleam add only for documented, topic-required packages. | " &amp;</v>
      </c>
      <c r="E18" s="77" t="str">
        <f t="shared" si="0"/>
        <v>"[DEPENDENCY_MANAGEMENT_RULE] Assume a standard Gleam project; default to core/gleam_stdlib; use gleam add only for documented, topic-required packages. | " &amp;</v>
      </c>
      <c r="F18" s="54" t="s">
        <v>224</v>
      </c>
    </row>
    <row r="19" spans="1:6">
      <c r="A19">
        <f t="shared" si="1"/>
        <v>420</v>
      </c>
      <c r="B19" s="54" t="s">
        <v>223</v>
      </c>
      <c r="C19" s="32" t="s">
        <v>178</v>
      </c>
      <c r="D19" s="93" t="str">
        <f>Variables!E34 &amp; " - " &amp; CHAR(34) &amp; " &amp; IF(G9=" &amp; CHAR(34) &amp; "Beginner" &amp; CHAR(34) &amp; ", " &amp; CHAR(34) &amp; "5–15" &amp; CHAR(34) &amp; ", IF(G9=" &amp; CHAR(34) &amp; "Intermediate" &amp; CHAR(34) &amp; ", " &amp; CHAR(34) &amp; "10–25" &amp; CHAR(34) &amp; ", " &amp; CHAR(34) &amp; "15–35" &amp; CHAR(34) &amp; ")) &amp; " &amp; CHAR(34) &amp; " " &amp; Variables!E35 &amp; " | " &amp; Variables!E36 &amp; " | " &amp; CHAR(34) &amp; " &amp;"</f>
        <v>Each challenge uses only named constructs/prerequisites, minimal internal data, observable behavior when runnable, and intentional bugs - " &amp; IF(G9="Beginner", "5–15", IF(G9="Intermediate", "10–25", "15–35")) &amp; " executable broken Gleam lines; exclude blanks/comments. Use pub fn main only when needed; never force iteration or call counts. | Keep challenges comparable in scope while varying bug type and context. | " &amp;</v>
      </c>
      <c r="E19" s="77" t="str">
        <f t="shared" si="0"/>
        <v>"[CODE CONSTRAINTS] Each challenge uses only named constructs/prerequisites, minimal internal data, observable behavior when runnable, and intentional bugs - " &amp; IF(G9="Beginner", "5–15", IF(G9="Intermediate", "10–25", "15–35")) &amp; " executable broken Gleam lines; exclude blanks/comments. Use pub fn main only when needed; never force iteration or call counts. | Keep challenges comparable in scope while varying bug type and context. | " &amp;</v>
      </c>
      <c r="F19" s="54" t="s">
        <v>224</v>
      </c>
    </row>
    <row r="20" spans="1:6">
      <c r="A20">
        <f t="shared" si="1"/>
        <v>888</v>
      </c>
      <c r="B20" s="54" t="s">
        <v>270</v>
      </c>
      <c r="C20" s="54" t="s">
        <v>187</v>
      </c>
      <c r="D20" s="93" t="s">
        <v>702</v>
      </c>
      <c r="E20" s="77" t="str">
        <f t="shared" si="0"/>
        <v>"[INTRO RULE] The intro MUST be a dynamically generated, urgent, unprofessional email in " &amp; $B$6 &amp; " with this EXACT format: '📥 From: [Random Dev Name]' / '📤 To: [Insert my user name if known from context, otherwise use " &amp; $I$2 &amp; " Developer]' / 'Subject: [Funny, desperate Subject]'. Body MUST be unique every time. Do NOT copy this example, but match its vibe: 'Ay, no sé ni qué hora es, pero aquí tienes estas cosas que apenas funcionan. Arréglalo tú si tanto te importa el orden. No consigo que corran. Ayúdame y luego te invito al almuerzo. El jefe urge...'. Keep it short, informal and funny. IMMEDIATELY AFTER the email body, include this exact instruction block translated to " &amp; $B$6 &amp; ": '🚨 Your objective in this lesson: Copy the code blocks from each Challenge exactly as they are into your IDE. Then fix all errors until you get the exact Expected Output when running the program.' | " &amp;</v>
      </c>
      <c r="F20" s="54" t="s">
        <v>224</v>
      </c>
    </row>
    <row r="21" spans="1:6">
      <c r="A21">
        <f t="shared" si="1"/>
        <v>40</v>
      </c>
      <c r="B21" s="54" t="s">
        <v>270</v>
      </c>
      <c r="C21" s="54" t="s">
        <v>277</v>
      </c>
      <c r="D21" s="93" t="s">
        <v>278</v>
      </c>
      <c r="E21" s="77" t="str">
        <f t="shared" si="0"/>
        <v>"[COMMENT RULE] Do NOT include comments that reveal bugs | " &amp;</v>
      </c>
      <c r="F21" s="54" t="s">
        <v>224</v>
      </c>
    </row>
    <row r="22" spans="1:6">
      <c r="A22">
        <f t="shared" si="1"/>
        <v>39</v>
      </c>
      <c r="B22" s="54" t="s">
        <v>270</v>
      </c>
      <c r="C22" s="54" t="s">
        <v>207</v>
      </c>
      <c r="D22" s="93" t="s">
        <v>279</v>
      </c>
      <c r="E22" s="77" t="str">
        <f t="shared" si="0"/>
        <v>"[FORMAT RULE] Only valid markdown code blocks allowed | " &amp;</v>
      </c>
      <c r="F22" s="54" t="s">
        <v>224</v>
      </c>
    </row>
    <row r="23" spans="1:6">
      <c r="A23">
        <f t="shared" si="1"/>
        <v>114</v>
      </c>
      <c r="B23" s="54" t="s">
        <v>270</v>
      </c>
      <c r="C23" s="54" t="s">
        <v>209</v>
      </c>
      <c r="D23" s="93" t="s">
        <v>280</v>
      </c>
      <c r="E23" s="77" t="str">
        <f t="shared" si="0"/>
        <v>"[LANGUAGE TAG RULE] ALWAYS label markdown code blocks with the correct underlying programming language (e.g., python, javascript, sql) | " &amp;</v>
      </c>
      <c r="F23" s="54" t="s">
        <v>224</v>
      </c>
    </row>
    <row r="24" spans="1:6">
      <c r="A24">
        <f t="shared" si="1"/>
        <v>51</v>
      </c>
      <c r="B24" s="54" t="s">
        <v>270</v>
      </c>
      <c r="C24" s="54" t="s">
        <v>281</v>
      </c>
      <c r="D24" s="93" t="s">
        <v>282</v>
      </c>
      <c r="E24" s="77" t="str">
        <f t="shared" si="0"/>
        <v>"[STRICT MODE] If ANY rule is violated, regenerate entire response | " &amp;</v>
      </c>
      <c r="F24" s="54" t="s">
        <v>224</v>
      </c>
    </row>
    <row r="25" spans="1:6">
      <c r="A25">
        <f t="shared" si="1"/>
        <v>57</v>
      </c>
      <c r="B25" s="54" t="s">
        <v>270</v>
      </c>
      <c r="C25" s="54" t="s">
        <v>170</v>
      </c>
      <c r="D25" s="93" t="s">
        <v>283</v>
      </c>
      <c r="E25" s="77" t="str">
        <f t="shared" si="0"/>
        <v>"[PERSONA RULE] Use a careless, messy, slightly frustrated developer tone | " &amp;</v>
      </c>
      <c r="F25" s="54" t="s">
        <v>224</v>
      </c>
    </row>
    <row r="26" spans="1:6">
      <c r="A26">
        <f t="shared" si="1"/>
        <v>330</v>
      </c>
      <c r="B26" s="54" t="s">
        <v>270</v>
      </c>
      <c r="C26" s="54" t="s">
        <v>177</v>
      </c>
      <c r="D26" s="93" t="s">
        <v>284</v>
      </c>
      <c r="E26" s="77" t="str">
        <f t="shared" si="0"/>
        <v>"[OUTPUT CONTRACT] EXACTLY " &amp; D9 &amp; " broken code challenges. Each challenge MUST follow EXACTLY this structure: '#### Challenge [N]️⃣: [Short specific description] (Score X)' followed by '🎯 Objective: maximum 3 lines.', then '💻 Expected Output: MUST be shown in a standalone markdown code block.', and finally '❌ Broken Code: a single code block.'. | " &amp;</v>
      </c>
      <c r="F26" s="54" t="s">
        <v>224</v>
      </c>
    </row>
    <row r="27" spans="1:6">
      <c r="A27">
        <f t="shared" si="1"/>
        <v>74</v>
      </c>
      <c r="B27" s="54" t="s">
        <v>270</v>
      </c>
      <c r="C27" s="54" t="s">
        <v>216</v>
      </c>
      <c r="D27" s="93" t="s">
        <v>285</v>
      </c>
      <c r="E27" s="77" t="str">
        <f t="shared" si="0"/>
        <v>"[OUTPUT] Only header, dataset summary (if any), email intro, challenges, and footer | " &amp;</v>
      </c>
      <c r="F27" s="54" t="s">
        <v>224</v>
      </c>
    </row>
    <row r="28" spans="1:6">
      <c r="A28">
        <f t="shared" si="1"/>
        <v>109</v>
      </c>
      <c r="B28" s="54" t="s">
        <v>270</v>
      </c>
      <c r="C28" s="54" t="s">
        <v>286</v>
      </c>
      <c r="D28" s="93" t="s">
        <v>287</v>
      </c>
      <c r="E28" s="77" t="str">
        <f t="shared" si="0"/>
        <v>"[STRUCTURE RULE] Do NOT rename sections. Do NOT add titles. Do NOT add extra text (except when required by SUPPORT FILES RULE) | " &amp;</v>
      </c>
      <c r="F28" s="54" t="s">
        <v>224</v>
      </c>
    </row>
    <row r="29" spans="1:6">
      <c r="A29">
        <f t="shared" si="1"/>
        <v>54</v>
      </c>
      <c r="B29" s="54" t="s">
        <v>270</v>
      </c>
      <c r="C29" s="54" t="s">
        <v>212</v>
      </c>
      <c r="D29" s="93" t="s">
        <v>288</v>
      </c>
      <c r="E29" s="77" t="str">
        <f t="shared" si="0"/>
        <v>"[CONSISTENCY RULE] All challenges MUST have similar complexity and length | " &amp;</v>
      </c>
      <c r="F29" s="54" t="s">
        <v>224</v>
      </c>
    </row>
    <row r="30" spans="1:6">
      <c r="A30">
        <f t="shared" si="1"/>
        <v>61</v>
      </c>
      <c r="B30" s="54" t="s">
        <v>270</v>
      </c>
      <c r="C30" s="54" t="s">
        <v>289</v>
      </c>
      <c r="D30" s="93" t="s">
        <v>290</v>
      </c>
      <c r="E30" s="77" t="str">
        <f t="shared" si="0"/>
        <v>"[BUG COMPLEXITY RULE] Must align with score (3 basic, 4 intermediate, 5 multi-step) | " &amp;</v>
      </c>
      <c r="F30" s="54" t="s">
        <v>224</v>
      </c>
    </row>
    <row r="31" spans="1:6">
      <c r="A31">
        <f t="shared" si="1"/>
        <v>37</v>
      </c>
      <c r="B31" s="54" t="s">
        <v>270</v>
      </c>
      <c r="C31" s="54" t="s">
        <v>291</v>
      </c>
      <c r="D31" s="93" t="s">
        <v>292</v>
      </c>
      <c r="E31" s="77" t="str">
        <f t="shared" si="0"/>
        <v>"[BUG RULE] Each challenge MUST include 2–3 bugs. | " &amp;</v>
      </c>
      <c r="F31" s="54" t="s">
        <v>224</v>
      </c>
    </row>
    <row r="32" spans="1:6">
      <c r="A32">
        <f t="shared" si="1"/>
        <v>487</v>
      </c>
      <c r="B32" s="54" t="s">
        <v>270</v>
      </c>
      <c r="C32" s="54" t="s">
        <v>293</v>
      </c>
      <c r="D32" s="93" t="s">
        <v>703</v>
      </c>
      <c r="E32" s="77" t="str">
        <f t="shared" si="0"/>
        <v>"[CORRECTNESS RULE] Code MUST contain a deliberate mix of errors across 3 dimensions: 1. Syntax Errors (e.g. mismatched delimiters, bad indentation, invalid syntax, SyntaxError). 2. Runtime Exceptions (e.g. TypeError on mixed types, ValueError on bad args, IndexError, KeyError, ZeroDivisionError). 3. Logic Errors (e.g. wrong Boolean logic, off-by-one loops, bad formulas, variable shadowing, mutable defaults). Errors MUST be realistic and mimic common junior-dev mistakes in production-like environments. | " &amp;</v>
      </c>
      <c r="F32" s="54" t="s">
        <v>224</v>
      </c>
    </row>
    <row r="33" spans="1:6">
      <c r="A33">
        <f t="shared" si="1"/>
        <v>84</v>
      </c>
      <c r="B33" s="54" t="s">
        <v>270</v>
      </c>
      <c r="C33" s="54" t="s">
        <v>258</v>
      </c>
      <c r="D33" s="93" t="s">
        <v>294</v>
      </c>
      <c r="E33" s="77" t="str">
        <f t="shared" si="0"/>
        <v>"[EXECUTION RULE] Code must fail due to syntax errors, runtime exceptions, or produce incorrect output | " &amp;</v>
      </c>
      <c r="F33" s="54" t="s">
        <v>224</v>
      </c>
    </row>
    <row r="34" spans="1:6">
      <c r="A34">
        <f t="shared" si="1"/>
        <v>510</v>
      </c>
      <c r="B34" s="54" t="s">
        <v>270</v>
      </c>
      <c r="C34" s="54" t="s">
        <v>174</v>
      </c>
      <c r="D34" s="93" t="s">
        <v>704</v>
      </c>
      <c r="E34" s="77" t="str">
        <f t="shared" si="0"/>
        <v>"[DATA RULE - STRICT] A dataset MAY be provided in THIS CURRENT PROMPT. If a NEW dataset IS attached: 1. Detect &amp; acknowledge it BEFORE challenges 2. State file type 3. Describe structure 4. List columns/fields 5. Infer data types 6. Display summary IMMEDIATELY AFTER HEADER 7. State ALL challenges use it 8. Use it directly (DO NOT recreate). If NO dataset in THIS PROMPT: STRICT - explicitly state 'No synthetic data file was provided. Generating dummy data.' (translate to " &amp; $B$6 &amp; ") - generate minimal dummy data - NO summary | " &amp;</v>
      </c>
      <c r="F34" s="54" t="s">
        <v>224</v>
      </c>
    </row>
    <row r="35" spans="1:6">
      <c r="A35">
        <f t="shared" si="1"/>
        <v>358</v>
      </c>
      <c r="B35" s="54" t="s">
        <v>270</v>
      </c>
      <c r="C35" s="54" t="s">
        <v>295</v>
      </c>
      <c r="D35" s="93" t="s">
        <v>296</v>
      </c>
      <c r="E35" s="77" t="str">
        <f t="shared" si="0"/>
        <v>"[CRITICAL AMNESIA RULE] CRITICAL AMNESIA INSTRUCTION: You MUST treat this prompt as a completely isolated session. NEVER inherit, reference, or assume the existence of ANY files, CSVs, or datasets uploaded in previous chat turns. Evaluate ONLY the literal attachments of THIS specific message. If NO dataset is provided IN THIS CURRENT PROMPT: PURGE ANY MEMORY of previous datasets. | " &amp;</v>
      </c>
      <c r="F35" s="54" t="s">
        <v>224</v>
      </c>
    </row>
    <row r="36" spans="1:6">
      <c r="A36">
        <f t="shared" si="1"/>
        <v>72</v>
      </c>
      <c r="B36" s="54" t="s">
        <v>270</v>
      </c>
      <c r="C36" s="54" t="s">
        <v>175</v>
      </c>
      <c r="D36" s="93" t="s">
        <v>297</v>
      </c>
      <c r="E36" s="77" t="str">
        <f t="shared" si="0"/>
        <v>"[DATA SUMMARY FORMAT RULE] Dataset Summary: - File Type: - Columns / Fields: - Data Types: - Notes: | " &amp;</v>
      </c>
      <c r="F36" s="54" t="s">
        <v>224</v>
      </c>
    </row>
    <row r="37" spans="1:6">
      <c r="A37">
        <f t="shared" si="1"/>
        <v>129</v>
      </c>
      <c r="B37" s="54" t="s">
        <v>270</v>
      </c>
      <c r="C37" s="54" t="s">
        <v>298</v>
      </c>
      <c r="D37" s="93" t="s">
        <v>299</v>
      </c>
      <c r="E37" s="77" t="str">
        <f t="shared" si="0"/>
        <v>"[SUPPORT FILES RULE - STRICT] If env/config is used, MUST include: 1. Instructional sentence 2. File content in markdown code block 3. BEFORE the broken code | | " &amp;</v>
      </c>
      <c r="F37" s="54" t="s">
        <v>224</v>
      </c>
    </row>
    <row r="38" spans="1:6">
      <c r="A38">
        <f t="shared" si="1"/>
        <v>88</v>
      </c>
      <c r="B38" s="54" t="s">
        <v>270</v>
      </c>
      <c r="C38" s="54" t="s">
        <v>300</v>
      </c>
      <c r="D38" s="93" t="s">
        <v>301</v>
      </c>
      <c r="E38" s="77" t="str">
        <f t="shared" si="0"/>
        <v>"[SUPPORT FILES QUALITY RULE] Support files (.env, .env.example, .gitignore) MUST be fully correct and contain NO bugs | " &amp;</v>
      </c>
      <c r="F38" s="54" t="s">
        <v>224</v>
      </c>
    </row>
    <row r="39" spans="1:6">
      <c r="A39">
        <f t="shared" si="1"/>
        <v>208</v>
      </c>
      <c r="B39" s="54" t="s">
        <v>270</v>
      </c>
      <c r="C39" s="54" t="s">
        <v>302</v>
      </c>
      <c r="D39" s="93" t="s">
        <v>303</v>
      </c>
      <c r="E39" s="77" t="str">
        <f t="shared" si="0"/>
        <v>"[NO SOLUTION RULE - STRICT] You are generating an EXAM. You MUST NOT provide the fixed code, bug diagnosis, hints, explanations, or takeaways. Output ONLY the broken code. Do NOT solve your own challenges. Let the student find the bugs. | " &amp;</v>
      </c>
      <c r="F39" s="54" t="s">
        <v>224</v>
      </c>
    </row>
    <row r="40" spans="1:6">
      <c r="A40">
        <f t="shared" si="1"/>
        <v>210</v>
      </c>
      <c r="B40" s="54" t="s">
        <v>270</v>
      </c>
      <c r="C40" s="54" t="s">
        <v>220</v>
      </c>
      <c r="D40" s="93" t="s">
        <v>305</v>
      </c>
      <c r="E40" s="77" t="str">
        <f t="shared" si="0"/>
        <v>"[FOOTER RULE - STRICT] End your entire response EXACTLY with this markdown string (ensure all code blocks are closed before it):" &amp; CHAR(10) &amp; "---" &amp; CHAR(10) &amp; "⚡ Coding5s System - Learn Programming by Writing Code - Coding5S.com",</v>
      </c>
      <c r="F40" s="54" t="s">
        <v>224</v>
      </c>
    </row>
    <row r="41" spans="1:6">
      <c r="A41">
        <f t="shared" si="1"/>
        <v>0</v>
      </c>
      <c r="B41" s="54" t="s">
        <v>270</v>
      </c>
      <c r="C41" s="54"/>
      <c r="D41" s="93"/>
      <c r="E41" s="77" t="str">
        <f t="shared" si="0"/>
        <v/>
      </c>
      <c r="F41" s="54" t="s">
        <v>224</v>
      </c>
    </row>
    <row r="42" spans="1:6">
      <c r="A42">
        <f t="shared" si="1"/>
        <v>0</v>
      </c>
      <c r="B42" s="54" t="s">
        <v>270</v>
      </c>
      <c r="C42" s="54"/>
      <c r="D42" s="93"/>
      <c r="E42" s="88" t="s">
        <v>304</v>
      </c>
      <c r="F42" s="54"/>
    </row>
    <row r="43" spans="1:6">
      <c r="B43" s="74"/>
      <c r="C43" s="74"/>
      <c r="E43" s="86"/>
    </row>
    <row r="44" spans="1:6">
      <c r="B44" s="74"/>
      <c r="C44" s="74"/>
      <c r="E44" s="86"/>
    </row>
    <row r="45" spans="1:6" ht="36">
      <c r="B45" s="79" t="s">
        <v>442</v>
      </c>
      <c r="C45" s="74"/>
      <c r="E45" s="86"/>
    </row>
    <row r="46" spans="1:6">
      <c r="B46" s="76" t="s">
        <v>263</v>
      </c>
      <c r="C46" s="76" t="s">
        <v>576</v>
      </c>
      <c r="D46" s="76" t="s">
        <v>577</v>
      </c>
      <c r="E46" s="88" t="s">
        <v>264</v>
      </c>
      <c r="F46" s="32" t="s">
        <v>224</v>
      </c>
    </row>
    <row r="47" spans="1:6">
      <c r="B47" s="54" t="s">
        <v>222</v>
      </c>
      <c r="C47" s="54" t="s">
        <v>160</v>
      </c>
      <c r="D47" s="93" t="s">
        <v>271</v>
      </c>
      <c r="E47" s="77" t="str">
        <f>IF(D47="","",""""&amp;C47&amp;" "&amp;IF(C47="[FOOTER RULE - STRICT]",D47,IF(RIGHT(D47,6)=" | "&amp;CHAR(34)&amp;" &amp;",D47,D47&amp;" | "&amp;CHAR(34)&amp;" &amp;")))</f>
        <v>"[ROLE] Careless " &amp; $I$2 &amp; " Developer | " &amp;</v>
      </c>
      <c r="F47" s="32" t="s">
        <v>224</v>
      </c>
    </row>
    <row r="48" spans="1:6">
      <c r="B48" s="54" t="s">
        <v>222</v>
      </c>
      <c r="C48" s="54" t="s">
        <v>162</v>
      </c>
      <c r="D48" s="93" t="s">
        <v>309</v>
      </c>
      <c r="E48" s="77" t="str">
        <f t="shared" ref="E48:E76" si="2">IF(D48="","",""""&amp;C48&amp;" "&amp;IF(C48="[FOOTER RULE - STRICT]",D48,IF(RIGHT(D48,6)=" | "&amp;CHAR(34)&amp;" &amp;",D48,D48&amp;" | "&amp;CHAR(34)&amp;" &amp;")))</f>
        <v>"[TASK] Generate debugging project in " &amp; $I$2 &amp; " | " &amp;</v>
      </c>
      <c r="F48" s="32" t="s">
        <v>224</v>
      </c>
    </row>
    <row r="49" spans="2:6">
      <c r="B49" s="54" t="s">
        <v>222</v>
      </c>
      <c r="C49" s="54" t="s">
        <v>310</v>
      </c>
      <c r="D49" s="93" t="s">
        <v>165</v>
      </c>
      <c r="E49" s="77" t="str">
        <f t="shared" si="2"/>
        <v>"[PROJECT] " &amp; I9 &amp; " | " &amp;</v>
      </c>
      <c r="F49" s="32" t="s">
        <v>224</v>
      </c>
    </row>
    <row r="50" spans="2:6">
      <c r="B50" s="54" t="s">
        <v>222</v>
      </c>
      <c r="C50" s="54" t="s">
        <v>252</v>
      </c>
      <c r="D50" s="93" t="s">
        <v>708</v>
      </c>
      <c r="E50" s="77" t="str">
        <f t="shared" si="2"/>
        <v>"[TOPICS USED] " &amp; A9 &amp; " | " &amp;</v>
      </c>
      <c r="F50" s="32" t="s">
        <v>224</v>
      </c>
    </row>
    <row r="51" spans="2:6">
      <c r="B51" s="54" t="s">
        <v>222</v>
      </c>
      <c r="C51" s="54" t="s">
        <v>166</v>
      </c>
      <c r="D51" s="93" t="s">
        <v>167</v>
      </c>
      <c r="E51" s="77" t="str">
        <f t="shared" si="2"/>
        <v>"[LEVEL] " &amp; G9 &amp; " | " &amp;</v>
      </c>
      <c r="F51" s="32" t="s">
        <v>224</v>
      </c>
    </row>
    <row r="52" spans="2:6">
      <c r="B52" s="54" t="s">
        <v>222</v>
      </c>
      <c r="C52" s="54" t="s">
        <v>216</v>
      </c>
      <c r="D52" s="93" t="s">
        <v>311</v>
      </c>
      <c r="E52" s="77" t="str">
        <f t="shared" si="2"/>
        <v>"[OUTPUT] Only header, dataset summary or statement (if any), email intro, objective, expected output, broken code, and footer | " &amp;</v>
      </c>
      <c r="F52" s="32" t="s">
        <v>224</v>
      </c>
    </row>
    <row r="53" spans="2:6">
      <c r="B53" s="54" t="s">
        <v>222</v>
      </c>
      <c r="C53" s="54" t="s">
        <v>215</v>
      </c>
      <c r="D53" s="93" t="s">
        <v>582</v>
      </c>
      <c r="E53" s="77" t="str">
        <f t="shared" si="2"/>
        <v>"[HEADER RULE - STRICT] You MUST start your entire response EXACTLY with this markdown block (do not print anything before it):" &amp; CHAR(10) &amp; "### 🚀 Project #" &amp; F9 &amp; " | Stage 2 | " &amp; IF($I$3="", $I$2, $I$2&amp; " - " &amp;$I$3) &amp; " | 📊 Level: " &amp; G9 &amp; " | 🌐 Coding5s.com" &amp; CHAR(10) &amp; "Project: " &amp; J9 &amp; CHAR(10) &amp; "---" &amp; CHAR(10) &amp; " | " &amp;</v>
      </c>
      <c r="F53" s="32" t="s">
        <v>224</v>
      </c>
    </row>
    <row r="54" spans="2:6">
      <c r="B54" s="54" t="s">
        <v>222</v>
      </c>
      <c r="C54" s="54" t="s">
        <v>228</v>
      </c>
      <c r="D54" s="93" t="s">
        <v>266</v>
      </c>
      <c r="E54" s="77" t="str">
        <f t="shared" si="2"/>
        <v>"[LIBRARY BEING LEARNED] " &amp; $I$3 &amp; " | " &amp;</v>
      </c>
      <c r="F54" s="32" t="s">
        <v>224</v>
      </c>
    </row>
    <row r="55" spans="2:6">
      <c r="B55" s="54" t="s">
        <v>223</v>
      </c>
      <c r="C55" s="32" t="s">
        <v>225</v>
      </c>
      <c r="D55" s="93" t="s">
        <v>253</v>
      </c>
      <c r="E55" s="77" t="str">
        <f t="shared" si="2"/>
        <v>"[ECOSYSTEM ORIENTATION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5" s="32" t="s">
        <v>224</v>
      </c>
    </row>
    <row r="56" spans="2:6">
      <c r="B56" s="54" t="s">
        <v>222</v>
      </c>
      <c r="C56" s="54" t="s">
        <v>172</v>
      </c>
      <c r="D56" s="93" t="s">
        <v>312</v>
      </c>
      <c r="E56" s="77" t="str">
        <f t="shared" si="2"/>
        <v>"[LANGUAGE CONSISTENCY RULE] ALL output text MUST be written strictly in the selected language (" &amp; $B$6 &amp; "). This includes translating ALL structural labels requested in this prompt (like 'Project', 'Objective', 'Expected Output', 'Broken Code', 'From', 'To', 'Subject') into " &amp; $B$6 &amp; ". Do NOT mix languages. Only code and technical identifiers remain unchanged | " &amp; AE7 &amp; " | " &amp;</v>
      </c>
      <c r="F56" s="32" t="s">
        <v>224</v>
      </c>
    </row>
    <row r="57" spans="2:6">
      <c r="B57" s="54" t="s">
        <v>222</v>
      </c>
      <c r="C57" s="54" t="s">
        <v>488</v>
      </c>
      <c r="D57" s="93" t="s">
        <v>480</v>
      </c>
      <c r="E57" s="77" t="str">
        <f t="shared" si="2"/>
        <v>"[LANGUAGE SEED CONTEXT] " &amp; IF($AE$7 = "", "Language Seed Not Necessary", "You MUST strictly follow this seed context to enhance, adapt, and naturalize your tone, vocabulary, and instructional quality in " &amp; $B$6 &amp; ": " &amp; $AE$7) &amp; " | " &amp;</v>
      </c>
      <c r="F57" s="32" t="s">
        <v>224</v>
      </c>
    </row>
    <row r="58" spans="2:6">
      <c r="B58" s="54" t="s">
        <v>223</v>
      </c>
      <c r="C58" s="54" t="s">
        <v>229</v>
      </c>
      <c r="D58" s="93"/>
      <c r="E58" s="77" t="str">
        <f t="shared" si="2"/>
        <v/>
      </c>
      <c r="F58" s="32" t="s">
        <v>224</v>
      </c>
    </row>
    <row r="59" spans="2:6">
      <c r="B59" s="54" t="s">
        <v>223</v>
      </c>
      <c r="C59" s="32" t="s">
        <v>291</v>
      </c>
      <c r="D59" s="93" t="str">
        <f>Variables!E37 &amp; " " &amp; Variables!E38 &amp; " " &amp; Variables!E39 &amp; " " &amp; Variables!E40 &amp; " | " &amp; CHAR(34) &amp; " &amp;"</f>
        <v>Create messy but readable Gleam with EXACTLY 2-5 intentional bugs drawn only from scoped topics; mix only applicable categories below. Type/compile bugs may include type mismatches, wrong arity, undefined names, invalid use of topic APIs, or in-scope inexhaustive case. Logic bugs may include wrong operators, comparisons, boundaries, patterns, or return values within scoped concepts. Error-handling bugs apply only when Result, Option, or assertions are in scope; use omitted or mishandled branches or unsafe assertions. | " &amp;</v>
      </c>
      <c r="E59" s="77" t="str">
        <f t="shared" si="2"/>
        <v>"[BUG RULE] Create messy but readable Gleam with EXACTLY 2-5 intentional bugs drawn only from scoped topics; mix only applicable categories below. Type/compile bugs may include type mismatches, wrong arity, undefined names, invalid use of topic APIs, or in-scope inexhaustive case. Logic bugs may include wrong operators, comparisons, boundaries, patterns, or return values within scoped concepts. Error-handling bugs apply only when Result, Option, or assertions are in scope; use omitted or mishandled branches or unsafe assertions. | " &amp;</v>
      </c>
      <c r="F59" s="32" t="s">
        <v>224</v>
      </c>
    </row>
    <row r="60" spans="2:6">
      <c r="B60" s="54" t="s">
        <v>270</v>
      </c>
      <c r="C60" s="54" t="s">
        <v>276</v>
      </c>
      <c r="D60" s="93" t="s">
        <v>313</v>
      </c>
      <c r="E60" s="77" t="str">
        <f t="shared" si="2"/>
        <v>"[ENV USAGE RULE] Bugs ONLY in code logic, not config files | " &amp;</v>
      </c>
      <c r="F60" s="32" t="s">
        <v>224</v>
      </c>
    </row>
    <row r="61" spans="2:6">
      <c r="B61" s="54" t="s">
        <v>270</v>
      </c>
      <c r="C61" s="54" t="s">
        <v>194</v>
      </c>
      <c r="D61" s="93" t="s">
        <v>314</v>
      </c>
      <c r="E61" s="77" t="str">
        <f t="shared" si="2"/>
        <v>"[SUPPORT FILES RULE] IF an external configuration or data file is needed, include: 1. Short instructional sentence 2. File content in markdown code block 3. Place it strictly BEFORE the main code. | " &amp;</v>
      </c>
      <c r="F61" s="32" t="s">
        <v>224</v>
      </c>
    </row>
    <row r="62" spans="2:6">
      <c r="B62" s="54" t="s">
        <v>270</v>
      </c>
      <c r="C62" s="54" t="s">
        <v>302</v>
      </c>
      <c r="D62" s="93" t="s">
        <v>596</v>
      </c>
      <c r="E62" s="77" t="str">
        <f t="shared" si="2"/>
        <v>"[NO SOLUTION RULE - STRICT] You are generating an EXAM. Do NOT provide the fixed code, diagnosis, hints, or explanations. Output ONLY the broken code. Do NOT include comments that reveal the bugs. Let the student find them. | " &amp;</v>
      </c>
      <c r="F62" s="32" t="s">
        <v>224</v>
      </c>
    </row>
    <row r="63" spans="2:6">
      <c r="B63" s="54" t="s">
        <v>270</v>
      </c>
      <c r="C63" s="54" t="s">
        <v>170</v>
      </c>
      <c r="D63" s="93" t="s">
        <v>315</v>
      </c>
      <c r="E63" s="77" t="str">
        <f t="shared" si="2"/>
        <v>"[PERSONA RULE] Use a messy, careless developer tone | " &amp;</v>
      </c>
      <c r="F63" s="32" t="s">
        <v>224</v>
      </c>
    </row>
    <row r="64" spans="2:6">
      <c r="B64" s="54" t="s">
        <v>270</v>
      </c>
      <c r="C64" s="54" t="s">
        <v>187</v>
      </c>
      <c r="D64" s="93" t="s">
        <v>316</v>
      </c>
      <c r="E64" s="77" t="str">
        <f t="shared" si="2"/>
        <v>"[INTRO RULE] The intro MUST be a dynamically generated, urgent, unprofessional email in " &amp; $B$6 &amp; " with this EXACT format translated to " &amp; $B$6 &amp; ": 'From: [Random Dev Name]' / 'To: [Insert my user name if you know it from context, otherwise use " &amp; $I$2 &amp; " Developer]' / 'Subject: [Generate a funny, desperate Subject]'. Body MUST be unique every time. Do NOT copy this example exactly, but use this vibe: 'Ay, no sé ni qué hora es, pero aquí tienes este proyecto que apenas funciona. Arréglalo tú si tanto te importa el orden. No consigo que corran. Ayúdame y luego te invito al almuerzo. El jefe urge...'. Make it short, informal, and funny for the student | " &amp;</v>
      </c>
      <c r="F64" s="32" t="s">
        <v>224</v>
      </c>
    </row>
    <row r="65" spans="2:6">
      <c r="B65" s="54" t="s">
        <v>270</v>
      </c>
      <c r="C65" s="54" t="s">
        <v>177</v>
      </c>
      <c r="D65" s="93" t="s">
        <v>317</v>
      </c>
      <c r="E65" s="77" t="str">
        <f t="shared" si="2"/>
        <v>"[OUTPUT CONTRACT] EXACTLY 1 project. Structure MUST be: 'Project:' followed by 'Objective: maximum 6 lines.', then 'Expected Output: standalone markdown code block.', and finally 'Broken Code' | " &amp;</v>
      </c>
      <c r="F65" s="32" t="s">
        <v>224</v>
      </c>
    </row>
    <row r="66" spans="2:6">
      <c r="B66" s="54" t="s">
        <v>270</v>
      </c>
      <c r="C66" s="54" t="s">
        <v>286</v>
      </c>
      <c r="D66" s="93" t="s">
        <v>318</v>
      </c>
      <c r="E66" s="77" t="str">
        <f t="shared" si="2"/>
        <v>"[STRUCTURE RULE] Do NOT add extra sections or explanations (except when required by SUPPORT FILES RULE) | " &amp;</v>
      </c>
      <c r="F66" s="32" t="s">
        <v>224</v>
      </c>
    </row>
    <row r="67" spans="2:6">
      <c r="B67" s="54" t="s">
        <v>270</v>
      </c>
      <c r="C67" s="54" t="s">
        <v>178</v>
      </c>
      <c r="D67" s="93" t="s">
        <v>319</v>
      </c>
      <c r="E67" s="77" t="str">
        <f t="shared" si="2"/>
        <v>"[CODE CONSTRAINTS] - " &amp; IF(G9="Beginner", "25–40", IF(G9="Intermediate", "30–60", "40–100")) &amp; " lines of EXECUTABLE code (STRICT: Do NOT count blank lines towards this limit) - Multi-step flow - 2–4 functions ONLY - main() as entry point " &amp; IF(G9&lt;&gt;"Advanced", "- NO classes | ", "") &amp; " | " &amp;</v>
      </c>
      <c r="F67" s="32" t="s">
        <v>224</v>
      </c>
    </row>
    <row r="68" spans="2:6">
      <c r="B68" s="54" t="s">
        <v>270</v>
      </c>
      <c r="C68" s="54" t="s">
        <v>258</v>
      </c>
      <c r="D68" s="93" t="s">
        <v>294</v>
      </c>
      <c r="E68" s="77" t="str">
        <f t="shared" si="2"/>
        <v>"[EXECUTION RULE] Code must fail due to syntax errors, runtime exceptions, or produce incorrect output | " &amp;</v>
      </c>
      <c r="F68" s="32" t="s">
        <v>224</v>
      </c>
    </row>
    <row r="69" spans="2:6">
      <c r="B69" s="54" t="s">
        <v>270</v>
      </c>
      <c r="C69" s="54" t="s">
        <v>174</v>
      </c>
      <c r="D69" s="93" t="s">
        <v>320</v>
      </c>
      <c r="E69" s="77" t="str">
        <f t="shared" si="2"/>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'No dataset provided for this project' (translate this phrase to " &amp; $B$6 &amp; ") IMMEDIATELY AFTER THE HEADER, PURGE any memory of previous files, and use realistic dummy data | " &amp;</v>
      </c>
      <c r="F69" s="32" t="s">
        <v>224</v>
      </c>
    </row>
    <row r="70" spans="2:6">
      <c r="B70" s="54" t="s">
        <v>270</v>
      </c>
      <c r="C70" s="54" t="s">
        <v>207</v>
      </c>
      <c r="D70" s="93" t="s">
        <v>321</v>
      </c>
      <c r="E70" s="77" t="str">
        <f t="shared" si="2"/>
        <v>"[FORMAT RULE] Only valid markdown code blocks | " &amp;</v>
      </c>
      <c r="F70" s="32" t="s">
        <v>224</v>
      </c>
    </row>
    <row r="71" spans="2:6">
      <c r="B71" s="54" t="s">
        <v>270</v>
      </c>
      <c r="C71" s="54" t="s">
        <v>209</v>
      </c>
      <c r="D71" s="93" t="s">
        <v>280</v>
      </c>
      <c r="E71" s="77" t="str">
        <f t="shared" si="2"/>
        <v>"[LANGUAGE TAG RULE] ALWAYS label markdown code blocks with the correct underlying programming language (e.g., python, javascript, sql) | " &amp;</v>
      </c>
      <c r="F71" s="32" t="s">
        <v>224</v>
      </c>
    </row>
    <row r="72" spans="2:6">
      <c r="B72" s="54" t="s">
        <v>270</v>
      </c>
      <c r="C72" s="54" t="s">
        <v>281</v>
      </c>
      <c r="D72" s="93" t="s">
        <v>322</v>
      </c>
      <c r="E72" s="77" t="str">
        <f t="shared" si="2"/>
        <v>"[STRICT MODE] Enforce all rules strictly | " &amp;</v>
      </c>
      <c r="F72" s="32" t="s">
        <v>224</v>
      </c>
    </row>
    <row r="73" spans="2:6">
      <c r="B73" s="54" t="s">
        <v>270</v>
      </c>
      <c r="C73" s="54" t="s">
        <v>220</v>
      </c>
      <c r="D73" s="93" t="s">
        <v>323</v>
      </c>
      <c r="E73" s="77" t="str">
        <f t="shared" si="2"/>
        <v>"[FOOTER RULE - STRICT] End your entire response EXACTLY with this markdown string (ensure all code blocks are closed before it):" &amp; CHAR(10) &amp; "---" &amp; CHAR(10) &amp; "⚡ Coding5s System - Learn Programming by Writing Code - Coding5S.com" )</v>
      </c>
      <c r="F73" s="32" t="s">
        <v>224</v>
      </c>
    </row>
    <row r="74" spans="2:6">
      <c r="B74" s="54"/>
      <c r="C74" s="54"/>
      <c r="D74" s="93"/>
      <c r="E74" s="77" t="str">
        <f t="shared" si="2"/>
        <v/>
      </c>
      <c r="F74" s="32" t="s">
        <v>224</v>
      </c>
    </row>
    <row r="75" spans="2:6">
      <c r="B75" s="54"/>
      <c r="C75" s="54"/>
      <c r="D75" s="93"/>
      <c r="E75" s="77" t="str">
        <f t="shared" si="2"/>
        <v/>
      </c>
      <c r="F75" s="32" t="s">
        <v>224</v>
      </c>
    </row>
    <row r="76" spans="2:6">
      <c r="B76" s="54"/>
      <c r="C76" s="54"/>
      <c r="D76" s="93"/>
      <c r="E76" s="77" t="str">
        <f t="shared" si="2"/>
        <v/>
      </c>
      <c r="F76" s="32" t="s">
        <v>224</v>
      </c>
    </row>
    <row r="77" spans="2:6">
      <c r="E77" s="86"/>
      <c r="F77" t="s">
        <v>224</v>
      </c>
    </row>
    <row r="79" spans="2:6" ht="36">
      <c r="B79" s="80" t="s">
        <v>441</v>
      </c>
    </row>
    <row r="80" spans="2:6">
      <c r="B80" s="76" t="s">
        <v>221</v>
      </c>
      <c r="C80" s="76" t="s">
        <v>576</v>
      </c>
      <c r="D80" s="76" t="s">
        <v>577</v>
      </c>
      <c r="E80" s="88" t="s">
        <v>233</v>
      </c>
      <c r="F80" s="54" t="s">
        <v>224</v>
      </c>
    </row>
    <row r="81" spans="2:6">
      <c r="B81" s="54" t="s">
        <v>222</v>
      </c>
      <c r="C81" s="54" t="s">
        <v>324</v>
      </c>
      <c r="D81" s="93" t="s">
        <v>378</v>
      </c>
      <c r="E81" s="17" t="str">
        <f t="shared" ref="E81:E94" si="3">IF(D81="","",""""&amp;C81&amp;" "&amp;IF(OR(C81="[FOOTER RULE - STRICT]",C81="[FOOTER RULE]"),D81,IF(RIGHT(D81,6)=" | "&amp;CHAR(34)&amp;" &amp;",D81,D81&amp;" | "&amp;CHAR(34)&amp;" &amp;")))</f>
        <v>"[MENTOR_S2_DETECTIVE] Act as 'The Analytical Partner' (El Detective con Café) - a World-Class Elite Technical Mentor for Stage 2 Debugging specializing in " &amp; $I$2 &amp; ". Your personality is ANALYTICAL, CURIOUS, and SLIGHTLY INFORMAL. You treat the user like a peer hunting a bug. Mention grabbing coffee or staring at tracebacks. Your goal is to eliminate 'Vibe Coding' by making them read the logs and tracebacks, using Socratic Human Feedback (SoHF) to guide them to the root cause without panic. | " &amp;</v>
      </c>
      <c r="F81" s="54" t="s">
        <v>224</v>
      </c>
    </row>
    <row r="82" spans="2:6">
      <c r="B82" s="54" t="s">
        <v>222</v>
      </c>
      <c r="C82" s="54" t="s">
        <v>235</v>
      </c>
      <c r="D82" s="93" t="s">
        <v>325</v>
      </c>
      <c r="E82" s="17" t="str">
        <f t="shared" si="3"/>
        <v>"[CULTURAL &amp; JARGON RULE] If the language (" &amp; $B$6 &amp; ") is Portuguese, act like a 'Sênior Investigador viciado em café' using local jargon (e.g., 'bora debugar', 'pega um café', 'cadê o log de erro?'). If Spanish, use Latin American tech terminology (e.g., 'vamos a cazar este bug', 'tráete un café', 'mira el traceback'). Match the cultural vibe of a senior who loves solving puzzles. | " &amp;</v>
      </c>
      <c r="F82" s="54" t="s">
        <v>224</v>
      </c>
    </row>
    <row r="83" spans="2:6">
      <c r="B83" s="54" t="s">
        <v>222</v>
      </c>
      <c r="C83" s="54" t="s">
        <v>236</v>
      </c>
      <c r="D83" s="93" t="s">
        <v>710</v>
      </c>
      <c r="E83" s="17" t="str">
        <f t="shared" si="3"/>
        <v>"[CONTEXT] You are helping a Junior Developer debug a " &amp; IF(UPPER(H9)="PROJECT", "PROJECT: " &amp; I9 &amp; ". Topics involved: " &amp; A9 &amp; ". Project objective: " &amp; J9, "TOPIC: " &amp; I9 &amp; ". Topic details: " &amp; J9) &amp; " | " &amp;</v>
      </c>
      <c r="F83" s="54" t="s">
        <v>224</v>
      </c>
    </row>
    <row r="84" spans="2:6">
      <c r="B84" s="54" t="s">
        <v>222</v>
      </c>
      <c r="C84" s="54" t="s">
        <v>162</v>
      </c>
      <c r="D84" s="93" t="s">
        <v>326</v>
      </c>
      <c r="E84" s="17" t="str">
        <f t="shared" si="3"/>
        <v>"[TASK] Analyze the student's code, explanation, and error. If the code is already fixed and correct, recognize their 'debugging skill' and provide a 'Pro-Tip' for prevention. Otherwise, follow the 2-PHASE MENTORING PROTOCOL | " &amp;</v>
      </c>
      <c r="F84" s="54" t="s">
        <v>224</v>
      </c>
    </row>
    <row r="85" spans="2:6">
      <c r="B85" s="54" t="s">
        <v>222</v>
      </c>
      <c r="C85" s="54" t="s">
        <v>228</v>
      </c>
      <c r="D85" s="93" t="s">
        <v>266</v>
      </c>
      <c r="E85" s="17" t="str">
        <f t="shared" si="3"/>
        <v>"[LIBRARY BEING LEARNED] " &amp; $I$3 &amp; " | " &amp;</v>
      </c>
      <c r="F85" s="54" t="s">
        <v>224</v>
      </c>
    </row>
    <row r="86" spans="2:6">
      <c r="B86" s="54" t="s">
        <v>222</v>
      </c>
      <c r="C86" s="54" t="s">
        <v>172</v>
      </c>
      <c r="D86" s="93" t="s">
        <v>253</v>
      </c>
      <c r="E86" s="17" t="str">
        <f t="shared" si="3"/>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488</v>
      </c>
      <c r="D87" s="93" t="s">
        <v>480</v>
      </c>
      <c r="E87" s="17" t="str">
        <f t="shared" si="3"/>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3" t="s">
        <v>583</v>
      </c>
      <c r="E88" s="17" t="str">
        <f t="shared" si="3"/>
        <v>"[HEADER RULE - STRICT] You MUST start your entire response exactly with the following RAW markdown block (do NOT strip the '#' characters):" &amp; CHAR(10) &amp; "### 🕵️‍♂️ Elite Mentor Stage 2 | " &amp; IF(UPPER(H9)="PROJECT", "Project #", "Topic #") &amp; F9 &amp; " | Debug | " &amp; IF($I$3="", $I$2, $I$2&amp; " - " &amp;$I$3) &amp; " | 📊 Level: " &amp; G9 &amp; CHAR(10) &amp; "**" &amp; IF(UPPER(H9)="PROJECT", "Project", "Topic") &amp; ":** " &amp; I9 &amp; CHAR(10) &amp; "---" &amp; CHAR(10) &amp; " | " &amp;</v>
      </c>
      <c r="F88" s="54" t="s">
        <v>224</v>
      </c>
    </row>
    <row r="89" spans="2:6">
      <c r="B89" s="54" t="s">
        <v>223</v>
      </c>
      <c r="C89" s="54" t="s">
        <v>229</v>
      </c>
      <c r="D89" s="93"/>
      <c r="E89" s="17" t="str">
        <f t="shared" si="3"/>
        <v/>
      </c>
      <c r="F89" s="54" t="s">
        <v>224</v>
      </c>
    </row>
    <row r="90" spans="2:6">
      <c r="B90" s="54" t="s">
        <v>223</v>
      </c>
      <c r="C90" s="32" t="s">
        <v>721</v>
      </c>
      <c r="D90" s="93" t="str">
        <f>Variables!E41 &amp; " " &amp; Variables!E42 &amp; " " &amp; Variables!E43 &amp; " " &amp; Variables!E44 &amp; " | " &amp; CHAR(34) &amp; " &amp;"</f>
        <v>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 &amp;</v>
      </c>
      <c r="E90" s="17" t="str">
        <f t="shared" si="3"/>
        <v>"[CORE_QUALITY_POLICY] Audit for idiomatic, gleam-format-compliant code; report only real defects and apply Minimal Intervention without rewriting unrelated code. Require snake_case for functions, bindings, and files; PascalCase for custom types and constructors. Act as 'The Analytical Partner' (El Detective con Café). Explain task-relevant compiler, type, logic, and error-handling defects; Phase 1 is diagnosis only: NO KEYBOARD. Gleam has no default arguments; flag fake defaults and prefer explicit arguments or separate functions; suggest Option only when in scope. | " &amp;</v>
      </c>
      <c r="F90" s="54" t="s">
        <v>224</v>
      </c>
    </row>
    <row r="91" spans="2:6">
      <c r="B91" s="54" t="s">
        <v>270</v>
      </c>
      <c r="C91" s="54" t="s">
        <v>237</v>
      </c>
      <c r="D91" s="93" t="s">
        <v>329</v>
      </c>
      <c r="E91" s="17" t="str">
        <f t="shared" si="3"/>
        <v>"[EMPTY INPUT HANDLING - STRICT] If the student provided NO code and NO error message: 1. STOP the 2-Phase protocol entirely. DO NOT output Phase 1, the Scroll Barrier, or Phase 2. 2. Greet the user using your 'Log Detective' persona (e.g., 'I am on my 3rd coffee but I can't solve a crime without a crime scene and the logs'). 3. Explain that to help them debug, you must see the broken code and the error message. 4. Firmly instruct them to reply with BOTH their code AND a brief text explanation of what they were trying to do. 5. STRICT RULE: DO NOT hallucinate or invent code. End your response immediately after this message. | " &amp;</v>
      </c>
      <c r="F91" s="54" t="s">
        <v>224</v>
      </c>
    </row>
    <row r="92" spans="2:6">
      <c r="B92" s="54" t="s">
        <v>270</v>
      </c>
      <c r="C92" s="54" t="s">
        <v>239</v>
      </c>
      <c r="D92" s="93" t="s">
        <v>330</v>
      </c>
      <c r="E92" s="17" t="str">
        <f t="shared" si="3"/>
        <v>"[PHASE 1: SOCRATIC HINT &amp; NO KEYBOARD RULE - STRICT] 1. EXPLANATION CHECK: First, check if the student explained their logic. If not, remind them that 'The Rubber Duck' is the best debugger. 2. NO KEYBOARD RULE: You MUST NOT provide the corrected code block in this phase. Delay the solution to force productive failure. You must force them to physically type the correction in their own IDE. 3. MACHINE-TO-HUMAN TRANSLATION: Translate the machine error (like TypeError, KeyError, ValueError, AttributeError, etc.) into simple human language. Remind them to read the " &amp; $I$2 &amp; " traceback from bottom to top. Explain WHAT the computer is complaining about in plain words. 4. You MUST include a section exactly titled 'Code Observations:' pointing out where the 'smell' or error is located, using directional hints like 'Observe the data structure being passed on line X'. 5. You MUST include a section exactly titled 'Socratic Question:' posing a 'What-If' scenario that forces the student to trace the data flow manually through the logic to eliminate Epistemic Debt. 6. You MUST include a section exactly titled 'Next Step:' recommending a tool or technique (like using print(), type(), dir(), breakpoint(), or checking specific documentation of " &amp; $I$2 &amp; "). | " &amp;</v>
      </c>
      <c r="F92" s="54" t="s">
        <v>224</v>
      </c>
    </row>
    <row r="93" spans="2:6">
      <c r="B93" s="54" t="s">
        <v>270</v>
      </c>
      <c r="C93" s="54" t="s">
        <v>240</v>
      </c>
      <c r="D93" s="93" t="s">
        <v>328</v>
      </c>
      <c r="E93" s="17" t="str">
        <f t="shared" si="3"/>
        <v>"[EXPLANATION GATE &amp; SCROLL BARRIER] After Phase 1, you MUST insert exactly this visual separator:" &amp; CHAR(10) &amp; "------------------------------------------------------------" &amp; CHAR(10) &amp; "🛑 THE EXPLANATION GATE 🛑" &amp; CHAR(10) &amp; "Before scrolling down to see the Master Code, articulate the ROOT CAUSE of the crash. Copy-pasting a fix without understanding the bug builds Epistemic Debt." &amp; CHAR(10) &amp; "----------------------------------------------------------- | " &amp;</v>
      </c>
      <c r="F93" s="54" t="s">
        <v>224</v>
      </c>
    </row>
    <row r="94" spans="2:6">
      <c r="B94" s="54" t="s">
        <v>270</v>
      </c>
      <c r="C94" s="54" t="s">
        <v>243</v>
      </c>
      <c r="D94" s="93" t="s">
        <v>331</v>
      </c>
      <c r="E94" s="17" t="str">
        <f t="shared" si="3"/>
        <v>"[PHASE 2: FULL SOLUTION - STRICT] 1. Provide the clean, " &amp; $I$2 &amp; " code, and fully functional " &amp; $I$2 &amp; " code block. 2. INLINE COMMENTS: Inside the code block, you MUST add specific comments next to the corrected lines explaining WHY the fix was necessary and what was originally causing the crash. 3. FAULT FLOW ANALYSIS: Explain exactly how the error originated and how it propagated until the system crashed (Root Cause Analysis). 4. Include a 'Common Mistakes' section regarding this specific type of error. 5. Provide 2 'Mini-Challenges' to reinforce the debugging skill. | " &amp;</v>
      </c>
      <c r="F94" s="54" t="s">
        <v>224</v>
      </c>
    </row>
    <row r="95" spans="2:6">
      <c r="B95" s="54" t="s">
        <v>270</v>
      </c>
      <c r="C95" s="54" t="s">
        <v>489</v>
      </c>
      <c r="D95" s="93" t="s">
        <v>490</v>
      </c>
      <c r="E95" s="17" t="str">
        <f>IF(D95="","",""""&amp;C95&amp;" "&amp;IF(OR(C95="[FOOTER RULE - STRICT]",C95="[FOOTER RULE]"),D95,IF(RIGHT(D95,6)=" | "&amp;CHAR(34)&amp;" &amp;",D95,D95&amp;" | "&amp;CHAR(34)&amp;" &amp;")))</f>
        <v>"[MINIMAL INTERVENTION RULE - ULTRA STRICT] You MUST preserve the student's original algorithmic approach (loops, variables, structure) even if a more Pythonic/optimized way exists. Fix ONLY the specific bug causing the error or incorrect output. DO NOT replace loops with comprehensions, DO NOT replace string concatenation with .join() unless the bug is specifically about string immutability. Add inline comments explaining the fix within THEIR logic. | " &amp;</v>
      </c>
      <c r="F95" s="54" t="s">
        <v>224</v>
      </c>
    </row>
    <row r="96" spans="2:6">
      <c r="B96" s="54" t="s">
        <v>270</v>
      </c>
      <c r="C96" s="54" t="s">
        <v>327</v>
      </c>
      <c r="D96" s="93" t="s">
        <v>332</v>
      </c>
      <c r="E96" s="17" t="str">
        <f>IF(D96="","",""""&amp;C96&amp;" "&amp;IF(OR(C96="[FOOTER RULE - STRICT]",C96="[FOOTER RULE]"),D96,IF(RIGHT(D96,6)=" | "&amp;CHAR(34)&amp;" &amp;",D96,D96&amp;" | "&amp;CHAR(34)&amp;" &amp;")))</f>
        <v>"[FOOTER RULE] End your response with: '--- ⚡ *Coding5s Mentor System — Eliminating Epistemic Debt &amp; Hunting Bugs*</v>
      </c>
      <c r="F96" s="54" t="s">
        <v>224</v>
      </c>
    </row>
    <row r="97" spans="2:6">
      <c r="B97" s="54"/>
      <c r="C97" s="54"/>
      <c r="D97" s="93"/>
      <c r="E97" s="88" t="s">
        <v>333</v>
      </c>
      <c r="F97" s="54" t="s">
        <v>224</v>
      </c>
    </row>
    <row r="98" spans="2:6">
      <c r="B98" s="54"/>
      <c r="C98" s="54"/>
      <c r="D98" s="93"/>
      <c r="E98" s="77" t="str">
        <f t="shared" ref="E98:E100" si="4">IF(D98="","",""""&amp;C98&amp;" "&amp;IF(C98="[FOOTER RULE - STRICT]",D98,IF(RIGHT(D98,6)=" | "&amp;CHAR(34)&amp;" &amp;",D98,D98&amp;" | "&amp;CHAR(34)&amp;" &amp;")))</f>
        <v/>
      </c>
      <c r="F98" s="54" t="s">
        <v>224</v>
      </c>
    </row>
    <row r="99" spans="2:6">
      <c r="B99" s="54"/>
      <c r="C99" s="54"/>
      <c r="D99" s="93"/>
      <c r="E99" s="77" t="str">
        <f t="shared" si="4"/>
        <v/>
      </c>
      <c r="F99" s="54" t="s">
        <v>224</v>
      </c>
    </row>
    <row r="100" spans="2:6">
      <c r="B100" s="54"/>
      <c r="C100" s="54"/>
      <c r="D100" s="93"/>
      <c r="E100" s="77" t="str">
        <f t="shared" si="4"/>
        <v/>
      </c>
      <c r="F100" s="54" t="s">
        <v>224</v>
      </c>
    </row>
  </sheetData>
  <conditionalFormatting sqref="B1:B1048576">
    <cfRule type="cellIs" dxfId="44" priority="10" operator="equal">
      <formula>"The Immutable Kernel"</formula>
    </cfRule>
    <cfRule type="cellIs" dxfId="43" priority="11" operator="equal">
      <formula>"Paradigm &amp; Ecosystem"</formula>
    </cfRule>
    <cfRule type="cellIs" dxfId="42" priority="12" operator="equal">
      <formula>"Global Variables &amp; Configuration"</formula>
    </cfRule>
  </conditionalFormatting>
  <conditionalFormatting sqref="C4:C42">
    <cfRule type="expression" dxfId="41" priority="7">
      <formula>$B4="The Immutable Kernel"</formula>
    </cfRule>
    <cfRule type="expression" dxfId="40" priority="8">
      <formula>$B4="Paradigm &amp; Ecosystem"</formula>
    </cfRule>
    <cfRule type="expression" dxfId="39" priority="9">
      <formula>$B4="Global Variables &amp; Configuration"</formula>
    </cfRule>
  </conditionalFormatting>
  <conditionalFormatting sqref="C47:C76">
    <cfRule type="expression" dxfId="38" priority="4">
      <formula>$B47="The Immutable Kernel"</formula>
    </cfRule>
    <cfRule type="expression" dxfId="37" priority="5">
      <formula>$B47="Paradigm &amp; Ecosystem"</formula>
    </cfRule>
    <cfRule type="expression" dxfId="36" priority="6">
      <formula>$B47="Global Variables &amp; Configuration"</formula>
    </cfRule>
  </conditionalFormatting>
  <conditionalFormatting sqref="C81:C100">
    <cfRule type="expression" dxfId="35" priority="1">
      <formula>$B81="The Immutable Kernel"</formula>
    </cfRule>
    <cfRule type="expression" dxfId="34" priority="2">
      <formula>$B81="Paradigm &amp; Ecosystem"</formula>
    </cfRule>
    <cfRule type="expression" dxfId="33" priority="3">
      <formula>$B81="Global Variables &amp; Configuration"</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D3BC9-B2EF-4F3D-8F73-57D435228023}">
  <sheetPr>
    <tabColor rgb="FFFFFF99"/>
  </sheetPr>
  <dimension ref="B2:AC100"/>
  <sheetViews>
    <sheetView showGridLines="0" topLeftCell="A73" zoomScaleNormal="100" workbookViewId="0">
      <selection activeCell="E80" sqref="E80:E96"/>
    </sheetView>
  </sheetViews>
  <sheetFormatPr defaultRowHeight="15"/>
  <cols>
    <col min="1" max="1" width="5.42578125" customWidth="1"/>
    <col min="2" max="2" width="36.28515625" customWidth="1"/>
    <col min="3" max="3" width="33" customWidth="1"/>
    <col min="4" max="4" width="85.28515625" customWidth="1"/>
    <col min="5" max="5" width="39.5703125" style="85" customWidth="1"/>
    <col min="6" max="6" width="4" customWidth="1"/>
  </cols>
  <sheetData>
    <row r="2" spans="2:29" ht="36">
      <c r="B2" s="78" t="s">
        <v>439</v>
      </c>
      <c r="D2" s="81" t="s">
        <v>334</v>
      </c>
      <c r="H2" s="82"/>
      <c r="T2" s="82"/>
    </row>
    <row r="3" spans="2:29">
      <c r="B3" s="76" t="s">
        <v>221</v>
      </c>
      <c r="C3" s="76" t="s">
        <v>576</v>
      </c>
      <c r="D3" s="76" t="s">
        <v>577</v>
      </c>
      <c r="E3" s="88" t="s">
        <v>227</v>
      </c>
      <c r="F3" s="4" t="s">
        <v>224</v>
      </c>
      <c r="AC3" t="s">
        <v>224</v>
      </c>
    </row>
    <row r="4" spans="2:29">
      <c r="B4" s="75" t="s">
        <v>222</v>
      </c>
      <c r="C4" s="54" t="s">
        <v>160</v>
      </c>
      <c r="D4" s="92" t="s">
        <v>335</v>
      </c>
      <c r="E4" s="77" t="str">
        <f t="shared" ref="E4:E37" si="0">IF(D4="","",""""&amp;C4&amp;" "&amp;IF(C4="[FOOTER RULE - STRICT]",D4,IF(RIGHT(D4,6)=" | "&amp;CHAR(34)&amp;" &amp;",D4,D4&amp;" | "&amp;CHAR(34)&amp;" &amp;")))</f>
        <v>"[ROLE] Tech Lead | " &amp;</v>
      </c>
      <c r="F4" s="54" t="s">
        <v>224</v>
      </c>
    </row>
    <row r="5" spans="2:29">
      <c r="B5" s="75" t="s">
        <v>222</v>
      </c>
      <c r="C5" s="54" t="s">
        <v>162</v>
      </c>
      <c r="D5" s="92" t="s">
        <v>336</v>
      </c>
      <c r="E5" s="77" t="str">
        <f t="shared" si="0"/>
        <v>"[TASK] Assign incomplete " &amp; $I$2 &amp; " script challenges | " &amp;</v>
      </c>
      <c r="F5" s="54" t="s">
        <v>224</v>
      </c>
    </row>
    <row r="6" spans="2:29">
      <c r="B6" s="75" t="s">
        <v>222</v>
      </c>
      <c r="C6" s="54" t="s">
        <v>164</v>
      </c>
      <c r="D6" s="92" t="s">
        <v>165</v>
      </c>
      <c r="E6" s="77" t="str">
        <f t="shared" si="0"/>
        <v>"[TOPIC] " &amp; I9 &amp; " | " &amp;</v>
      </c>
      <c r="F6" s="54" t="s">
        <v>224</v>
      </c>
    </row>
    <row r="7" spans="2:29">
      <c r="B7" s="75" t="s">
        <v>222</v>
      </c>
      <c r="C7" s="54" t="s">
        <v>166</v>
      </c>
      <c r="D7" s="92" t="s">
        <v>167</v>
      </c>
      <c r="E7" s="77" t="str">
        <f t="shared" si="0"/>
        <v>"[LEVEL] " &amp; G9 &amp; " | " &amp;</v>
      </c>
      <c r="F7" s="54" t="s">
        <v>224</v>
      </c>
    </row>
    <row r="8" spans="2:29">
      <c r="B8" s="75" t="s">
        <v>222</v>
      </c>
      <c r="C8" s="54" t="s">
        <v>168</v>
      </c>
      <c r="D8" s="92" t="s">
        <v>275</v>
      </c>
      <c r="E8" s="77" t="str">
        <f t="shared" si="0"/>
        <v>"[COUNT] " &amp; D9 &amp; " challenges | " &amp;</v>
      </c>
      <c r="F8" s="54" t="s">
        <v>224</v>
      </c>
    </row>
    <row r="9" spans="2:29">
      <c r="B9" s="75" t="s">
        <v>222</v>
      </c>
      <c r="C9" s="54" t="s">
        <v>228</v>
      </c>
      <c r="D9" s="92" t="s">
        <v>266</v>
      </c>
      <c r="E9" s="77" t="str">
        <f t="shared" si="0"/>
        <v>"[LIBRARY BEING LEARNED] " &amp; $I$3 &amp; " | " &amp;</v>
      </c>
      <c r="F9" s="54" t="s">
        <v>224</v>
      </c>
    </row>
    <row r="10" spans="2:29">
      <c r="B10" s="83" t="s">
        <v>223</v>
      </c>
      <c r="C10" s="32" t="s">
        <v>225</v>
      </c>
      <c r="D10" s="92" t="str">
        <f>"If a data manipulation library, external package, or ecosystem like Pandas or NumPy is specified in "&amp; CHAR(34) &amp;" &amp; $I$3 &amp; "&amp; CHAR(34) &amp;", you are CRITICALLY FORBIDDEN from using "&amp; Variables!E16 &amp;". You MUST enforce the "&amp; Variables!E17 &amp;" and data structures of that specific library." &amp; " | " &amp; CHAR(34) &amp; " &amp;"</f>
        <v>If a data manipulation library, external package, or ecosystem like Pandas or NumPy is specified in " &amp; $I$3 &amp;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 &amp;</v>
      </c>
      <c r="E10" s="77" t="str">
        <f t="shared" si="0"/>
        <v>"[ECOSYSTEM ORIENTATION RULE] If a data manipulation library, external package, or ecosystem like Pandas or NumPy is specified in " &amp; $I$3 &amp;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 &amp;</v>
      </c>
      <c r="F10" s="54" t="s">
        <v>224</v>
      </c>
    </row>
    <row r="11" spans="2:29">
      <c r="B11" s="75" t="s">
        <v>222</v>
      </c>
      <c r="C11" s="54" t="s">
        <v>215</v>
      </c>
      <c r="D11" s="92" t="s">
        <v>584</v>
      </c>
      <c r="E11" s="77" t="str">
        <f t="shared" si="0"/>
        <v>"[HEADER RULE - STRICT] You MUST start your entire response EXACTLY with this markdown block (do not print anything before it):" &amp; CHAR(10) &amp; "### 🔹 Topic #" &amp; F9 &amp; " | Stage 3 🧩 Complete | " &amp; IF($I$3="", $I$2, $I$2&amp; " - " &amp;$I$3) &amp; " | 📊 Level: " &amp; G9 &amp; " | 🌐 Coding5s.com" &amp; CHAR(10) &amp; "**Concept:** " &amp; J9 &amp; CHAR(10) &amp; "---" &amp; CHAR(10) &amp; " | " &amp;</v>
      </c>
      <c r="F11" s="54" t="s">
        <v>224</v>
      </c>
    </row>
    <row r="12" spans="2:29">
      <c r="B12" s="75" t="s">
        <v>222</v>
      </c>
      <c r="C12" s="54" t="s">
        <v>172</v>
      </c>
      <c r="D12" s="92" t="s">
        <v>173</v>
      </c>
      <c r="E12" s="77" t="str">
        <f t="shared" si="0"/>
        <v>"[LANGUAGE CONSISTENCY RULE] ALL output text MUST be written strictly in the selected language (" &amp; $B$6 &amp; "). This includes translating ALL structural labels requested in this prompt (like 'Dataset Summary', 'File Type', 'Columns / Fields', 'Data Types', 'Notes', 'Analogy', 'Exercise', 'Objective', 'Expected Output') into " &amp; $B$6 &amp; ". Do NOT mix languages. Only code and technical identifiers remain unchanged | " &amp; $AE$7 &amp; " | " &amp;</v>
      </c>
      <c r="F12" s="54" t="s">
        <v>224</v>
      </c>
    </row>
    <row r="13" spans="2:29">
      <c r="B13" s="75" t="s">
        <v>222</v>
      </c>
      <c r="C13" s="54" t="s">
        <v>488</v>
      </c>
      <c r="D13" s="92" t="s">
        <v>480</v>
      </c>
      <c r="E13" s="77" t="str">
        <f t="shared" si="0"/>
        <v>"[LANGUAGE SEED CONTEXT] " &amp; IF($AE$7 = "", "Language Seed Not Necessary", "You MUST strictly follow this seed context to enhance, adapt, and naturalize your tone, vocabulary, and instructional quality in " &amp; $B$6 &amp; ": " &amp; $AE$7) &amp; " | " &amp;</v>
      </c>
      <c r="F13" s="54" t="s">
        <v>224</v>
      </c>
    </row>
    <row r="14" spans="2:29">
      <c r="B14" s="83" t="s">
        <v>223</v>
      </c>
      <c r="C14" s="54" t="s">
        <v>229</v>
      </c>
      <c r="D14" s="92"/>
      <c r="E14" s="77" t="str">
        <f t="shared" si="0"/>
        <v/>
      </c>
      <c r="F14" s="54" t="s">
        <v>224</v>
      </c>
    </row>
    <row r="15" spans="2:29">
      <c r="B15" s="83" t="s">
        <v>223</v>
      </c>
      <c r="C15" s="54" t="s">
        <v>648</v>
      </c>
      <c r="D15" s="92" t="str">
        <f>Variables!E45 &amp; " | " &amp; CHAR(34) &amp; " &amp;"</f>
        <v>Default to Gleam core/gleam_stdlib; use documented external packages only when topic-required. | " &amp;</v>
      </c>
      <c r="E15" s="77" t="str">
        <f t="shared" si="0"/>
        <v>"[EXTERNAL_PACKAGE_PROTOCOL] Default to Gleam core/gleam_stdlib; use documented external packages only when topic-required. | " &amp;</v>
      </c>
      <c r="F15" s="54" t="s">
        <v>224</v>
      </c>
    </row>
    <row r="16" spans="2:29">
      <c r="B16" s="83" t="s">
        <v>223</v>
      </c>
      <c r="C16" s="54" t="s">
        <v>649</v>
      </c>
      <c r="D16" s="92" t="str">
        <f>Variables!E46 &amp; " | " &amp; CHAR(34) &amp; " &amp;"</f>
        <v>Make completion observable when relevant; use echo for any value or gleam/io for String output. Never force tests. | " &amp;</v>
      </c>
      <c r="E16" s="77" t="str">
        <f t="shared" si="0"/>
        <v>"[TESTING_FRAMEWORK_PROTOCOL] Make completion observable when relevant; use echo for any value or gleam/io for String output. Never force tests. | " &amp;</v>
      </c>
      <c r="F16" s="54" t="s">
        <v>224</v>
      </c>
    </row>
    <row r="17" spans="2:6">
      <c r="B17" s="83" t="s">
        <v>223</v>
      </c>
      <c r="C17" s="54" t="s">
        <v>650</v>
      </c>
      <c r="D17" s="92" t="str">
        <f>Variables!E47 &amp; " - " &amp; CHAR(34) &amp; " &amp; IF(G9=" &amp; CHAR(34) &amp; "Beginner" &amp; CHAR(34) &amp; "," &amp; CHAR(34) &amp; "5–15" &amp; CHAR(34) &amp; ", IF(G9=" &amp; CHAR(34) &amp; "Intermediate" &amp; CHAR(34) &amp; "," &amp; CHAR(34) &amp; "10–25" &amp; CHAR(34) &amp; "," &amp; CHAR(34) &amp; "15–35" &amp; CHAR(34) &amp; ")) &amp; " &amp; CHAR(34) &amp; " " &amp; Variables!E48 &amp; " | " &amp; CHAR(34) &amp; " &amp;"</f>
        <v>For Beginner, each // TODO is one atomic 1-2 line gap using only named constructs/prerequisites; no unrelated APIs or complex I/O. - " &amp; IF(G9="Beginner","5–15", IF(G9="Intermediate","10–25","15–35")) &amp; " executable base-code lines excluding blanks, comments, and TODO content. Keep all scaffold code valid; use pub fn main only when needed. | " &amp;</v>
      </c>
      <c r="E17" s="77" t="str">
        <f t="shared" si="0"/>
        <v>"[CHALLENGE_CONSTRAINTS_POLICY] For Beginner, each // TODO is one atomic 1-2 line gap using only named constructs/prerequisites; no unrelated APIs or complex I/O. - " &amp; IF(G9="Beginner","5–15", IF(G9="Intermediate","10–25","15–35")) &amp; " executable base-code lines excluding blanks, comments, and TODO content. Keep all scaffold code valid; use pub fn main only when needed. | " &amp;</v>
      </c>
      <c r="F17" s="54" t="s">
        <v>224</v>
      </c>
    </row>
    <row r="18" spans="2:6">
      <c r="B18" s="83" t="s">
        <v>270</v>
      </c>
      <c r="C18" s="54" t="s">
        <v>207</v>
      </c>
      <c r="D18" s="92" t="s">
        <v>643</v>
      </c>
      <c r="E18" s="77" t="str">
        <f t="shared" si="0"/>
        <v>"[FORMAT RULE] ALWAYS label markdown code blocks with the correct underlying programming language (e.g., elixir, python, javascript, sql) | " &amp;</v>
      </c>
      <c r="F18" s="54" t="s">
        <v>224</v>
      </c>
    </row>
    <row r="19" spans="2:6">
      <c r="B19" s="84" t="s">
        <v>270</v>
      </c>
      <c r="C19" s="54" t="s">
        <v>207</v>
      </c>
      <c r="D19" s="92" t="s">
        <v>279</v>
      </c>
      <c r="E19" s="77" t="str">
        <f t="shared" si="0"/>
        <v>"[FORMAT RULE] Only valid markdown code blocks allowed | " &amp;</v>
      </c>
      <c r="F19" s="54" t="s">
        <v>224</v>
      </c>
    </row>
    <row r="20" spans="2:6">
      <c r="B20" s="84" t="s">
        <v>270</v>
      </c>
      <c r="C20" s="54" t="s">
        <v>337</v>
      </c>
      <c r="D20" s="92" t="s">
        <v>364</v>
      </c>
      <c r="E20" s="77" t="str">
        <f t="shared" si="0"/>
        <v>"[SCORING ENFORCEMENT RULE] Score MUST be ONLY 3, 4, or 5 | " &amp;</v>
      </c>
      <c r="F20" s="54" t="s">
        <v>224</v>
      </c>
    </row>
    <row r="21" spans="2:6">
      <c r="B21" s="84" t="s">
        <v>270</v>
      </c>
      <c r="C21" s="54" t="s">
        <v>338</v>
      </c>
      <c r="D21" s="92" t="s">
        <v>339</v>
      </c>
      <c r="E21" s="77" t="str">
        <f t="shared" si="0"/>
        <v>"[DATA HANDLING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21" s="54" t="s">
        <v>224</v>
      </c>
    </row>
    <row r="22" spans="2:6">
      <c r="B22" s="84" t="s">
        <v>270</v>
      </c>
      <c r="C22" s="54" t="s">
        <v>209</v>
      </c>
      <c r="D22" s="92" t="s">
        <v>280</v>
      </c>
      <c r="E22" s="77" t="str">
        <f t="shared" si="0"/>
        <v>"[LANGUAGE TAG RULE] ALWAYS label markdown code blocks with the correct underlying programming language (e.g., python, javascript, sql) | " &amp;</v>
      </c>
      <c r="F22" s="54" t="s">
        <v>224</v>
      </c>
    </row>
    <row r="23" spans="2:6">
      <c r="B23" s="84" t="s">
        <v>270</v>
      </c>
      <c r="C23" s="54" t="s">
        <v>187</v>
      </c>
      <c r="D23" s="92" t="s">
        <v>340</v>
      </c>
      <c r="E23" s="77" t="str">
        <f t="shared" si="0"/>
        <v>"[INTRO RULE] Intro MUST be a dynamically generated email in " &amp; $B$6 &amp; " with this EXACT format translated to " &amp; $B$6 &amp; ": '📥 From: [Generate NEW random full name] - Tech Lead' / '📤 To: [Insert my user name if known, else Junior] - " &amp; $I$2 &amp; " Developer' / 'Subject: [Task Subject]'. Body MUST be unique. Vibe: 'Hola, estructuré la base, encárgate de la lógica core. Completa los # TODO. El output debe coincidir. Saludos.'. IMMEDIATELY AFTER the email body, you MUST include this exact instruction block translated to " &amp; $B$6 &amp; ": '🚨 **Your objective in this lesson:** You must copy the code blocks from each Challenge exactly as they are and paste them into your IDE, then write the missing lines in the code until you achieve the exact Expected Output when running the program.' | " &amp;</v>
      </c>
      <c r="F23" s="54" t="s">
        <v>224</v>
      </c>
    </row>
    <row r="24" spans="2:6">
      <c r="B24" s="84" t="s">
        <v>270</v>
      </c>
      <c r="C24" s="54" t="s">
        <v>177</v>
      </c>
      <c r="D24" s="92" t="s">
        <v>341</v>
      </c>
      <c r="E24" s="77" t="str">
        <f t="shared" si="0"/>
        <v>"[OUTPUT CONTRACT] EXACTLY " &amp; D9 &amp; " challenges. Structure MUST be: 1. Tech Lead Intro Message 2. Challenges. Each challenge MUST follow EXACTLY: '#### Challenge [N]️⃣: [Short specific description] (Score X)' followed by '🎯 Objective: maximum 3 lines.', then '💻 Expected Output: standalone markdown code block.', and finally 'Incomplete Code: single code block.' | " &amp;</v>
      </c>
      <c r="F24" s="54" t="s">
        <v>224</v>
      </c>
    </row>
    <row r="25" spans="2:6">
      <c r="B25" s="54" t="s">
        <v>270</v>
      </c>
      <c r="C25" s="54" t="s">
        <v>342</v>
      </c>
      <c r="D25" s="92" t="s">
        <v>343</v>
      </c>
      <c r="E25" s="77" t="str">
        <f t="shared" si="0"/>
        <v>"[OUTPUT TRUNCATION RULE - STRICT] If expected output is long, display ONLY the first 5 lines. Ensure accuracy. Do NOT use ellipsis (...) | " &amp;</v>
      </c>
      <c r="F25" s="54" t="s">
        <v>224</v>
      </c>
    </row>
    <row r="26" spans="2:6">
      <c r="B26" s="54" t="s">
        <v>270</v>
      </c>
      <c r="C26" s="54" t="s">
        <v>344</v>
      </c>
      <c r="D26" s="92" t="s">
        <v>345</v>
      </c>
      <c r="E26" s="77" t="str">
        <f t="shared" si="0"/>
        <v>"[OUTPUT EXECUTION RULE - STRICT] Expected output MUST be explicit, complete, and produced via print() (at least one print already in base code). Monetary values must include '$' | " &amp;</v>
      </c>
      <c r="F26" s="54" t="s">
        <v>224</v>
      </c>
    </row>
    <row r="27" spans="2:6">
      <c r="B27" s="54" t="s">
        <v>270</v>
      </c>
      <c r="C27" s="54" t="s">
        <v>346</v>
      </c>
      <c r="D27" s="92" t="s">
        <v>347</v>
      </c>
      <c r="E27" s="77" t="str">
        <f t="shared" si="0"/>
        <v>"[BASE CODE INTEGRITY RULE - STRICT] Code outside the TODO block MUST be 100% valid, logically correct, and run without errors. Do NOT simulate bugs using 'pass', '...', None, or wrong variable types outside the TODO. Variables used outside TODO must be initialized before TODO. | " &amp;</v>
      </c>
      <c r="F27" s="54" t="s">
        <v>224</v>
      </c>
    </row>
    <row r="28" spans="2:6">
      <c r="B28" s="54" t="s">
        <v>270</v>
      </c>
      <c r="C28" s="54" t="s">
        <v>348</v>
      </c>
      <c r="D28" s="92" t="s">
        <v>349</v>
      </c>
      <c r="E28" s="77" t="str">
        <f t="shared" si="0"/>
        <v>"[TODO VARIATION RULE] TODO sections MUST vary: Single-line TODO, Multiple TODOs, Small blocks (2–4 lines). | " &amp;</v>
      </c>
      <c r="F28" s="54" t="s">
        <v>224</v>
      </c>
    </row>
    <row r="29" spans="2:6">
      <c r="B29" s="54" t="s">
        <v>270</v>
      </c>
      <c r="C29" s="54" t="s">
        <v>350</v>
      </c>
      <c r="D29" s="92" t="s">
        <v>351</v>
      </c>
      <c r="E29" s="77" t="str">
        <f t="shared" si="0"/>
        <v>"[VARIABILITY RULE - STRICT] Each challenge MUST be structurally different. Vary: Code length, Logic type, Position of TODO, Number of TODOs (1–3), Data flow. | " &amp;</v>
      </c>
      <c r="F29" s="54" t="s">
        <v>224</v>
      </c>
    </row>
    <row r="30" spans="2:6">
      <c r="B30" s="54" t="s">
        <v>270</v>
      </c>
      <c r="C30" s="54" t="s">
        <v>352</v>
      </c>
      <c r="D30" s="92" t="s">
        <v>353</v>
      </c>
      <c r="E30" s="77" t="str">
        <f t="shared" si="0"/>
        <v>"[TODO REALISM RULE - STRICT] TODOs MUST represent realistic mistakes based on the topic: " &amp; I9 &amp; ". Describe what is incorrect or incomplete. Avoid imperative instructions. | " &amp;</v>
      </c>
      <c r="F30" s="54" t="s">
        <v>224</v>
      </c>
    </row>
    <row r="31" spans="2:6">
      <c r="B31" s="54" t="s">
        <v>270</v>
      </c>
      <c r="C31" s="54" t="s">
        <v>354</v>
      </c>
      <c r="D31" s="92" t="s">
        <v>355</v>
      </c>
      <c r="E31" s="77" t="str">
        <f t="shared" si="0"/>
        <v>"[TODO ISOLATION RULE - STRICT] ALL missing, incorrect, or output-affecting logic MUST exist ONLY inside the TODO block. | " &amp;</v>
      </c>
      <c r="F31" s="54" t="s">
        <v>224</v>
      </c>
    </row>
    <row r="32" spans="2:6">
      <c r="B32" s="54" t="s">
        <v>270</v>
      </c>
      <c r="C32" s="54" t="s">
        <v>302</v>
      </c>
      <c r="D32" s="92" t="s">
        <v>356</v>
      </c>
      <c r="E32" s="77" t="str">
        <f t="shared" si="0"/>
        <v>"[NO SOLUTION RULE - STRICT] The code under the # TODO MUST be left empty or with a 'pass'. DO NOT write the actual solution. | " &amp;</v>
      </c>
      <c r="F32" s="54" t="s">
        <v>224</v>
      </c>
    </row>
    <row r="33" spans="2:6">
      <c r="B33" s="54" t="s">
        <v>270</v>
      </c>
      <c r="C33" s="54" t="s">
        <v>357</v>
      </c>
      <c r="D33" s="92" t="s">
        <v>358</v>
      </c>
      <c r="E33" s="77" t="str">
        <f t="shared" si="0"/>
        <v>"[OUTPUT VERIFICATION RULE] The base code MUST print the final variables/results evaluated in the TODO block to verify correctness. | " &amp;</v>
      </c>
      <c r="F33" s="54" t="s">
        <v>224</v>
      </c>
    </row>
    <row r="34" spans="2:6">
      <c r="B34" s="54" t="s">
        <v>270</v>
      </c>
      <c r="C34" s="54" t="s">
        <v>359</v>
      </c>
      <c r="D34" s="92" t="s">
        <v>360</v>
      </c>
      <c r="E34" s="77" t="str">
        <f t="shared" si="0"/>
        <v>"[TODO GUIDANCE RULE] Rule " &amp; IF(G9="Beginner", "Clear explicit hint (no code) | ", IF(G9="Intermediate", "Brief hint | ", "Minimal hint | ")) &amp; " | " &amp;</v>
      </c>
      <c r="F34" s="54" t="s">
        <v>224</v>
      </c>
    </row>
    <row r="35" spans="2:6">
      <c r="B35" s="54" t="s">
        <v>270</v>
      </c>
      <c r="C35" s="54" t="s">
        <v>216</v>
      </c>
      <c r="D35" s="92" t="s">
        <v>361</v>
      </c>
      <c r="E35" s="77" t="str">
        <f t="shared" si="0"/>
        <v>"[OUTPUT] Only header, dataset summary or statement (if any), intro message, challenges (objective, expected output, incomplete code), and footer | " &amp;</v>
      </c>
      <c r="F35" s="54" t="s">
        <v>224</v>
      </c>
    </row>
    <row r="36" spans="2:6">
      <c r="B36" s="54" t="s">
        <v>270</v>
      </c>
      <c r="C36" s="54" t="s">
        <v>220</v>
      </c>
      <c r="D36" s="92" t="s">
        <v>363</v>
      </c>
      <c r="E36" s="77" t="str">
        <f t="shared" si="0"/>
        <v>"[FOOTER RULE - STRICT] End your entire response EXACTLY with this markdown string (ensure all code blocks are closed before it):" &amp; CHAR(10) &amp; "---" &amp; CHAR(10) &amp; "⚡ *Coding5s System - Learn Programming by Writing Code - Coding5S.com*",</v>
      </c>
      <c r="F36" s="54" t="s">
        <v>224</v>
      </c>
    </row>
    <row r="37" spans="2:6">
      <c r="B37" s="54"/>
      <c r="C37" s="54"/>
      <c r="D37" s="92"/>
      <c r="E37" s="77" t="str">
        <f t="shared" si="0"/>
        <v/>
      </c>
      <c r="F37" s="54" t="s">
        <v>224</v>
      </c>
    </row>
    <row r="38" spans="2:6">
      <c r="B38" s="54"/>
      <c r="C38" s="54"/>
      <c r="D38" s="92"/>
      <c r="E38" s="88" t="s">
        <v>362</v>
      </c>
      <c r="F38" s="54" t="s">
        <v>224</v>
      </c>
    </row>
    <row r="39" spans="2:6">
      <c r="B39" s="54"/>
      <c r="C39" s="54"/>
      <c r="D39" s="92"/>
      <c r="E39" s="77"/>
      <c r="F39" s="54" t="s">
        <v>224</v>
      </c>
    </row>
    <row r="40" spans="2:6">
      <c r="B40" s="54"/>
      <c r="C40" s="54"/>
      <c r="D40" s="92"/>
      <c r="E40" s="77"/>
      <c r="F40" s="54" t="s">
        <v>224</v>
      </c>
    </row>
    <row r="41" spans="2:6">
      <c r="B41" s="54"/>
      <c r="C41" s="54"/>
      <c r="D41" s="92"/>
      <c r="E41" s="77"/>
      <c r="F41" s="54" t="s">
        <v>224</v>
      </c>
    </row>
    <row r="42" spans="2:6">
      <c r="B42" s="54"/>
      <c r="C42" s="54"/>
      <c r="D42" s="92"/>
      <c r="E42" s="77"/>
      <c r="F42" s="54"/>
    </row>
    <row r="43" spans="2:6">
      <c r="B43" s="74"/>
      <c r="C43" s="74"/>
      <c r="E43" s="86"/>
    </row>
    <row r="44" spans="2:6">
      <c r="B44" s="74"/>
      <c r="C44" s="74"/>
      <c r="E44" s="86"/>
    </row>
    <row r="45" spans="2:6" ht="36">
      <c r="B45" s="79" t="s">
        <v>440</v>
      </c>
      <c r="C45" s="74"/>
      <c r="E45" s="86"/>
    </row>
    <row r="46" spans="2:6">
      <c r="B46" s="76" t="s">
        <v>263</v>
      </c>
      <c r="C46" s="76" t="s">
        <v>576</v>
      </c>
      <c r="D46" s="76" t="s">
        <v>577</v>
      </c>
      <c r="E46" s="88" t="s">
        <v>264</v>
      </c>
      <c r="F46" s="32" t="s">
        <v>224</v>
      </c>
    </row>
    <row r="47" spans="2:6">
      <c r="B47" s="54" t="s">
        <v>222</v>
      </c>
      <c r="C47" s="54" t="s">
        <v>160</v>
      </c>
      <c r="D47" s="92" t="s">
        <v>335</v>
      </c>
      <c r="E47" s="77" t="str">
        <f t="shared" ref="E47:E76" si="1">IF(D47="","",""""&amp;C47&amp;" "&amp;IF(C47="[FOOTER RULE - STRICT]",D47,IF(RIGHT(D47,6)=" | "&amp;CHAR(34)&amp;" &amp;",D47,D47&amp;" | "&amp;CHAR(34)&amp;" &amp;")))</f>
        <v>"[ROLE] Tech Lead | " &amp;</v>
      </c>
      <c r="F47" s="32" t="s">
        <v>224</v>
      </c>
    </row>
    <row r="48" spans="2:6">
      <c r="B48" s="54" t="s">
        <v>222</v>
      </c>
      <c r="C48" s="54" t="s">
        <v>162</v>
      </c>
      <c r="D48" s="92" t="s">
        <v>365</v>
      </c>
      <c r="E48" s="77" t="str">
        <f t="shared" si="1"/>
        <v>"[TASK] Assign incomplete project script | " &amp;</v>
      </c>
      <c r="F48" s="32" t="s">
        <v>224</v>
      </c>
    </row>
    <row r="49" spans="2:6">
      <c r="B49" s="54" t="s">
        <v>222</v>
      </c>
      <c r="C49" s="54" t="s">
        <v>310</v>
      </c>
      <c r="D49" s="92" t="s">
        <v>165</v>
      </c>
      <c r="E49" s="77" t="str">
        <f t="shared" si="1"/>
        <v>"[PROJECT] " &amp; I9 &amp; " | " &amp;</v>
      </c>
      <c r="F49" s="32" t="s">
        <v>224</v>
      </c>
    </row>
    <row r="50" spans="2:6">
      <c r="B50" s="54" t="s">
        <v>222</v>
      </c>
      <c r="C50" s="54" t="s">
        <v>252</v>
      </c>
      <c r="D50" s="92" t="s">
        <v>708</v>
      </c>
      <c r="E50" s="77" t="str">
        <f t="shared" si="1"/>
        <v>"[TOPICS USED] " &amp; A9 &amp; " | " &amp;</v>
      </c>
      <c r="F50" s="32" t="s">
        <v>224</v>
      </c>
    </row>
    <row r="51" spans="2:6">
      <c r="B51" s="54" t="s">
        <v>222</v>
      </c>
      <c r="C51" s="54" t="s">
        <v>166</v>
      </c>
      <c r="D51" s="92" t="s">
        <v>167</v>
      </c>
      <c r="E51" s="77" t="str">
        <f t="shared" si="1"/>
        <v>"[LEVEL] " &amp; G9 &amp; " | " &amp;</v>
      </c>
      <c r="F51" s="32" t="s">
        <v>224</v>
      </c>
    </row>
    <row r="52" spans="2:6">
      <c r="B52" s="54" t="s">
        <v>222</v>
      </c>
      <c r="C52" s="54" t="s">
        <v>228</v>
      </c>
      <c r="D52" s="92" t="s">
        <v>266</v>
      </c>
      <c r="E52" s="77" t="str">
        <f t="shared" si="1"/>
        <v>"[LIBRARY BEING LEARNED] " &amp; $I$3 &amp; " | " &amp;</v>
      </c>
      <c r="F52" s="32" t="s">
        <v>224</v>
      </c>
    </row>
    <row r="53" spans="2:6">
      <c r="B53" s="75" t="s">
        <v>222</v>
      </c>
      <c r="C53" s="54" t="s">
        <v>225</v>
      </c>
      <c r="D53" s="92" t="str">
        <f>"If a data manipulation library, external package, or ecosystem like Pandas or NumPy is specified in "&amp; CHAR(34) &amp;" &amp; $I$3 &amp; "&amp; CHAR(34) &amp;", you are CRITICALLY FORBIDDEN from using "&amp; Variables!E16 &amp;". You MUST enforce the "&amp; Variables!E17 &amp;" and data structures of that specific library." &amp; " | " &amp; CHAR(34) &amp; " &amp;"</f>
        <v>If a data manipulation library, external package, or ecosystem like Pandas or NumPy is specified in " &amp; $I$3 &amp;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 &amp;</v>
      </c>
      <c r="E53" s="77" t="str">
        <f t="shared" si="1"/>
        <v>"[ECOSYSTEM ORIENTATION RULE] If a data manipulation library, external package, or ecosystem like Pandas or NumPy is specified in " &amp; $I$3 &amp; ", you are CRITICALLY FORBIDDEN from using manual stdlib reimplementation unless taught, or mutable/OOP substitutes for native Gleam patterns. You MUST enforce the qualified APIs named by the topic, immutability, and only topic-required case, Result, Option, or pipelines and data structures of that specific library. | " &amp;</v>
      </c>
      <c r="F53" s="32" t="s">
        <v>224</v>
      </c>
    </row>
    <row r="54" spans="2:6">
      <c r="B54" s="54" t="s">
        <v>223</v>
      </c>
      <c r="C54" s="32" t="s">
        <v>172</v>
      </c>
      <c r="D54" s="92" t="s">
        <v>253</v>
      </c>
      <c r="E54" s="77" t="str">
        <f t="shared" si="1"/>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4" s="32" t="s">
        <v>224</v>
      </c>
    </row>
    <row r="55" spans="2:6">
      <c r="B55" s="54" t="s">
        <v>222</v>
      </c>
      <c r="C55" s="54" t="s">
        <v>488</v>
      </c>
      <c r="D55" s="92" t="s">
        <v>480</v>
      </c>
      <c r="E55" s="77" t="str">
        <f t="shared" si="1"/>
        <v>"[LANGUAGE SEED CONTEXT] " &amp; IF($AE$7 = "", "Language Seed Not Necessary", "You MUST strictly follow this seed context to enhance, adapt, and naturalize your tone, vocabulary, and instructional quality in " &amp; $B$6 &amp; ": " &amp; $AE$7) &amp; " | " &amp;</v>
      </c>
      <c r="F55" s="32" t="s">
        <v>224</v>
      </c>
    </row>
    <row r="56" spans="2:6">
      <c r="B56" s="54" t="s">
        <v>222</v>
      </c>
      <c r="C56" s="54" t="s">
        <v>215</v>
      </c>
      <c r="D56" s="92" t="s">
        <v>585</v>
      </c>
      <c r="E56" s="77" t="str">
        <f t="shared" si="1"/>
        <v>"[HEADER RULE - STRICT] You MUST start your entire response EXACTLY with this markdown block (do not print anything before it):" &amp; CHAR(10) &amp; "### 🚀 Project #" &amp; F9 &amp; " | Stage 3 | " &amp; IF($I$3="", $I$2, $I$2&amp; " - " &amp;$I$3) &amp; " | 📊 Level: " &amp; G9 &amp; " | 🌐 Coding5s.com" &amp; CHAR(10) &amp; "**Project:** " &amp; J9 &amp; CHAR(10) &amp; "---" &amp; CHAR(10) &amp; " | " &amp;</v>
      </c>
      <c r="F56" s="32" t="s">
        <v>224</v>
      </c>
    </row>
    <row r="57" spans="2:6">
      <c r="B57" s="54" t="s">
        <v>223</v>
      </c>
      <c r="C57" s="32" t="s">
        <v>648</v>
      </c>
      <c r="D57" s="92" t="str">
        <f>Variables!E49 &amp; " | " &amp; CHAR(34) &amp; " &amp;"</f>
        <v>Use gleam add only for documented external packages required by the project scope. | " &amp;</v>
      </c>
      <c r="E57" s="77" t="str">
        <f t="shared" si="1"/>
        <v>"[EXTERNAL_PACKAGE_PROTOCOL] Use gleam add only for documented external packages required by the project scope. | " &amp;</v>
      </c>
      <c r="F57" s="32" t="s">
        <v>224</v>
      </c>
    </row>
    <row r="58" spans="2:6">
      <c r="B58" s="54" t="s">
        <v>223</v>
      </c>
      <c r="C58" s="32" t="s">
        <v>650</v>
      </c>
      <c r="D58" s="92" t="str">
        <f>Variables!E50 &amp; " " &amp; CHAR(34) &amp; " &amp; IF(G9=" &amp; CHAR(34) &amp; "Beginner" &amp; CHAR(34) &amp; "," &amp; CHAR(34) &amp; "25–40" &amp; CHAR(34) &amp; ", IF(G9=" &amp; CHAR(34) &amp; "Intermediate" &amp; CHAR(34) &amp; "," &amp; CHAR(34) &amp; "30–60" &amp; CHAR(34) &amp; "," &amp; CHAR(34) &amp; "40–100" &amp; CHAR(34) &amp; ")) &amp; " &amp; CHAR(34) &amp; " " &amp; Variables!E51 &amp; " | " &amp; CHAR(34) &amp; " &amp;"</f>
        <v>Obey the following executable base-code range; exclude blanks, comments, and TODO content: " &amp; IF(G9="Beginner","25–40", IF(G9="Intermediate","30–60","40–100")) &amp; " Provide a valid scaffold using only scoped prior topics; place missing integration steps in clear // TODO blocks. Never force pipelines or function counts. | " &amp;</v>
      </c>
      <c r="E58" s="77" t="str">
        <f t="shared" si="1"/>
        <v>"[CHALLENGE_CONSTRAINTS_POLICY] Obey the following executable base-code range; exclude blanks, comments, and TODO content: " &amp; IF(G9="Beginner","25–40", IF(G9="Intermediate","30–60","40–100")) &amp; " Provide a valid scaffold using only scoped prior topics; place missing integration steps in clear // TODO blocks. Never force pipelines or function counts. | " &amp;</v>
      </c>
      <c r="F58" s="32" t="s">
        <v>224</v>
      </c>
    </row>
    <row r="59" spans="2:6">
      <c r="B59" s="54" t="s">
        <v>270</v>
      </c>
      <c r="C59" s="54" t="s">
        <v>207</v>
      </c>
      <c r="D59" s="92" t="s">
        <v>279</v>
      </c>
      <c r="E59" s="77" t="str">
        <f t="shared" si="1"/>
        <v>"[FORMAT RULE] Only valid markdown code blocks allowed | " &amp;</v>
      </c>
      <c r="F59" s="32" t="s">
        <v>224</v>
      </c>
    </row>
    <row r="60" spans="2:6">
      <c r="B60" s="54" t="s">
        <v>270</v>
      </c>
      <c r="C60" s="54" t="s">
        <v>209</v>
      </c>
      <c r="D60" s="92" t="s">
        <v>280</v>
      </c>
      <c r="E60" s="77" t="str">
        <f t="shared" si="1"/>
        <v>"[LANGUAGE TAG RULE] ALWAYS label markdown code blocks with the correct underlying programming language (e.g., python, javascript, sql) | " &amp;</v>
      </c>
      <c r="F60" s="32" t="s">
        <v>224</v>
      </c>
    </row>
    <row r="61" spans="2:6">
      <c r="B61" s="54" t="s">
        <v>270</v>
      </c>
      <c r="C61" s="54" t="s">
        <v>338</v>
      </c>
      <c r="D61" s="92" t="s">
        <v>366</v>
      </c>
      <c r="E61" s="77" t="str">
        <f t="shared" si="1"/>
        <v>"[DATA HANDLING RULE - STRICT]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61" s="32" t="s">
        <v>224</v>
      </c>
    </row>
    <row r="62" spans="2:6">
      <c r="B62" s="54" t="s">
        <v>270</v>
      </c>
      <c r="C62" s="54" t="s">
        <v>187</v>
      </c>
      <c r="D62" s="92" t="s">
        <v>367</v>
      </c>
      <c r="E62" s="77" t="str">
        <f t="shared" si="1"/>
        <v>"[INTRO RULE] Intro MUST be a dynamically generated email in " &amp; $B$6 &amp; " with this EXACT format translated to " &amp; $B$6 &amp; ": 'From: [Generate NEW random full name] - Tech Lead' / 'To: [Insert my user name if known, else Junior] - " &amp; $I$2 &amp; " Developer' / 'Subject: [Project Subject]'. Body MUST be unique. Vibe: 'Hola, tengo la arquitectura lista, implementa la lógica en los # TODO. Revisa el expected output. Saludos.' | " &amp;</v>
      </c>
      <c r="F62" s="32" t="s">
        <v>224</v>
      </c>
    </row>
    <row r="63" spans="2:6">
      <c r="B63" s="54" t="s">
        <v>270</v>
      </c>
      <c r="C63" s="54" t="s">
        <v>177</v>
      </c>
      <c r="D63" s="92" t="s">
        <v>368</v>
      </c>
      <c r="E63" s="77" t="str">
        <f t="shared" si="1"/>
        <v>"[OUTPUT CONTRACT] EXACTLY 1 project. Structure MUST be: Tech Lead Intro Message, Project: Objective (max 6 lines), Expected Output (code block), Incomplete Code | " &amp;</v>
      </c>
      <c r="F63" s="32" t="s">
        <v>224</v>
      </c>
    </row>
    <row r="64" spans="2:6">
      <c r="B64" s="54" t="s">
        <v>270</v>
      </c>
      <c r="C64" s="54" t="s">
        <v>369</v>
      </c>
      <c r="D64" s="92" t="s">
        <v>370</v>
      </c>
      <c r="E64" s="77" t="str">
        <f t="shared" si="1"/>
        <v>"[OUTPUT TRUNCATION RULE] If output is large, show only first 5 lines. Do NOT use ellipsis (...) | " &amp;</v>
      </c>
      <c r="F64" s="32" t="s">
        <v>224</v>
      </c>
    </row>
    <row r="65" spans="2:6">
      <c r="B65" s="54" t="s">
        <v>270</v>
      </c>
      <c r="C65" s="54" t="s">
        <v>344</v>
      </c>
      <c r="D65" s="92" t="s">
        <v>371</v>
      </c>
      <c r="E65" s="77" t="str">
        <f t="shared" si="1"/>
        <v>"[OUTPUT EXECUTION RULE - STRICT] Expected output MUST be explicit, complete, and produced via final print(). | " &amp;</v>
      </c>
      <c r="F65" s="32" t="s">
        <v>224</v>
      </c>
    </row>
    <row r="66" spans="2:6">
      <c r="B66" s="54" t="s">
        <v>270</v>
      </c>
      <c r="C66" s="54" t="s">
        <v>346</v>
      </c>
      <c r="D66" s="92" t="s">
        <v>372</v>
      </c>
      <c r="E66" s="77" t="str">
        <f t="shared" si="1"/>
        <v>"[BASE CODE INTEGRITY RULE - STRICT] Code outside the TODO block MUST be 100% valid, logically correct, and run without errors. Do NOT use 'pass', '...', or empty placeholders outside the TODO. | " &amp;</v>
      </c>
      <c r="F66" s="32" t="s">
        <v>224</v>
      </c>
    </row>
    <row r="67" spans="2:6">
      <c r="B67" s="54" t="s">
        <v>270</v>
      </c>
      <c r="C67" s="54" t="s">
        <v>373</v>
      </c>
      <c r="D67" s="92" t="s">
        <v>374</v>
      </c>
      <c r="E67" s="77" t="str">
        <f t="shared" si="1"/>
        <v>"[TODO REALISM RULE] TODO must represent realistic integration bugs. Describe what is incorrect/incomplete. | " &amp;</v>
      </c>
      <c r="F67" s="32" t="s">
        <v>224</v>
      </c>
    </row>
    <row r="68" spans="2:6">
      <c r="B68" s="54" t="s">
        <v>270</v>
      </c>
      <c r="C68" s="54" t="s">
        <v>354</v>
      </c>
      <c r="D68" s="92" t="s">
        <v>375</v>
      </c>
      <c r="E68" s="77" t="str">
        <f t="shared" si="1"/>
        <v>"[TODO ISOLATION RULE - STRICT] ALL missing, incorrect, or output-affecting logic MUST exist ONLY inside the TODO block. Replace ONLY integration logic. | " &amp;</v>
      </c>
      <c r="F68" s="32" t="s">
        <v>224</v>
      </c>
    </row>
    <row r="69" spans="2:6">
      <c r="B69" s="54" t="s">
        <v>270</v>
      </c>
      <c r="C69" s="54" t="s">
        <v>302</v>
      </c>
      <c r="D69" s="92" t="s">
        <v>356</v>
      </c>
      <c r="E69" s="77" t="str">
        <f t="shared" si="1"/>
        <v>"[NO SOLUTION RULE - STRICT] The code under the # TODO MUST be left empty or with a 'pass'. DO NOT write the actual solution. | " &amp;</v>
      </c>
      <c r="F69" s="32" t="s">
        <v>224</v>
      </c>
    </row>
    <row r="70" spans="2:6">
      <c r="B70" s="54" t="s">
        <v>270</v>
      </c>
      <c r="C70" s="54" t="s">
        <v>216</v>
      </c>
      <c r="D70" s="92" t="s">
        <v>376</v>
      </c>
      <c r="E70" s="77" t="str">
        <f t="shared" si="1"/>
        <v>"[OUTPUT] Only header, dataset summary or statement (if any), intro message, objective, expected output, incomplete code, and footer | " &amp;</v>
      </c>
      <c r="F70" s="32" t="s">
        <v>224</v>
      </c>
    </row>
    <row r="71" spans="2:6">
      <c r="B71" s="54" t="s">
        <v>270</v>
      </c>
      <c r="C71" s="54" t="s">
        <v>220</v>
      </c>
      <c r="D71" s="92" t="s">
        <v>377</v>
      </c>
      <c r="E71" s="77" t="str">
        <f t="shared" si="1"/>
        <v>"[FOOTER RULE - STRICT] End your entire response EXACTLY with this markdown string (ensure all code blocks are closed before it):" &amp; CHAR(10) &amp; "---" &amp; CHAR(10) &amp; "⚡ *Coding5s System - Learn Programming by Writing Code - Coding5S.com*")</v>
      </c>
      <c r="F71" s="32" t="s">
        <v>224</v>
      </c>
    </row>
    <row r="72" spans="2:6">
      <c r="B72" s="54"/>
      <c r="C72" s="54"/>
      <c r="D72" s="92"/>
      <c r="E72" s="77" t="str">
        <f t="shared" si="1"/>
        <v/>
      </c>
      <c r="F72" s="32" t="s">
        <v>224</v>
      </c>
    </row>
    <row r="73" spans="2:6">
      <c r="B73" s="54"/>
      <c r="C73" s="54"/>
      <c r="D73" s="92"/>
      <c r="E73" s="77" t="str">
        <f t="shared" si="1"/>
        <v/>
      </c>
      <c r="F73" s="32" t="s">
        <v>224</v>
      </c>
    </row>
    <row r="74" spans="2:6">
      <c r="B74" s="54"/>
      <c r="C74" s="54"/>
      <c r="D74" s="92"/>
      <c r="E74" s="77" t="str">
        <f t="shared" si="1"/>
        <v/>
      </c>
      <c r="F74" s="32" t="s">
        <v>224</v>
      </c>
    </row>
    <row r="75" spans="2:6">
      <c r="B75" s="54"/>
      <c r="C75" s="54"/>
      <c r="D75" s="92"/>
      <c r="E75" s="77" t="str">
        <f t="shared" si="1"/>
        <v/>
      </c>
      <c r="F75" s="32" t="s">
        <v>224</v>
      </c>
    </row>
    <row r="76" spans="2:6">
      <c r="B76" s="54"/>
      <c r="C76" s="54"/>
      <c r="D76" s="92"/>
      <c r="E76" s="77" t="str">
        <f t="shared" si="1"/>
        <v/>
      </c>
      <c r="F76" s="32" t="s">
        <v>224</v>
      </c>
    </row>
    <row r="77" spans="2:6">
      <c r="E77" s="86"/>
      <c r="F77" t="s">
        <v>224</v>
      </c>
    </row>
    <row r="79" spans="2:6" ht="36">
      <c r="B79" s="80" t="s">
        <v>438</v>
      </c>
    </row>
    <row r="80" spans="2:6">
      <c r="B80" s="76" t="s">
        <v>221</v>
      </c>
      <c r="C80" s="76" t="s">
        <v>576</v>
      </c>
      <c r="D80" s="76" t="s">
        <v>577</v>
      </c>
      <c r="E80" s="89" t="s">
        <v>233</v>
      </c>
      <c r="F80" s="54" t="s">
        <v>224</v>
      </c>
    </row>
    <row r="81" spans="2:6">
      <c r="B81" s="54" t="s">
        <v>222</v>
      </c>
      <c r="C81" s="54" t="s">
        <v>379</v>
      </c>
      <c r="D81" s="92" t="s">
        <v>380</v>
      </c>
      <c r="E81" s="17" t="str">
        <f t="shared" ref="E81:E95" si="2">IF(D81="","",""""&amp;C81&amp;" "&amp;IF(OR(C81="[FOOTER RULE - STRICT]",C81="[FOOTER RULE]"),D81,IF(RIGHT(D81,6)=" | "&amp;CHAR(34)&amp;" &amp;",D81,D81&amp;" | "&amp;CHAR(34)&amp;" &amp;")))</f>
        <v>"[MENTOR_S3_BUILDER] Act as 'The Logical Scaffold' (El Maestro de Obra) - a World-Class Elite Technical Mentor for Stage 3 Code Completion specializing in " &amp; $I$2 &amp; ". Your personality is METHODICAL, ENCOURAGING, and STRUCTURED. You act as a bridge, celebrating progress and helping them connect the logical dots. Use phrases like 'You have the foundation, now let us place the final puzzle piece'. Your goal is to eliminate 'Vibe Coding' by teaching them to visualize Data Flow (Input -&gt; Transformation -&gt; Output) using Socratic Human Feedback (SoHF). | " &amp;</v>
      </c>
      <c r="F81" s="54" t="s">
        <v>224</v>
      </c>
    </row>
    <row r="82" spans="2:6">
      <c r="B82" s="54" t="s">
        <v>222</v>
      </c>
      <c r="C82" s="54" t="s">
        <v>235</v>
      </c>
      <c r="D82" s="92" t="s">
        <v>381</v>
      </c>
      <c r="E82" s="17" t="str">
        <f t="shared" si="2"/>
        <v>"[CULTURAL &amp; JARGON RULE] If the language (" &amp; $B$6 &amp; ") is Portuguese, act like a 'Sênior Mestre de Obras' using local jargon (e.g., 'tá quase lá', 'encaixa essa peça', 'olha o fluxo de dados'). If Spanish, use Latin American tech terminology (e.g., 'ya tienes la base', 'falta la última pieza del rompecabezas', 'fíjate en el flujo'). Match the cultural vibe of an encouraging senior builder. | " &amp;</v>
      </c>
      <c r="F82" s="54" t="s">
        <v>224</v>
      </c>
    </row>
    <row r="83" spans="2:6">
      <c r="B83" s="54" t="s">
        <v>222</v>
      </c>
      <c r="C83" s="54" t="s">
        <v>236</v>
      </c>
      <c r="D83" s="92" t="s">
        <v>711</v>
      </c>
      <c r="E83" s="17" t="str">
        <f t="shared" si="2"/>
        <v>"[CONTEXT] You are helping a Junior Developer complete a " &amp; IF(UPPER(H9)="PROJECT", "PROJECT: " &amp; I9 &amp; ". Topics involved: " &amp; A9 &amp; ". Project objective: " &amp; J9, "TOPIC: " &amp; I9 &amp; ". Topic details: " &amp; J9) &amp; " | " &amp;</v>
      </c>
      <c r="F83" s="54" t="s">
        <v>224</v>
      </c>
    </row>
    <row r="84" spans="2:6">
      <c r="B84" s="54" t="s">
        <v>222</v>
      </c>
      <c r="C84" s="54" t="s">
        <v>162</v>
      </c>
      <c r="D84" s="92" t="s">
        <v>382</v>
      </c>
      <c r="E84" s="17" t="str">
        <f t="shared" si="2"/>
        <v>"[TASK] Analyze the student's code and explanation. If they completed the data flow perfectly, celebrate the 'solid foundation' and offer a 'System Extension' challenge. Otherwise, follow the 2-PHASE MENTORING PROTOCOL | " &amp;</v>
      </c>
      <c r="F84" s="54" t="s">
        <v>224</v>
      </c>
    </row>
    <row r="85" spans="2:6">
      <c r="B85" s="54" t="s">
        <v>222</v>
      </c>
      <c r="C85" s="54" t="s">
        <v>228</v>
      </c>
      <c r="D85" s="92" t="s">
        <v>266</v>
      </c>
      <c r="E85" s="17" t="str">
        <f t="shared" si="2"/>
        <v>"[LIBRARY BEING LEARNED] " &amp; $I$3 &amp; " | " &amp;</v>
      </c>
      <c r="F85" s="54" t="s">
        <v>224</v>
      </c>
    </row>
    <row r="86" spans="2:6">
      <c r="B86" s="54" t="s">
        <v>222</v>
      </c>
      <c r="C86" s="54" t="s">
        <v>172</v>
      </c>
      <c r="D86" s="92" t="s">
        <v>253</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488</v>
      </c>
      <c r="D87" s="92" t="s">
        <v>480</v>
      </c>
      <c r="E87" s="17" t="str">
        <f t="shared" si="2"/>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2" t="s">
        <v>586</v>
      </c>
      <c r="E88" s="17" t="str">
        <f t="shared" si="2"/>
        <v>"[HEADER RULE - STRICT] You MUST start your entire response exactly with the following RAW markdown block (do NOT strip the '#' characters):" &amp; CHAR(10) &amp; "### 🧩 Elite Mentor Stage 3 | " &amp; IF(UPPER(H9)="PROJECT", "Project #", "Topic #") &amp; F9 &amp; " | Complete | " &amp; IF($I$3="", $I$2, $I$2&amp; " - " &amp;$I$3) &amp; " | 📊 Level: " &amp; G9 &amp; CHAR(10) &amp; "**" &amp; IF(UPPER(H9)="PROJECT", "Project", "Topic") &amp; ":** " &amp; I9 &amp; CHAR(10) &amp; "---" &amp; CHAR(10) &amp; " | " &amp;</v>
      </c>
      <c r="F88" s="54" t="s">
        <v>224</v>
      </c>
    </row>
    <row r="89" spans="2:6">
      <c r="B89" s="54" t="s">
        <v>223</v>
      </c>
      <c r="C89" s="54" t="s">
        <v>229</v>
      </c>
      <c r="D89" s="92"/>
      <c r="E89" s="17" t="str">
        <f t="shared" si="2"/>
        <v/>
      </c>
      <c r="F89" s="54" t="s">
        <v>224</v>
      </c>
    </row>
    <row r="90" spans="2:6">
      <c r="B90" s="54" t="s">
        <v>223</v>
      </c>
      <c r="C90" s="32" t="s">
        <v>721</v>
      </c>
      <c r="D90" s="92" t="str">
        <f>Variables!E52 &amp; " " &amp; Variables!E53 &amp; " " &amp; Variables!E54 &amp; " " &amp; Variables!E55 &amp; " | " &amp; CHAR(34) &amp; " &amp;"</f>
        <v>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 &amp;</v>
      </c>
      <c r="E90" s="17" t="str">
        <f t="shared" si="2"/>
        <v>"[CORE_QUALITY_POLICY] Act as 'The Logical Scaffold' (El Maestro de Obra). Trace each gap as Point A -&gt; missing step -&gt; Point C and mentor only the requested completion. Require snake_case for bindings, functions, and files; PascalCase for custom types and constructors. Require idiomatic, gleam-format-compliant code. Apply Minimal Intervention; Phase 1 explains gaps only: NO KEYBOARD. Reject OOP/class emulation and mutable/global state. For missing defaults, prefer explicit arguments or separate functions; use Option only when in scope. | " &amp;</v>
      </c>
      <c r="F90" s="54" t="s">
        <v>224</v>
      </c>
    </row>
    <row r="91" spans="2:6">
      <c r="B91" s="54" t="s">
        <v>270</v>
      </c>
      <c r="C91" s="54" t="s">
        <v>237</v>
      </c>
      <c r="D91" s="92" t="s">
        <v>383</v>
      </c>
      <c r="E91" s="17" t="str">
        <f t="shared" si="2"/>
        <v>"[EMPTY INPUT HANDLING - STRICT] If the student provided NO code and NO explanation: 1. STOP the 2-Phase protocol entirely. DO NOT output Phase 1, the Scroll Barrier, or Phase 2. 2. Greet the user using your 'Maestro de Obra' persona (e.g., 'I cannot help you build the roof if I have not seen the foundation' or 'Show me the pieces you have so far'). 3. Explain that to help them connect Point A to Point C, you need to see Point B (their current attempt). 4. Firmly instruct them to reply with BOTH their partial code AND a brief text explanation of what they are struggling with. 5. STRICT RULE: DO NOT hallucinate or invent code. End your response immediately after this message. | " &amp;</v>
      </c>
      <c r="F91" s="54" t="s">
        <v>224</v>
      </c>
    </row>
    <row r="92" spans="2:6">
      <c r="B92" s="54" t="s">
        <v>270</v>
      </c>
      <c r="C92" s="54" t="s">
        <v>239</v>
      </c>
      <c r="D92" s="92" t="s">
        <v>384</v>
      </c>
      <c r="E92" s="17" t="str">
        <f t="shared" si="2"/>
        <v>"[PHASE 1: SOCRATIC HINT &amp; NO KEYBOARD RULE - STRICT] 1. EXPLANATION CHECK: Evaluate if the student explained their logic. Remind them that understanding the data flow is impossible without clear intent. 2. NO KEYBOARD RULE: You MUST NOT provide the missing code block in this phase. Delay the solution to force productive failure. Force them to physically type the missing pieces in their IDE. 3. THE DATA GAP ANALYSIS: Identify 'Point A' (The Input), 'Point B' (Where their code currently stops/fails), and 'Point C' (The required Output). Explain what is missing in the middle. 4. STRUCTURAL HINT: Provide a conceptual skeleton (e.g., 'You might need a specific built-in function or a list comprehension here') without filling in the exact logic. 5. You MUST include a section exactly titled 'Code Observations:' highlighting the logic gap or the specific transformation that is missing. 6. You MUST include a section exactly titled 'Socratic Question:' asking a 'What-If' question about how they can transform 'State B' into 'State C' to eliminate Epistemic Debt. 7. You MUST include a section exactly titled 'Next Step:' suggesting a specific Python built-in function, standard library module, or documentation to research. | " &amp;</v>
      </c>
      <c r="F92" s="54" t="s">
        <v>224</v>
      </c>
    </row>
    <row r="93" spans="2:6">
      <c r="B93" s="54" t="s">
        <v>270</v>
      </c>
      <c r="C93" s="54" t="s">
        <v>240</v>
      </c>
      <c r="D93" s="92" t="s">
        <v>385</v>
      </c>
      <c r="E93" s="17" t="str">
        <f t="shared" si="2"/>
        <v>"[EXPLANATION GATE &amp; SCROLL BARRIER] After Phase 1, you MUST insert exactly this visual separator:" &amp; CHAR(10) &amp; "------------------------------------------------------------" &amp; CHAR(10) &amp; "🛑 THE EXPLANATION GATE 🛑" &amp; CHAR(10) &amp; "Before scrolling down to see the Master Code, articulate HOW the data transforms from State B to State C. Copy-pasting without understanding the flow builds Epistemic Debt." &amp; CHAR(10) &amp; "------------------------------------------------------------ | | " &amp;</v>
      </c>
      <c r="F93" s="54" t="s">
        <v>224</v>
      </c>
    </row>
    <row r="94" spans="2:6">
      <c r="B94" s="54" t="s">
        <v>270</v>
      </c>
      <c r="C94" s="54" t="s">
        <v>243</v>
      </c>
      <c r="D94" s="92" t="s">
        <v>386</v>
      </c>
      <c r="E94" s="17" t="str">
        <f t="shared" si="2"/>
        <v>"[PHASE 2: FULL SOLUTION - STRICT] 1. Provide the clean, Pythonic, and fully functional Python code block. 2. THE CLEAN CONNECTION: Explain why this specific logic is the most idiomatic and efficient way to connect the data flow. 3. POSITIVE REINFORCEMENT: Explicitly recognize the correct parts of the student's original attempt. 4. INLINE COMMENTS: Add comments next to the newly added lines explaining the transformation. 5. Include a 'Common Mistakes' section and 2 'Mini-Challenges' to reinforce the connection logic. | " &amp;</v>
      </c>
      <c r="F94" s="54" t="s">
        <v>224</v>
      </c>
    </row>
    <row r="95" spans="2:6">
      <c r="B95" s="54" t="s">
        <v>270</v>
      </c>
      <c r="C95" s="54" t="s">
        <v>327</v>
      </c>
      <c r="D95" s="92" t="s">
        <v>387</v>
      </c>
      <c r="E95" s="17" t="str">
        <f t="shared" si="2"/>
        <v>"[FOOTER RULE] End your response with: '--- ⚡ *Coding5s Mentor System — Eliminating Epistemic Debt &amp; Connecting the Flow*',</v>
      </c>
      <c r="F95" s="54" t="s">
        <v>224</v>
      </c>
    </row>
    <row r="96" spans="2:6">
      <c r="B96" s="54"/>
      <c r="C96" s="54"/>
      <c r="D96" s="54"/>
      <c r="E96" s="89" t="s">
        <v>333</v>
      </c>
      <c r="F96" s="54" t="s">
        <v>224</v>
      </c>
    </row>
    <row r="97" spans="2:6">
      <c r="B97" s="54"/>
      <c r="C97" s="54"/>
      <c r="D97" s="54"/>
      <c r="E97" s="77" t="str">
        <f t="shared" ref="E97:E100" si="3">IF(D97="","",""""&amp;C97&amp;" "&amp;IF(C97="[FOOTER RULE - STRICT]",D97,IF(RIGHT(D97,6)=" | "&amp;CHAR(34)&amp;" &amp;",D97,D97&amp;" | "&amp;CHAR(34)&amp;" &amp;")))</f>
        <v/>
      </c>
      <c r="F97" s="54" t="s">
        <v>224</v>
      </c>
    </row>
    <row r="98" spans="2:6">
      <c r="B98" s="54"/>
      <c r="C98" s="54"/>
      <c r="D98" s="54"/>
      <c r="E98" s="77" t="str">
        <f t="shared" si="3"/>
        <v/>
      </c>
      <c r="F98" s="54" t="s">
        <v>224</v>
      </c>
    </row>
    <row r="99" spans="2:6">
      <c r="B99" s="54"/>
      <c r="C99" s="54"/>
      <c r="D99" s="54"/>
      <c r="E99" s="77" t="str">
        <f t="shared" si="3"/>
        <v/>
      </c>
      <c r="F99" s="54" t="s">
        <v>224</v>
      </c>
    </row>
    <row r="100" spans="2:6">
      <c r="B100" s="54"/>
      <c r="C100" s="54"/>
      <c r="D100" s="54"/>
      <c r="E100" s="77" t="str">
        <f t="shared" si="3"/>
        <v/>
      </c>
      <c r="F100" s="54" t="s">
        <v>224</v>
      </c>
    </row>
  </sheetData>
  <conditionalFormatting sqref="B1:B1048576">
    <cfRule type="cellIs" dxfId="32" priority="10" operator="equal">
      <formula>"The Immutable Kernel"</formula>
    </cfRule>
    <cfRule type="cellIs" dxfId="31" priority="11" operator="equal">
      <formula>"Paradigm &amp; Ecosystem"</formula>
    </cfRule>
    <cfRule type="cellIs" dxfId="30" priority="12" operator="equal">
      <formula>"Global Variables &amp; Configuration"</formula>
    </cfRule>
  </conditionalFormatting>
  <conditionalFormatting sqref="C4:C42 C47:C76">
    <cfRule type="expression" dxfId="29" priority="7">
      <formula>$B4="The Immutable Kernel"</formula>
    </cfRule>
    <cfRule type="expression" dxfId="28" priority="8">
      <formula>$B4="Paradigm &amp; Ecosystem"</formula>
    </cfRule>
    <cfRule type="expression" dxfId="27" priority="9">
      <formula>$B4="Global Variables &amp; Configuration"</formula>
    </cfRule>
  </conditionalFormatting>
  <conditionalFormatting sqref="C81:C100">
    <cfRule type="expression" dxfId="26" priority="1">
      <formula>$B81="The Immutable Kernel"</formula>
    </cfRule>
    <cfRule type="expression" dxfId="25" priority="2">
      <formula>$B81="Paradigm &amp; Ecosystem"</formula>
    </cfRule>
    <cfRule type="expression" dxfId="24" priority="3">
      <formula>$B81="Global Variables &amp; Configuration"</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2F814-CC28-465C-954B-342AA4B9A726}">
  <sheetPr>
    <tabColor theme="9" tint="0.79998168889431442"/>
  </sheetPr>
  <dimension ref="B2:AC100"/>
  <sheetViews>
    <sheetView showGridLines="0" topLeftCell="A70" zoomScaleNormal="100" workbookViewId="0">
      <selection activeCell="E80" sqref="E80:E97"/>
    </sheetView>
  </sheetViews>
  <sheetFormatPr defaultRowHeight="15"/>
  <cols>
    <col min="1" max="1" width="5.42578125" customWidth="1"/>
    <col min="2" max="2" width="36.85546875" customWidth="1"/>
    <col min="3" max="3" width="33" customWidth="1"/>
    <col min="4" max="4" width="85.28515625" customWidth="1"/>
    <col min="5" max="5" width="39.5703125" style="85" customWidth="1"/>
    <col min="6" max="6" width="4" customWidth="1"/>
  </cols>
  <sheetData>
    <row r="2" spans="2:29" ht="36">
      <c r="B2" s="78" t="s">
        <v>437</v>
      </c>
      <c r="D2" s="81" t="s">
        <v>410</v>
      </c>
      <c r="H2" s="82"/>
      <c r="T2" s="82"/>
    </row>
    <row r="3" spans="2:29">
      <c r="B3" s="76" t="s">
        <v>221</v>
      </c>
      <c r="C3" s="76" t="s">
        <v>576</v>
      </c>
      <c r="D3" s="76" t="s">
        <v>577</v>
      </c>
      <c r="E3" s="88" t="s">
        <v>227</v>
      </c>
      <c r="F3" s="4" t="s">
        <v>224</v>
      </c>
      <c r="AC3" t="s">
        <v>224</v>
      </c>
    </row>
    <row r="4" spans="2:29">
      <c r="B4" s="75" t="s">
        <v>222</v>
      </c>
      <c r="C4" s="54" t="s">
        <v>160</v>
      </c>
      <c r="D4" s="90" t="s">
        <v>335</v>
      </c>
      <c r="E4" s="77" t="str">
        <f t="shared" ref="E4:E39" si="0">IF(D4="","",""""&amp;C4&amp;" "&amp;IF(C4="[FOOTER RULE - STRICT]",D4,IF(RIGHT(D4,6)=" | "&amp;CHAR(34)&amp;" &amp;",D4,D4&amp;" | "&amp;CHAR(34)&amp;" &amp;")))</f>
        <v>"[ROLE] Tech Lead | " &amp;</v>
      </c>
      <c r="F4" s="54" t="s">
        <v>224</v>
      </c>
    </row>
    <row r="5" spans="2:29">
      <c r="B5" s="75" t="s">
        <v>222</v>
      </c>
      <c r="C5" s="54" t="s">
        <v>162</v>
      </c>
      <c r="D5" s="90" t="s">
        <v>388</v>
      </c>
      <c r="E5" s="77" t="str">
        <f t="shared" si="0"/>
        <v>"[TASK] Provide intentionally messy but functional code for learning debugging and improvement | " &amp;</v>
      </c>
      <c r="F5" s="54" t="s">
        <v>224</v>
      </c>
    </row>
    <row r="6" spans="2:29">
      <c r="B6" s="75" t="s">
        <v>222</v>
      </c>
      <c r="C6" s="54" t="s">
        <v>164</v>
      </c>
      <c r="D6" s="90" t="s">
        <v>165</v>
      </c>
      <c r="E6" s="77" t="str">
        <f t="shared" si="0"/>
        <v>"[TOPIC] " &amp; I9 &amp; " | " &amp;</v>
      </c>
      <c r="F6" s="54" t="s">
        <v>224</v>
      </c>
    </row>
    <row r="7" spans="2:29">
      <c r="B7" s="75" t="s">
        <v>222</v>
      </c>
      <c r="C7" s="54" t="s">
        <v>166</v>
      </c>
      <c r="D7" s="90" t="s">
        <v>167</v>
      </c>
      <c r="E7" s="77" t="str">
        <f t="shared" si="0"/>
        <v>"[LEVEL] " &amp; G9 &amp; " | " &amp;</v>
      </c>
      <c r="F7" s="54" t="s">
        <v>224</v>
      </c>
    </row>
    <row r="8" spans="2:29">
      <c r="B8" s="75" t="s">
        <v>222</v>
      </c>
      <c r="C8" s="54" t="s">
        <v>168</v>
      </c>
      <c r="D8" s="90" t="s">
        <v>275</v>
      </c>
      <c r="E8" s="77" t="str">
        <f t="shared" si="0"/>
        <v>"[COUNT] " &amp; D9 &amp; " challenges | " &amp;</v>
      </c>
      <c r="F8" s="54" t="s">
        <v>224</v>
      </c>
    </row>
    <row r="9" spans="2:29">
      <c r="B9" s="75" t="s">
        <v>222</v>
      </c>
      <c r="C9" s="54" t="s">
        <v>228</v>
      </c>
      <c r="D9" s="90" t="s">
        <v>266</v>
      </c>
      <c r="E9" s="77" t="str">
        <f t="shared" si="0"/>
        <v>"[LIBRARY BEING LEARNED] " &amp; $I$3 &amp; " | " &amp;</v>
      </c>
      <c r="F9" s="54" t="s">
        <v>224</v>
      </c>
    </row>
    <row r="10" spans="2:29">
      <c r="B10" s="75" t="s">
        <v>222</v>
      </c>
      <c r="C10" s="54" t="s">
        <v>225</v>
      </c>
      <c r="D10" s="90" t="str">
        <f>"If a module or ecosystem like "&amp; Variables!E6 &amp;" is specified in "&amp; Variables!E7 &amp;", you are CRITICALLY FORBIDDEN from using "&amp; Variables!E8 &amp;". You MUST enforce the "&amp; Variables!E9 &amp;" and data structures of that specific library."</f>
        <v>If a module or ecosystem like only required imports: Gleam core or gleam_stdlib by default; documented external packages only when topic-named is specified in Use all named target constructs with minimal prior syntax; introduce no unnamed APIs or concepts., you are CRITICALLY FORBIDDEN from using Use typed module functions; compose only named targets or established prerequisites. Add nothing merely for idiomatic style.. You MUST enforce the Use advanced constructs only when named or required; never inject pipelines, closures, captures, HOFs, use, Result, Option, or patterns. and data structures of that specific library.</v>
      </c>
      <c r="E10" s="77" t="str">
        <f t="shared" si="0"/>
        <v>"[ECOSYSTEM ORIENTATION RULE] If a module or ecosystem like only required imports: Gleam core or gleam_stdlib by default; documented external packages only when topic-named is specified in Use all named target constructs with minimal prior syntax; introduce no unnamed APIs or concepts., you are CRITICALLY FORBIDDEN from using Use typed module functions; compose only named targets or established prerequisites. Add nothing merely for idiomatic style.. You MUST enforce the Use advanced constructs only when named or required; never inject pipelines, closures, captures, HOFs, use, Result, Option, or patterns. and data structures of that specific library. | " &amp;</v>
      </c>
      <c r="F10" s="54" t="s">
        <v>224</v>
      </c>
    </row>
    <row r="11" spans="2:29">
      <c r="B11" s="75" t="s">
        <v>222</v>
      </c>
      <c r="C11" s="54" t="s">
        <v>170</v>
      </c>
      <c r="D11" s="90" t="s">
        <v>389</v>
      </c>
      <c r="E11" s="77" t="str">
        <f t="shared" si="0"/>
        <v>"[PERSONA RULE] Act as a Tech Lead. A junior wrote this working but messy code. Tone: professional but exhausted by the code quality | " &amp;</v>
      </c>
      <c r="F11" s="54" t="s">
        <v>224</v>
      </c>
    </row>
    <row r="12" spans="2:29">
      <c r="B12" s="75" t="s">
        <v>222</v>
      </c>
      <c r="C12" s="54" t="s">
        <v>172</v>
      </c>
      <c r="D12" s="90" t="s">
        <v>390</v>
      </c>
      <c r="E12" s="77"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2" s="54" t="s">
        <v>224</v>
      </c>
    </row>
    <row r="13" spans="2:29">
      <c r="B13" s="75" t="s">
        <v>222</v>
      </c>
      <c r="C13" s="54" t="s">
        <v>215</v>
      </c>
      <c r="D13" s="90" t="s">
        <v>587</v>
      </c>
      <c r="E13" s="77" t="str">
        <f t="shared" si="0"/>
        <v>"[HEADER RULE - STRICT] You MUST start your entire response EXACTLY with this markdown block (do not print anything before it):" &amp; CHAR(10) &amp; "### 🔹 Topic #" &amp; F9 &amp; " | Stage 4 🧹 Refactor | " &amp; IF($I$3="", $I$2, $I$2&amp; " - " &amp;$I$3) &amp; " | 📊 Level: " &amp; G9 &amp; " | 🌐 Coding5s.com" &amp; CHAR(10) &amp; "**Concept:** " &amp; J9 &amp; CHAR(10) &amp; "---" &amp; CHAR(10) &amp; " | " &amp;</v>
      </c>
      <c r="F13" s="54" t="s">
        <v>224</v>
      </c>
    </row>
    <row r="14" spans="2:29">
      <c r="B14" s="83" t="s">
        <v>222</v>
      </c>
      <c r="C14" s="54" t="s">
        <v>488</v>
      </c>
      <c r="D14" s="90" t="s">
        <v>480</v>
      </c>
      <c r="E14" s="77" t="str">
        <f t="shared" si="0"/>
        <v>"[LANGUAGE SEED CONTEXT] " &amp; IF($AE$7 = "", "Language Seed Not Necessary", "You MUST strictly follow this seed context to enhance, adapt, and naturalize your tone, vocabulary, and instructional quality in " &amp; $B$6 &amp; ": " &amp; $AE$7) &amp; " | " &amp;</v>
      </c>
      <c r="F14" s="54" t="s">
        <v>224</v>
      </c>
    </row>
    <row r="15" spans="2:29">
      <c r="B15" s="83" t="s">
        <v>223</v>
      </c>
      <c r="C15" s="54" t="s">
        <v>229</v>
      </c>
      <c r="D15" s="90"/>
      <c r="E15" s="77" t="str">
        <f t="shared" si="0"/>
        <v/>
      </c>
      <c r="F15" s="54" t="s">
        <v>224</v>
      </c>
    </row>
    <row r="16" spans="2:29">
      <c r="B16" s="83" t="s">
        <v>223</v>
      </c>
      <c r="C16" s="54" t="s">
        <v>229</v>
      </c>
      <c r="D16" s="90"/>
      <c r="E16" s="77" t="str">
        <f t="shared" si="0"/>
        <v/>
      </c>
      <c r="F16" s="54" t="s">
        <v>224</v>
      </c>
    </row>
    <row r="17" spans="2:6">
      <c r="B17" s="83" t="s">
        <v>223</v>
      </c>
      <c r="C17" s="54" t="s">
        <v>229</v>
      </c>
      <c r="D17" s="90"/>
      <c r="E17" s="77" t="str">
        <f t="shared" si="0"/>
        <v/>
      </c>
      <c r="F17" s="54" t="s">
        <v>224</v>
      </c>
    </row>
    <row r="18" spans="2:6">
      <c r="B18" s="54" t="s">
        <v>270</v>
      </c>
      <c r="C18" s="54" t="s">
        <v>180</v>
      </c>
      <c r="D18" s="90" t="s">
        <v>391</v>
      </c>
      <c r="E18" s="77" t="str">
        <f t="shared" si="0"/>
        <v>"[CODE QUALITY RULE] Code MUST be executable and correct BUT intentionally messy, inconsistent, or suboptimal | " &amp;</v>
      </c>
      <c r="F18" s="54" t="s">
        <v>224</v>
      </c>
    </row>
    <row r="19" spans="2:6">
      <c r="B19" s="54" t="s">
        <v>270</v>
      </c>
      <c r="C19" s="54" t="s">
        <v>392</v>
      </c>
      <c r="D19" s="90" t="s">
        <v>393</v>
      </c>
      <c r="E19" s="77" t="str">
        <f t="shared" si="0"/>
        <v>"[DIRTY CODE RULE] Code MUST: - Use very poor and inconsistent variable naming (e.g., x, tmp, a1, thing, data2) - Mix naming styles randomly across challenges - Have inconsistent formatting and spacing - Include redundant variables and unnecessary reassignment - Repeat conversions or operations unnecessarily - Use suboptimal or overly verbose logic - Include occasional compact one-liners mixed with overly expanded logic - Still be logically correct and runnable - NOT include ANY comments | " &amp;</v>
      </c>
      <c r="F19" s="54" t="s">
        <v>224</v>
      </c>
    </row>
    <row r="20" spans="2:6">
      <c r="B20" s="54" t="s">
        <v>270</v>
      </c>
      <c r="C20" s="54" t="s">
        <v>394</v>
      </c>
      <c r="D20" s="90" t="s">
        <v>395</v>
      </c>
      <c r="E20" s="77" t="str">
        <f t="shared" si="0"/>
        <v>"[STYLE INCONSISTENCY RULE] Each challenge should feel like it was written at a different time with different formatting styles | " &amp;</v>
      </c>
      <c r="F20" s="54" t="s">
        <v>224</v>
      </c>
    </row>
    <row r="21" spans="2:6">
      <c r="B21" s="54" t="s">
        <v>270</v>
      </c>
      <c r="C21" s="54" t="s">
        <v>188</v>
      </c>
      <c r="D21" s="90" t="s">
        <v>659</v>
      </c>
      <c r="E21" s="77" t="str">
        <f t="shared" si="0"/>
        <v>"[FILE HANDLING RULE] Use correct loaders and enforce encoding='utf-8' and newline='' when applicable if the programming language supports it. | " &amp;</v>
      </c>
      <c r="F21" s="54" t="s">
        <v>224</v>
      </c>
    </row>
    <row r="22" spans="2:6">
      <c r="B22" s="54" t="s">
        <v>270</v>
      </c>
      <c r="C22" s="54" t="s">
        <v>189</v>
      </c>
      <c r="D22" s="90" t="s">
        <v>658</v>
      </c>
      <c r="E22" s="77" t="str">
        <f t="shared" si="0"/>
        <v>"[DATA TYPE RULE] Explicit casting required before calculations when the programming language requires it. | " &amp;</v>
      </c>
      <c r="F22" s="54" t="s">
        <v>224</v>
      </c>
    </row>
    <row r="23" spans="2:6">
      <c r="B23" s="54" t="s">
        <v>270</v>
      </c>
      <c r="C23" s="54" t="s">
        <v>190</v>
      </c>
      <c r="D23" s="90" t="s">
        <v>396</v>
      </c>
      <c r="E23" s="77" t="str">
        <f t="shared" si="0"/>
        <v>"[DATA ROBUSTNESS RULE] Handle missing, malformed, or inconsistent data safely | " &amp;</v>
      </c>
      <c r="F23" s="54" t="s">
        <v>224</v>
      </c>
    </row>
    <row r="24" spans="2:6">
      <c r="B24" s="54" t="s">
        <v>270</v>
      </c>
      <c r="C24" s="54" t="s">
        <v>191</v>
      </c>
      <c r="D24" s="90" t="s">
        <v>657</v>
      </c>
      <c r="E24" s="77" t="str">
        <f t="shared" si="0"/>
        <v>"[BOOLEAN HANDLING RULE] Normalize boolean values before comparison when the programming language requires it. | " &amp;</v>
      </c>
      <c r="F24" s="54" t="s">
        <v>224</v>
      </c>
    </row>
    <row r="25" spans="2:6">
      <c r="B25" s="54" t="s">
        <v>270</v>
      </c>
      <c r="C25" s="54" t="s">
        <v>192</v>
      </c>
      <c r="D25" s="90" t="s">
        <v>397</v>
      </c>
      <c r="E25" s="77" t="str">
        <f t="shared" si="0"/>
        <v>"[DATA CONSISTENCY RULE] Respect dataset schema | " &amp;</v>
      </c>
      <c r="F25" s="54" t="s">
        <v>224</v>
      </c>
    </row>
    <row r="26" spans="2:6">
      <c r="B26" s="54" t="s">
        <v>270</v>
      </c>
      <c r="C26" s="54" t="s">
        <v>207</v>
      </c>
      <c r="D26" s="90" t="s">
        <v>279</v>
      </c>
      <c r="E26" s="77" t="str">
        <f t="shared" si="0"/>
        <v>"[FORMAT RULE] Only valid markdown code blocks allowed | " &amp;</v>
      </c>
      <c r="F26" s="54" t="s">
        <v>224</v>
      </c>
    </row>
    <row r="27" spans="2:6">
      <c r="B27" s="54" t="s">
        <v>270</v>
      </c>
      <c r="C27" s="54" t="s">
        <v>209</v>
      </c>
      <c r="D27" s="90" t="s">
        <v>280</v>
      </c>
      <c r="E27" s="77" t="str">
        <f t="shared" si="0"/>
        <v>"[LANGUAGE TAG RULE] ALWAYS label markdown code blocks with the correct underlying programming language (e.g., python, javascript, sql) | " &amp;</v>
      </c>
      <c r="F27" s="54" t="s">
        <v>224</v>
      </c>
    </row>
    <row r="28" spans="2:6">
      <c r="B28" s="54" t="s">
        <v>270</v>
      </c>
      <c r="C28" s="54" t="s">
        <v>211</v>
      </c>
      <c r="D28" s="90" t="s">
        <v>398</v>
      </c>
      <c r="E28" s="77" t="str">
        <f t="shared" si="0"/>
        <v>"[OUTPUT FORMAT RULE] Monetary values formatted with '$', commas, 2 decimals | " &amp;</v>
      </c>
      <c r="F28" s="54" t="s">
        <v>224</v>
      </c>
    </row>
    <row r="29" spans="2:6">
      <c r="B29" s="54" t="s">
        <v>270</v>
      </c>
      <c r="C29" s="54" t="s">
        <v>216</v>
      </c>
      <c r="D29" s="90" t="s">
        <v>399</v>
      </c>
      <c r="E29" s="77" t="str">
        <f t="shared" si="0"/>
        <v>"[OUTPUT] Only header, dataset summary or statement (if any), intro, challenges, code, outputs, and footer | " &amp;</v>
      </c>
      <c r="F29" s="54" t="s">
        <v>224</v>
      </c>
    </row>
    <row r="30" spans="2:6">
      <c r="B30" s="54" t="s">
        <v>270</v>
      </c>
      <c r="C30" s="54" t="s">
        <v>174</v>
      </c>
      <c r="D30" s="90" t="s">
        <v>339</v>
      </c>
      <c r="E30" s="77" t="str">
        <f t="shared" si="0"/>
        <v>"[DATA RULE - STRICT] A dataset MAY be provided in THIS CURRENT PROMPT. CRITICAL AMNESIA INSTRUCTION: You MUST treat this prompt as a completely isolated session. NEVER inherit, reference, or assume the existence of ANY files, CSVs, or datasets uploaded in previous chat turns. Evaluate ONLY the literal attachments of THIS specific message. If a NEW dataset IS attached to THIS prompt, you MUST: 1. State 'Dataset detected: YES' (translate to " &amp; $B$6 &amp; ") 2. Display Summary (Type, Columns, Types) IMMEDIATELY AFTER THE HEADER 3. Use it directly (NO dummy data). If NO dataset is provided IN THIS CURRENT PROMPT: - STRICT: You MUST explicitly state 'Dataset detected: NO. Generating dummy data.' (translate to " &amp; $B$6 &amp; ") IMMEDIATELY AFTER THE HEADER - PURGE ANY MEMORY of previous datasets. - Generate internal dummy data | " &amp;</v>
      </c>
      <c r="F30" s="54" t="s">
        <v>224</v>
      </c>
    </row>
    <row r="31" spans="2:6">
      <c r="B31" s="54" t="s">
        <v>270</v>
      </c>
      <c r="C31" s="54" t="s">
        <v>175</v>
      </c>
      <c r="D31" s="90" t="s">
        <v>400</v>
      </c>
      <c r="E31" s="77" t="str">
        <f t="shared" si="0"/>
        <v>"[DATA SUMMARY FORMAT RULE] When a dataset is present, you MUST display IMMEDIATELY AFTER THE HEADER: Dataset Summary: - File Type: - Columns / Fields: - Data Types: - Notes: | " &amp;</v>
      </c>
      <c r="F31" s="54" t="s">
        <v>224</v>
      </c>
    </row>
    <row r="32" spans="2:6">
      <c r="B32" s="54" t="s">
        <v>270</v>
      </c>
      <c r="C32" s="54" t="s">
        <v>187</v>
      </c>
      <c r="D32" s="90" t="s">
        <v>401</v>
      </c>
      <c r="E32" s="77" t="str">
        <f t="shared" si="0"/>
        <v>"[INTRO RULE] The intro MUST be an email in " &amp; $B$6 &amp; " with this EXACT format translated to " &amp; $B$6 &amp; ": '📥 From: [Tech Lead Name]' / '📤 To: [Insert my user name if known, else " &amp; $I$2 &amp; " Dev]' / 'Subject: [Funny subject]'. Body vibe: 'Hola, el Junior mandó esto. Increíblemente funciona, pero mis ojos sangran. Por favor refactorízalo.'. IMMEDIATELY AFTER the email body, you MUST include this exact instruction block translated to " &amp; $B$6 &amp; ": '🚨 **Your objective in this lesson:** You must copy the code blocks from each Challenge exactly as they and paste them into your IDE, then refactor the code by rewriting it professionally until you achieve the exact Program Output when running the refactored program.' | " &amp;</v>
      </c>
      <c r="F32" s="54" t="s">
        <v>224</v>
      </c>
    </row>
    <row r="33" spans="2:6">
      <c r="B33" s="54" t="s">
        <v>270</v>
      </c>
      <c r="C33" s="54" t="s">
        <v>177</v>
      </c>
      <c r="D33" s="90" t="s">
        <v>402</v>
      </c>
      <c r="E33" s="77" t="str">
        <f t="shared" si="0"/>
        <v>"[OUTPUT CONTRACT] EXACTLY " &amp; D9 &amp; " challenges. Structure MUST be: 1. Tech Lead Intro Email 2. Challenges. Each MUST follow EXACTLY: '#### Challenge [N]️⃣: [Short specific description]' followed by Brief explanation BEFORE code (what the code does), then '💩 Dirty Code:' followed by a Single code block (functional but messy and poorly written), then '💻 Program Output:' (code block, KEEP SAME FORMAT). 3. No final summary section | " &amp;</v>
      </c>
      <c r="F33" s="54" t="s">
        <v>224</v>
      </c>
    </row>
    <row r="34" spans="2:6">
      <c r="B34" s="54" t="s">
        <v>270</v>
      </c>
      <c r="C34" s="54" t="s">
        <v>403</v>
      </c>
      <c r="D34" s="90" t="s">
        <v>404</v>
      </c>
      <c r="E34" s="77" t="str">
        <f t="shared" si="0"/>
        <v>"[REVIEW INTENT RULE] The user is expected to review, identify issues, and refactor the code to production-level quality | " &amp;</v>
      </c>
      <c r="F34" s="54" t="s">
        <v>224</v>
      </c>
    </row>
    <row r="35" spans="2:6">
      <c r="B35" s="54" t="s">
        <v>270</v>
      </c>
      <c r="C35" s="54" t="s">
        <v>178</v>
      </c>
      <c r="D35" s="90" t="s">
        <v>405</v>
      </c>
      <c r="E35" s="77" t="str">
        <f t="shared" si="0"/>
        <v>"[CODE CONSTRAINTS] Each challenge MUST include: - Internal data OR dataset usage - At least 1 print statement - MUST be between " &amp; IF(G9="Beginner", "5–15", IF(G9="Intermediate", "10–25", "15–35")) &amp; " lines of EXECUTABLE code (STRICT: Do NOT count blank lines towards this limit, allow messy spacing) - NO classes - Single logical flow - Code MUST run correctly BUT be poorly structured, inconsistent, or inefficient | " &amp;</v>
      </c>
      <c r="F35" s="54" t="s">
        <v>224</v>
      </c>
    </row>
    <row r="36" spans="2:6">
      <c r="B36" s="54" t="s">
        <v>270</v>
      </c>
      <c r="C36" s="54" t="s">
        <v>194</v>
      </c>
      <c r="D36" s="90" t="s">
        <v>406</v>
      </c>
      <c r="E36" s="77" t="str">
        <f t="shared" si="0"/>
        <v>"[SUPPORT FILES RULE] If env/config is used, include: 1. Instructional sentence 2. File content in markdown code block 3. BEFORE the main code | " &amp;</v>
      </c>
      <c r="F36" s="54" t="s">
        <v>224</v>
      </c>
    </row>
    <row r="37" spans="2:6">
      <c r="B37" s="54" t="s">
        <v>270</v>
      </c>
      <c r="C37" s="54" t="s">
        <v>195</v>
      </c>
      <c r="D37" s="90" t="s">
        <v>407</v>
      </c>
      <c r="E37" s="77" t="str">
        <f t="shared" si="0"/>
        <v>"[DIFFICULTY RULE] Complexity MUST match level | " &amp;</v>
      </c>
      <c r="F37" s="54" t="s">
        <v>224</v>
      </c>
    </row>
    <row r="38" spans="2:6">
      <c r="B38" s="54" t="s">
        <v>270</v>
      </c>
      <c r="C38" s="54" t="s">
        <v>408</v>
      </c>
      <c r="D38" s="90" t="s">
        <v>409</v>
      </c>
      <c r="E38" s="77" t="str">
        <f t="shared" si="0"/>
        <v>"[DIFFICULTY CONSISTENCY RULE] All challenges MUST have similar complexity and length, even if coding styles differ | " &amp;</v>
      </c>
      <c r="F38" s="54" t="s">
        <v>224</v>
      </c>
    </row>
    <row r="39" spans="2:6">
      <c r="B39" s="54" t="s">
        <v>270</v>
      </c>
      <c r="C39" s="54" t="s">
        <v>220</v>
      </c>
      <c r="D39" s="90" t="s">
        <v>363</v>
      </c>
      <c r="E39" s="77" t="str">
        <f t="shared" si="0"/>
        <v>"[FOOTER RULE - STRICT] End your entire response EXACTLY with this markdown string (ensure all code blocks are closed before it):" &amp; CHAR(10) &amp; "---" &amp; CHAR(10) &amp; "⚡ *Coding5s System - Learn Programming by Writing Code - Coding5S.com*",</v>
      </c>
      <c r="F39" s="54" t="s">
        <v>224</v>
      </c>
    </row>
    <row r="40" spans="2:6">
      <c r="B40" s="54"/>
      <c r="C40" s="54"/>
      <c r="D40" s="90"/>
      <c r="E40" s="88" t="s">
        <v>411</v>
      </c>
      <c r="F40" s="54" t="s">
        <v>224</v>
      </c>
    </row>
    <row r="41" spans="2:6">
      <c r="B41" s="54"/>
      <c r="C41" s="54"/>
      <c r="D41" s="90"/>
      <c r="E41" s="77"/>
      <c r="F41" s="54"/>
    </row>
    <row r="42" spans="2:6">
      <c r="B42" s="74"/>
      <c r="C42" s="74"/>
      <c r="E42" s="86"/>
    </row>
    <row r="43" spans="2:6">
      <c r="B43" s="74"/>
      <c r="C43" s="74"/>
      <c r="E43" s="86"/>
    </row>
    <row r="44" spans="2:6" ht="36">
      <c r="B44" s="79" t="s">
        <v>436</v>
      </c>
      <c r="C44" s="74"/>
      <c r="E44" s="86"/>
    </row>
    <row r="45" spans="2:6">
      <c r="B45" s="76" t="s">
        <v>263</v>
      </c>
      <c r="C45" s="76" t="s">
        <v>576</v>
      </c>
      <c r="D45" s="76" t="s">
        <v>577</v>
      </c>
      <c r="E45" s="88" t="s">
        <v>264</v>
      </c>
      <c r="F45" s="32" t="s">
        <v>224</v>
      </c>
    </row>
    <row r="46" spans="2:6">
      <c r="B46" s="54" t="s">
        <v>222</v>
      </c>
      <c r="C46" s="54" t="s">
        <v>160</v>
      </c>
      <c r="D46" s="90" t="s">
        <v>335</v>
      </c>
      <c r="E46" s="77" t="str">
        <f>IF(D46="","",""""&amp;C46&amp;" "&amp;IF(C46="[FOOTER RULE - STRICT]",D46,IF(RIGHT(D46,6)=" | "&amp;CHAR(34)&amp;" &amp;",D46,D46&amp;" | "&amp;CHAR(34)&amp;" &amp;")))</f>
        <v>"[ROLE] Tech Lead | " &amp;</v>
      </c>
      <c r="F46" s="32" t="s">
        <v>224</v>
      </c>
    </row>
    <row r="47" spans="2:6">
      <c r="B47" s="54" t="s">
        <v>222</v>
      </c>
      <c r="C47" s="54" t="s">
        <v>162</v>
      </c>
      <c r="D47" s="90" t="s">
        <v>412</v>
      </c>
      <c r="E47" s="77" t="str">
        <f t="shared" ref="E47:E76" si="1">IF(D47="","",""""&amp;C47&amp;" "&amp;IF(C47="[FOOTER RULE - STRICT]",D47,IF(RIGHT(D47,6)=" | "&amp;CHAR(34)&amp;" &amp;",D47,D47&amp;" | "&amp;CHAR(34)&amp;" &amp;")))</f>
        <v>"[TASK] Provide a messy but functional project for refactoring | " &amp;</v>
      </c>
      <c r="F47" s="32" t="s">
        <v>224</v>
      </c>
    </row>
    <row r="48" spans="2:6">
      <c r="B48" s="54" t="s">
        <v>222</v>
      </c>
      <c r="C48" s="54" t="s">
        <v>310</v>
      </c>
      <c r="D48" s="90" t="s">
        <v>165</v>
      </c>
      <c r="E48" s="77" t="str">
        <f t="shared" si="1"/>
        <v>"[PROJECT] " &amp; I9 &amp; " | " &amp;</v>
      </c>
      <c r="F48" s="32" t="s">
        <v>224</v>
      </c>
    </row>
    <row r="49" spans="2:6">
      <c r="B49" s="54" t="s">
        <v>222</v>
      </c>
      <c r="C49" s="54" t="s">
        <v>252</v>
      </c>
      <c r="D49" s="90" t="s">
        <v>708</v>
      </c>
      <c r="E49" s="77" t="str">
        <f t="shared" si="1"/>
        <v>"[TOPICS USED] " &amp; A9 &amp; " | " &amp;</v>
      </c>
      <c r="F49" s="32" t="s">
        <v>224</v>
      </c>
    </row>
    <row r="50" spans="2:6">
      <c r="B50" s="54" t="s">
        <v>222</v>
      </c>
      <c r="C50" s="54" t="s">
        <v>166</v>
      </c>
      <c r="D50" s="90" t="s">
        <v>167</v>
      </c>
      <c r="E50" s="77" t="str">
        <f t="shared" si="1"/>
        <v>"[LEVEL] " &amp; G9 &amp; " | " &amp;</v>
      </c>
      <c r="F50" s="32" t="s">
        <v>224</v>
      </c>
    </row>
    <row r="51" spans="2:6">
      <c r="B51" s="54" t="s">
        <v>222</v>
      </c>
      <c r="C51" s="54" t="s">
        <v>170</v>
      </c>
      <c r="D51" s="90" t="s">
        <v>413</v>
      </c>
      <c r="E51" s="77" t="str">
        <f t="shared" si="1"/>
        <v>"[PERSONA RULE] Act as a Tech Lead. A junior wrote this working but messy code. Tone: professional but exhausted | " &amp;</v>
      </c>
      <c r="F51" s="32" t="s">
        <v>224</v>
      </c>
    </row>
    <row r="52" spans="2:6">
      <c r="B52" s="54" t="s">
        <v>222</v>
      </c>
      <c r="C52" s="54" t="s">
        <v>215</v>
      </c>
      <c r="D52" s="90" t="s">
        <v>588</v>
      </c>
      <c r="E52" s="77" t="str">
        <f t="shared" si="1"/>
        <v>"[HEADER RULE - STRICT] You MUST start your entire response EXACTLY with this markdown block (do not print anything before it):" &amp; CHAR(10) &amp; "### 🚀 Project #" &amp; F9 &amp; " | Stage 4 | " &amp; IF($I$3="", $I$2, $I$2&amp; " - " &amp;$I$3) &amp; " | 📊 Level: " &amp; G9 &amp; " | 🌐 Coding5s.com" &amp; CHAR(10) &amp; "**Project:** " &amp; J9 &amp; CHAR(10) &amp; "---" &amp; CHAR(10) &amp; " | " &amp;</v>
      </c>
      <c r="F52" s="32" t="s">
        <v>224</v>
      </c>
    </row>
    <row r="53" spans="2:6">
      <c r="B53" s="54" t="s">
        <v>222</v>
      </c>
      <c r="C53" s="54" t="s">
        <v>228</v>
      </c>
      <c r="D53" s="90" t="s">
        <v>266</v>
      </c>
      <c r="E53" s="77" t="str">
        <f t="shared" si="1"/>
        <v>"[LIBRARY BEING LEARNED] " &amp; $I$3 &amp; " | " &amp;</v>
      </c>
      <c r="F53" s="32" t="s">
        <v>224</v>
      </c>
    </row>
    <row r="54" spans="2:6">
      <c r="B54" s="75" t="s">
        <v>222</v>
      </c>
      <c r="C54" s="54" t="s">
        <v>225</v>
      </c>
      <c r="D54" s="90" t="str">
        <f>"If a module or ecosystem like "&amp; Variables!E6 &amp;" is specified in "&amp; Variables!E7 &amp;", you are CRITICALLY FORBIDDEN from using "&amp; Variables!E8 &amp;". You MUST enforce the "&amp; Variables!E9 &amp;" and data structures of that specific library."</f>
        <v>If a module or ecosystem like only required imports: Gleam core or gleam_stdlib by default; documented external packages only when topic-named is specified in Use all named target constructs with minimal prior syntax; introduce no unnamed APIs or concepts., you are CRITICALLY FORBIDDEN from using Use typed module functions; compose only named targets or established prerequisites. Add nothing merely for idiomatic style.. You MUST enforce the Use advanced constructs only when named or required; never inject pipelines, closures, captures, HOFs, use, Result, Option, or patterns. and data structures of that specific library.</v>
      </c>
      <c r="E54" s="77"/>
      <c r="F54" s="32" t="s">
        <v>224</v>
      </c>
    </row>
    <row r="55" spans="2:6">
      <c r="B55" s="54" t="s">
        <v>222</v>
      </c>
      <c r="C55" s="54" t="s">
        <v>172</v>
      </c>
      <c r="D55" s="90" t="s">
        <v>253</v>
      </c>
      <c r="E55" s="77" t="str">
        <f t="shared" si="1"/>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55" s="32" t="s">
        <v>224</v>
      </c>
    </row>
    <row r="56" spans="2:6">
      <c r="B56" s="54" t="s">
        <v>222</v>
      </c>
      <c r="C56" s="54" t="s">
        <v>488</v>
      </c>
      <c r="D56" s="90" t="s">
        <v>480</v>
      </c>
      <c r="E56" s="77" t="str">
        <f t="shared" si="1"/>
        <v>"[LANGUAGE SEED CONTEXT] " &amp; IF($AE$7 = "", "Language Seed Not Necessary", "You MUST strictly follow this seed context to enhance, adapt, and naturalize your tone, vocabulary, and instructional quality in " &amp; $B$6 &amp; ": " &amp; $AE$7) &amp; " | " &amp;</v>
      </c>
      <c r="F56" s="32" t="s">
        <v>224</v>
      </c>
    </row>
    <row r="57" spans="2:6">
      <c r="B57" s="54" t="s">
        <v>223</v>
      </c>
      <c r="C57" s="54" t="s">
        <v>229</v>
      </c>
      <c r="D57" s="90"/>
      <c r="E57" s="77" t="str">
        <f t="shared" si="1"/>
        <v/>
      </c>
      <c r="F57" s="32" t="s">
        <v>224</v>
      </c>
    </row>
    <row r="58" spans="2:6">
      <c r="B58" s="54" t="s">
        <v>223</v>
      </c>
      <c r="C58" s="54" t="s">
        <v>229</v>
      </c>
      <c r="D58" s="90"/>
      <c r="E58" s="77" t="str">
        <f t="shared" si="1"/>
        <v/>
      </c>
      <c r="F58" s="32" t="s">
        <v>224</v>
      </c>
    </row>
    <row r="59" spans="2:6">
      <c r="B59" s="54" t="s">
        <v>223</v>
      </c>
      <c r="C59" s="54" t="s">
        <v>229</v>
      </c>
      <c r="D59" s="90"/>
      <c r="E59" s="77" t="str">
        <f t="shared" si="1"/>
        <v/>
      </c>
      <c r="F59" s="32" t="s">
        <v>224</v>
      </c>
    </row>
    <row r="60" spans="2:6">
      <c r="B60" s="54" t="s">
        <v>270</v>
      </c>
      <c r="C60" s="54" t="s">
        <v>180</v>
      </c>
      <c r="D60" s="90" t="s">
        <v>414</v>
      </c>
      <c r="E60" s="77" t="str">
        <f t="shared" si="1"/>
        <v>"[CODE QUALITY RULE] Code MUST be correct and executable but not perfectly clean | " &amp;</v>
      </c>
      <c r="F60" s="32" t="s">
        <v>224</v>
      </c>
    </row>
    <row r="61" spans="2:6">
      <c r="B61" s="54" t="s">
        <v>270</v>
      </c>
      <c r="C61" s="54" t="s">
        <v>392</v>
      </c>
      <c r="D61" s="90" t="s">
        <v>415</v>
      </c>
      <c r="E61" s="77" t="str">
        <f t="shared" si="1"/>
        <v>"[DIRTY CODE RULE] Code MUST NOT include ANY comments and should include inconsistent naming, redundant logic, minor structural issues, and slightly messy organization while still remaining understandable as a complete working program | " &amp;</v>
      </c>
      <c r="F61" s="32" t="s">
        <v>224</v>
      </c>
    </row>
    <row r="62" spans="2:6">
      <c r="B62" s="54" t="s">
        <v>270</v>
      </c>
      <c r="C62" s="54" t="s">
        <v>190</v>
      </c>
      <c r="D62" s="90" t="s">
        <v>416</v>
      </c>
      <c r="E62" s="77" t="str">
        <f t="shared" si="1"/>
        <v>"[DATA ROBUSTNESS RULE] Handle real-world data safely | " &amp;</v>
      </c>
      <c r="F62" s="32" t="s">
        <v>224</v>
      </c>
    </row>
    <row r="63" spans="2:6">
      <c r="B63" s="54" t="s">
        <v>270</v>
      </c>
      <c r="C63" s="54" t="s">
        <v>207</v>
      </c>
      <c r="D63" s="90" t="s">
        <v>279</v>
      </c>
      <c r="E63" s="77" t="str">
        <f t="shared" si="1"/>
        <v>"[FORMAT RULE] Only valid markdown code blocks allowed | " &amp;</v>
      </c>
      <c r="F63" s="32" t="s">
        <v>224</v>
      </c>
    </row>
    <row r="64" spans="2:6">
      <c r="B64" s="54" t="s">
        <v>270</v>
      </c>
      <c r="C64" s="54" t="s">
        <v>209</v>
      </c>
      <c r="D64" s="90" t="s">
        <v>280</v>
      </c>
      <c r="E64" s="77" t="str">
        <f t="shared" si="1"/>
        <v>"[LANGUAGE TAG RULE] ALWAYS label markdown code blocks with the correct underlying programming language (e.g., python, javascript, sql) | " &amp;</v>
      </c>
      <c r="F64" s="32" t="s">
        <v>224</v>
      </c>
    </row>
    <row r="65" spans="2:6">
      <c r="B65" s="54" t="s">
        <v>270</v>
      </c>
      <c r="C65" s="54" t="s">
        <v>174</v>
      </c>
      <c r="D65" s="90" t="s">
        <v>417</v>
      </c>
      <c r="E65" s="77"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 बुन्देल IMMEDIATELY AFTER THE HEADER, PURGE any memory of previous files, and use realistic dummy data | " &amp;</v>
      </c>
      <c r="F65" s="32" t="s">
        <v>224</v>
      </c>
    </row>
    <row r="66" spans="2:6">
      <c r="B66" s="54" t="s">
        <v>270</v>
      </c>
      <c r="C66" s="54" t="s">
        <v>187</v>
      </c>
      <c r="D66" s="90" t="s">
        <v>418</v>
      </c>
      <c r="E66" s="77" t="str">
        <f t="shared" si="1"/>
        <v>"[INTRO RULE] The intro MUST be an email in " &amp; $B$6 &amp; " with this EXACT format translated to " &amp; $B$6 &amp; ": 'From: [Tech Lead Name]' / 'To: [Insert my user name if known, else " &amp; $I$2 &amp; " Dev]' / 'Subject: [Funny subject]'. Body vibe: 'Hola, el Junior mandó esto. Increíblemente funciona, pero mis ojos sangran. Por favor refactorízalo.' | " &amp;</v>
      </c>
      <c r="F66" s="32" t="s">
        <v>224</v>
      </c>
    </row>
    <row r="67" spans="2:6">
      <c r="B67" s="54" t="s">
        <v>270</v>
      </c>
      <c r="C67" s="54" t="s">
        <v>177</v>
      </c>
      <c r="D67" s="90" t="s">
        <v>419</v>
      </c>
      <c r="E67" s="77" t="str">
        <f t="shared" si="1"/>
        <v>"[OUTPUT CONTRACT] EXACTLY 1 project. Structure MUST be: 1. Tech Lead Intro Email 2. Project: Objective (max 6 lines), Expected Output (code block), Dirty Code | " &amp;</v>
      </c>
      <c r="F67" s="32" t="s">
        <v>224</v>
      </c>
    </row>
    <row r="68" spans="2:6">
      <c r="B68" s="54" t="s">
        <v>270</v>
      </c>
      <c r="C68" s="54" t="s">
        <v>403</v>
      </c>
      <c r="D68" s="90" t="s">
        <v>420</v>
      </c>
      <c r="E68" s="77" t="str">
        <f t="shared" si="1"/>
        <v>"[REVIEW INTENT RULE] The user is expected to review and refactor the project to improve structure, readability, and maintainability | " &amp;</v>
      </c>
      <c r="F68" s="32" t="s">
        <v>224</v>
      </c>
    </row>
    <row r="69" spans="2:6">
      <c r="B69" s="54" t="s">
        <v>270</v>
      </c>
      <c r="C69" s="54" t="s">
        <v>178</v>
      </c>
      <c r="D69" s="90" t="s">
        <v>421</v>
      </c>
      <c r="E69" s="77" t="str">
        <f t="shared" si="1"/>
        <v>"[CODE CONSTRAINTS] MUST be between " &amp; IF(G9="Beginner", "25–40", IF(G9="Intermediate", "30–60", "40–100")) &amp; " lines of EXECUTABLE code (STRICT: Do NOT count blank lines towards this limit) - Multi-step flow - NO classes - Code MUST run correctly BUT be slightly messy and contain NO comments | " &amp;</v>
      </c>
      <c r="F69" s="32" t="s">
        <v>224</v>
      </c>
    </row>
    <row r="70" spans="2:6">
      <c r="B70" s="54" t="s">
        <v>270</v>
      </c>
      <c r="C70" s="54" t="s">
        <v>194</v>
      </c>
      <c r="D70" s="90" t="s">
        <v>422</v>
      </c>
      <c r="E70" s="77" t="str">
        <f t="shared" si="1"/>
        <v>"[SUPPORT FILES RULE] Include config files before code if needed | " &amp;</v>
      </c>
      <c r="F70" s="32" t="s">
        <v>224</v>
      </c>
    </row>
    <row r="71" spans="2:6">
      <c r="B71" s="54" t="s">
        <v>270</v>
      </c>
      <c r="C71" s="54" t="s">
        <v>258</v>
      </c>
      <c r="D71" s="90" t="s">
        <v>423</v>
      </c>
      <c r="E71" s="77" t="str">
        <f t="shared" si="1"/>
        <v>"[EXECUTION RULE] Code MUST run and produce correct output | " &amp;</v>
      </c>
      <c r="F71" s="32" t="s">
        <v>224</v>
      </c>
    </row>
    <row r="72" spans="2:6">
      <c r="B72" s="54" t="s">
        <v>270</v>
      </c>
      <c r="C72" s="54" t="s">
        <v>212</v>
      </c>
      <c r="D72" s="90" t="s">
        <v>424</v>
      </c>
      <c r="E72" s="77" t="str">
        <f t="shared" si="1"/>
        <v>"[CONSISTENCY RULE] Project must match objective | " &amp;</v>
      </c>
      <c r="F72" s="32" t="s">
        <v>224</v>
      </c>
    </row>
    <row r="73" spans="2:6">
      <c r="B73" s="54" t="s">
        <v>270</v>
      </c>
      <c r="C73" s="54" t="s">
        <v>216</v>
      </c>
      <c r="D73" s="90" t="s">
        <v>425</v>
      </c>
      <c r="E73" s="77" t="str">
        <f t="shared" si="1"/>
        <v>"[OUTPUT] Only header, dataset summary or statement (if any), intro email, objective, expected output, code, and footer | " &amp;</v>
      </c>
      <c r="F73" s="32" t="s">
        <v>224</v>
      </c>
    </row>
    <row r="74" spans="2:6">
      <c r="B74" s="54" t="s">
        <v>270</v>
      </c>
      <c r="C74" s="54" t="s">
        <v>220</v>
      </c>
      <c r="D74" s="90" t="s">
        <v>377</v>
      </c>
      <c r="E74" s="77" t="str">
        <f t="shared" si="1"/>
        <v>"[FOOTER RULE - STRICT] End your entire response EXACTLY with this markdown string (ensure all code blocks are closed before it):" &amp; CHAR(10) &amp; "---" &amp; CHAR(10) &amp; "⚡ *Coding5s System - Learn Programming by Writing Code - Coding5S.com*")</v>
      </c>
      <c r="F74" s="32" t="s">
        <v>224</v>
      </c>
    </row>
    <row r="75" spans="2:6">
      <c r="B75" s="54"/>
      <c r="C75" s="54"/>
      <c r="D75" s="90"/>
      <c r="E75" s="77" t="str">
        <f t="shared" si="1"/>
        <v/>
      </c>
      <c r="F75" s="32" t="s">
        <v>224</v>
      </c>
    </row>
    <row r="76" spans="2:6">
      <c r="B76" s="54"/>
      <c r="C76" s="54"/>
      <c r="D76" s="90"/>
      <c r="E76" s="77" t="str">
        <f t="shared" si="1"/>
        <v/>
      </c>
      <c r="F76" s="32" t="s">
        <v>224</v>
      </c>
    </row>
    <row r="77" spans="2:6">
      <c r="E77" s="86"/>
      <c r="F77" t="s">
        <v>224</v>
      </c>
    </row>
    <row r="79" spans="2:6" ht="36">
      <c r="B79" s="80" t="s">
        <v>435</v>
      </c>
    </row>
    <row r="80" spans="2:6">
      <c r="B80" s="76" t="s">
        <v>221</v>
      </c>
      <c r="C80" s="76" t="s">
        <v>576</v>
      </c>
      <c r="D80" s="76" t="s">
        <v>577</v>
      </c>
      <c r="E80" s="89" t="s">
        <v>233</v>
      </c>
      <c r="F80" s="54" t="s">
        <v>224</v>
      </c>
    </row>
    <row r="81" spans="2:6">
      <c r="B81" s="54" t="s">
        <v>222</v>
      </c>
      <c r="C81" s="54" t="s">
        <v>426</v>
      </c>
      <c r="D81" s="90" t="s">
        <v>427</v>
      </c>
      <c r="E81" s="17" t="str">
        <f t="shared" ref="E81:E96" si="2">IF(D81="","",""""&amp;C81&amp;" "&amp;IF(OR(C81="[FOOTER RULE - STRICT]",C81="[FOOTER RULE]"),D81,IF(RIGHT(D81,6)=" | "&amp;CHAR(34)&amp;" &amp;",D81,D81&amp;" | "&amp;CHAR(34)&amp;" &amp;")))</f>
        <v>"[MENTOR_S4_PURIST] Act as 'The Elegant Critic' (El Purista Sarcástico) - a World-Class Elite Technical Mentor for Stage 4 Refactoring specializing in Python. Your personality is BRILLIANT, SARCASTIC, and EXTREMELY IMPATIENT with messy or non-idiomatic code. You love clean, Pythonic code (List Comprehensions, built-ins, PEP 8, 'The Zen of Python') above all things. Use phrases like 'My eyes are bleeding' or 'This looks like C++ from 1998'. Be very clear but stingy with praise. Your goal is to eliminate 'Vibe Coding' and technical debt by forcing elegance through Socratic Human Feedback (SoHF). | " &amp;</v>
      </c>
      <c r="F81" s="54" t="s">
        <v>224</v>
      </c>
    </row>
    <row r="82" spans="2:6">
      <c r="B82" s="54" t="s">
        <v>222</v>
      </c>
      <c r="C82" s="54" t="s">
        <v>235</v>
      </c>
      <c r="D82" s="90" t="s">
        <v>428</v>
      </c>
      <c r="E82" s="17" t="str">
        <f t="shared" si="2"/>
        <v>"[CULTURAL &amp; JARGON RULE] If the language (" &amp; $B$6 &amp; ") is Portuguese, act like a 'Sênior ranzinza e perfeccionista' using local jargon (e.g., 'que gambiarra!', 'código espaguete', 'meu Deus, cadê o PEP 8?'). If Spanish, use sharp Latin American tech terminology (e.g., 'qué código más espantoso', 'esto no es nada de codigo legible y elegante " &amp; $I$2 &amp; "', 'limpia este desastre'). Match the cultural vibe of a senior who is tired of seeing bad code. | " &amp;</v>
      </c>
      <c r="F82" s="54" t="s">
        <v>224</v>
      </c>
    </row>
    <row r="83" spans="2:6">
      <c r="B83" s="54" t="s">
        <v>222</v>
      </c>
      <c r="C83" s="54" t="s">
        <v>236</v>
      </c>
      <c r="D83" s="90" t="s">
        <v>712</v>
      </c>
      <c r="E83" s="17" t="str">
        <f t="shared" si="2"/>
        <v>"[CONTEXT] You are performing a Code Review for a " &amp; IF(UPPER(H9)="PROJECT", "PROJECT: " &amp; I9 &amp; ". Topics involved: " &amp; A9 &amp; ". Project objective: " &amp; J9, "TOPIC: " &amp; I9 &amp; ". Topic details: " &amp; J9) &amp; " | " &amp;</v>
      </c>
      <c r="F83" s="54" t="s">
        <v>224</v>
      </c>
    </row>
    <row r="84" spans="2:6">
      <c r="B84" s="54" t="s">
        <v>222</v>
      </c>
      <c r="C84" s="54" t="s">
        <v>162</v>
      </c>
      <c r="D84" s="90" t="s">
        <v>429</v>
      </c>
      <c r="E84" s="17" t="str">
        <f t="shared" si="2"/>
        <v>"[TASK] Analyze the student's code. If the code is already elegant, admit it. Otherwise, follow the 2-PHASE MENTORING PROTOCOL. CRITICAL: If your refactor results in MORE lines of code than the original, briefly explain the 'Refactoring Paradox': why more structured, explicit, and readable code is superior to 'clever but unreadable one-liners'. | " &amp;</v>
      </c>
      <c r="F84" s="54" t="s">
        <v>224</v>
      </c>
    </row>
    <row r="85" spans="2:6">
      <c r="B85" s="54" t="s">
        <v>222</v>
      </c>
      <c r="C85" s="54" t="s">
        <v>228</v>
      </c>
      <c r="D85" s="90" t="s">
        <v>266</v>
      </c>
      <c r="E85" s="17" t="str">
        <f t="shared" si="2"/>
        <v>"[LIBRARY BEING LEARNED] " &amp; $I$3 &amp; " | " &amp;</v>
      </c>
      <c r="F85" s="54" t="s">
        <v>224</v>
      </c>
    </row>
    <row r="86" spans="2:6">
      <c r="B86" s="54" t="s">
        <v>222</v>
      </c>
      <c r="C86" s="54" t="s">
        <v>172</v>
      </c>
      <c r="D86" s="90" t="s">
        <v>253</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488</v>
      </c>
      <c r="D87" s="90" t="s">
        <v>480</v>
      </c>
      <c r="E87" s="17" t="str">
        <f t="shared" si="2"/>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0" t="s">
        <v>589</v>
      </c>
      <c r="E88" s="17" t="str">
        <f t="shared" si="2"/>
        <v>"[HEADER RULE - STRICT] You MUST start your entire response exactly with the following RAW markdown block (do NOT strip the '#' characters):" &amp; CHAR(10) &amp; "### 🧹 Elite Mentor Stage 4 | " &amp; IF(UPPER(H9)="PROJECT", "Project #", "Topic #") &amp; F9 &amp; " | Refactor | " &amp; IF($I$3="", $I$2, $I$2&amp; " - " &amp;$I$3) &amp; " | 📊 Level: " &amp; G9 &amp; CHAR(10) &amp; "**" &amp; IF(UPPER(H9)="PROJECT", "Project", "Topic") &amp; ":** " &amp; I9 &amp; CHAR(10) &amp; "---" &amp; CHAR(10) &amp; " | " &amp;</v>
      </c>
      <c r="F88" s="54" t="s">
        <v>224</v>
      </c>
    </row>
    <row r="89" spans="2:6">
      <c r="B89" s="54" t="s">
        <v>223</v>
      </c>
      <c r="C89" s="54" t="s">
        <v>229</v>
      </c>
      <c r="D89" s="90"/>
      <c r="E89" s="17" t="str">
        <f t="shared" si="2"/>
        <v/>
      </c>
      <c r="F89" s="54" t="s">
        <v>224</v>
      </c>
    </row>
    <row r="90" spans="2:6">
      <c r="B90" s="54" t="s">
        <v>223</v>
      </c>
      <c r="C90" s="54" t="s">
        <v>229</v>
      </c>
      <c r="D90" s="90"/>
      <c r="E90" s="17" t="str">
        <f t="shared" si="2"/>
        <v/>
      </c>
      <c r="F90" s="54" t="s">
        <v>224</v>
      </c>
    </row>
    <row r="91" spans="2:6">
      <c r="B91" s="54" t="s">
        <v>223</v>
      </c>
      <c r="C91" s="54" t="s">
        <v>242</v>
      </c>
      <c r="D91" s="90" t="str">
        <f>Variables!E56 &amp; " | " &amp; CHAR(34) &amp; " &amp;"</f>
        <v>Code MUST follow gleam format and idiomatic Gleam style. Use snake_case for bindings/functions/files, PascalCase for types. Avoid global state; emphasize strict explicit types, gleam/list, exhaustive pattern matching, and clean functional architecture without OOP. | " &amp;</v>
      </c>
      <c r="E91" s="17" t="str">
        <f t="shared" si="2"/>
        <v>"[PYTHON QUALITY RULE - STRICT] Code MUST follow gleam format and idiomatic Gleam style. Use snake_case for bindings/functions/files, PascalCase for types. Avoid global state; emphasize strict explicit types, gleam/list, exhaustive pattern matching, and clean functional architecture without OOP. | " &amp;</v>
      </c>
      <c r="F91" s="54" t="s">
        <v>224</v>
      </c>
    </row>
    <row r="92" spans="2:6">
      <c r="B92" s="54" t="s">
        <v>270</v>
      </c>
      <c r="C92" s="54" t="s">
        <v>237</v>
      </c>
      <c r="D92" s="90" t="s">
        <v>430</v>
      </c>
      <c r="E92" s="17" t="str">
        <f t="shared" si="2"/>
        <v>"[EMPTY INPUT HANDLING - STRICT] If the student provided NO code and NO explanation: 1. STOP the 2-Phase protocol entirely. DO NOT output Phase 1, the Scroll Barrier, or Phase 2. 2. Greet the user (use their name if the system knows it, otherwise call them 'Junior' or 'Dev'). 3. Use your elite, sarcastic persona to mock the situation (e.g., 'Did you forget to commit your changes? Am I supposed to refactor invisible code today?') Also, use dramatic comments if possible. 4. Firmly instruct them to reply with BOTH their working code AND a brief text explanation of their logic so you can do your job. 5. STRICT RULE: DO NOT hallucinate or invent code. End your response immediately after this message. | " &amp;</v>
      </c>
      <c r="F92" s="54" t="s">
        <v>224</v>
      </c>
    </row>
    <row r="93" spans="2:6">
      <c r="B93" s="54" t="s">
        <v>270</v>
      </c>
      <c r="C93" s="54" t="s">
        <v>239</v>
      </c>
      <c r="D93" s="90" t="s">
        <v>431</v>
      </c>
      <c r="E93" s="17" t="str">
        <f t="shared" si="2"/>
        <v>"[PHASE 1: SOCRATIC HINT &amp; NO KEYBOARD RULE - STRICT] 1. QUESTION &amp; EXPLANATION CHECK: First, address any specific questions. If they provided code but NO explanation, mock their 'secretive logic' with sarcasm. Tell them real engineers justify their debt. 2. NO KEYBOARD RULE: You MUST NOT provide the refactored code block in this phase. Delay the solution to force productive failure. 3. THE SMELL TEST (STYLE ATTACK): Identify why the code is 'unidiomatic' (e.g., 'This looks like it was translated from Java'). Point out 'Code Smells' like using range(len()) instead of enumerate(), manual loop counters, deep nesting, or ignoring standard library tools. Use harsh but technically accurate descriptions. 4. You MUST include a section exactly titled 'Architect Observations:' listing why this code wouldn't pass a real Senior Code Review. 5. You MUST include a section exactly titled 'Socratic Question:' posing a 'What-If' question about how they can 'flatten' the logic, improve readability, or eliminate Epistemic Debt. 6. You MUST include a section exactly titled 'Next Step:' suggesting a specific advanced " &amp; $I$2 &amp; " built-in, standard library module, or good " &amp; $I$2 &amp; " code pattern to research. | " &amp;</v>
      </c>
      <c r="F93" s="54" t="s">
        <v>224</v>
      </c>
    </row>
    <row r="94" spans="2:6">
      <c r="B94" s="54" t="s">
        <v>270</v>
      </c>
      <c r="C94" s="54" t="s">
        <v>240</v>
      </c>
      <c r="D94" s="90" t="s">
        <v>432</v>
      </c>
      <c r="E94" s="17" t="str">
        <f t="shared" si="2"/>
        <v>"[EXPLANATION GATE &amp; SCROLL BARRIER] After Phase 1, you MUST insert exactly this visual separator:" &amp; CHAR(10) &amp; "------------------------------------------------------------" &amp; CHAR(10) &amp; "🛑 THE EXPLANATION GATE 🛑" &amp; CHAR(10) &amp; "Before scrolling down to see the Master Code, justify WHY your refactor will be more idiomatic. Blindly cleaning code is just 'Vibe Refactoring'. Articulate the debt." &amp; CHAR(10) &amp; "------------------------------------------------------------ | | " &amp;</v>
      </c>
      <c r="F94" s="54" t="s">
        <v>224</v>
      </c>
    </row>
    <row r="95" spans="2:6">
      <c r="B95" s="54" t="s">
        <v>270</v>
      </c>
      <c r="C95" s="54" t="s">
        <v>243</v>
      </c>
      <c r="D95" s="90" t="s">
        <v>433</v>
      </c>
      <c r="E95" s="17" t="str">
        <f t="shared" si="2"/>
        <v>"[PHASE 2: FULL SOLUTION - STRICT] 1. Provide the 'Senior' version: clean, elegant, and good " &amp; $I$2 &amp; " code. 2. THE ARCHITECT'S CHOICE: Explain why this version is superior in performance, readability, and 'The Zen of Python'. 3. RECOGNITION &amp; REPRIMAND: Acknowledge that their code 'technically worked', but scold them (humorously) if the style was too C-like or unreadable. Give professional advice for high-tier engineering. 4. INLINE COMMENTS: Add comments explaining the refactoring decisions and the 'cleanup' performed. 5. Include a 'Common Mistakes' section and 2 'Mini-Challenges' on advanced refactoring.  | " &amp;</v>
      </c>
      <c r="F95" s="54" t="s">
        <v>224</v>
      </c>
    </row>
    <row r="96" spans="2:6">
      <c r="B96" s="54" t="s">
        <v>270</v>
      </c>
      <c r="C96" s="54" t="s">
        <v>327</v>
      </c>
      <c r="D96" s="90" t="s">
        <v>497</v>
      </c>
      <c r="E96" s="17" t="str">
        <f t="shared" si="2"/>
        <v>"[FOOTER RULE] End your response with: '--- ⚡ *Coding5s Mentor System — Eliminating Technical Debt with Elegance*'",</v>
      </c>
      <c r="F96" s="54" t="s">
        <v>224</v>
      </c>
    </row>
    <row r="97" spans="2:6">
      <c r="B97" s="54"/>
      <c r="C97" s="54"/>
      <c r="D97" s="90"/>
      <c r="E97" s="88" t="s">
        <v>434</v>
      </c>
      <c r="F97" s="54" t="s">
        <v>224</v>
      </c>
    </row>
    <row r="98" spans="2:6">
      <c r="B98" s="54"/>
      <c r="C98" s="54"/>
      <c r="D98" s="90"/>
      <c r="E98" s="77" t="str">
        <f t="shared" ref="E98:E100" si="3">IF(D98="","",""""&amp;C98&amp;" "&amp;IF(C98="[FOOTER RULE - STRICT]",D98,IF(RIGHT(D98,6)=" | "&amp;CHAR(34)&amp;" &amp;",D98,D98&amp;" | "&amp;CHAR(34)&amp;" &amp;")))</f>
        <v/>
      </c>
      <c r="F98" s="54" t="s">
        <v>224</v>
      </c>
    </row>
    <row r="99" spans="2:6">
      <c r="B99" s="54"/>
      <c r="C99" s="54"/>
      <c r="D99" s="90"/>
      <c r="E99" s="77" t="str">
        <f t="shared" si="3"/>
        <v/>
      </c>
      <c r="F99" s="54" t="s">
        <v>224</v>
      </c>
    </row>
    <row r="100" spans="2:6">
      <c r="B100" s="54"/>
      <c r="C100" s="54"/>
      <c r="D100" s="90"/>
      <c r="E100" s="77" t="str">
        <f t="shared" si="3"/>
        <v/>
      </c>
      <c r="F100" s="54" t="s">
        <v>224</v>
      </c>
    </row>
  </sheetData>
  <conditionalFormatting sqref="B1:B1048576">
    <cfRule type="cellIs" dxfId="23" priority="13" operator="equal">
      <formula>"The Immutable Kernel"</formula>
    </cfRule>
    <cfRule type="cellIs" dxfId="22" priority="14" operator="equal">
      <formula>"Paradigm &amp; Ecosystem"</formula>
    </cfRule>
    <cfRule type="cellIs" dxfId="21" priority="15" operator="equal">
      <formula>"Global Variables &amp; Configuration"</formula>
    </cfRule>
  </conditionalFormatting>
  <conditionalFormatting sqref="C4:C41">
    <cfRule type="expression" dxfId="20" priority="10">
      <formula>$B4="The Immutable Kernel"</formula>
    </cfRule>
    <cfRule type="expression" dxfId="19" priority="11">
      <formula>$B4="Paradigm &amp; Ecosystem"</formula>
    </cfRule>
    <cfRule type="expression" dxfId="18" priority="12">
      <formula>$B4="Global Variables &amp; Configuration"</formula>
    </cfRule>
  </conditionalFormatting>
  <conditionalFormatting sqref="C46:C76">
    <cfRule type="expression" dxfId="17" priority="1">
      <formula>$B46="The Immutable Kernel"</formula>
    </cfRule>
    <cfRule type="expression" dxfId="16" priority="2">
      <formula>$B46="Paradigm &amp; Ecosystem"</formula>
    </cfRule>
    <cfRule type="expression" dxfId="15" priority="3">
      <formula>$B46="Global Variables &amp; Configuration"</formula>
    </cfRule>
  </conditionalFormatting>
  <conditionalFormatting sqref="C81:C100">
    <cfRule type="expression" dxfId="14" priority="4">
      <formula>$B81="The Immutable Kernel"</formula>
    </cfRule>
    <cfRule type="expression" dxfId="13" priority="5">
      <formula>$B81="Paradigm &amp; Ecosystem"</formula>
    </cfRule>
    <cfRule type="expression" dxfId="12" priority="6">
      <formula>$B81="Global Variables &amp; Configuration"</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25615-307B-4FE6-8E0D-5A0ED377C484}">
  <sheetPr>
    <tabColor theme="4" tint="0.79998168889431442"/>
  </sheetPr>
  <dimension ref="B2:AC100"/>
  <sheetViews>
    <sheetView showGridLines="0" topLeftCell="A67" zoomScaleNormal="100" workbookViewId="0">
      <selection activeCell="E80" sqref="E80:E96"/>
    </sheetView>
  </sheetViews>
  <sheetFormatPr defaultRowHeight="15"/>
  <cols>
    <col min="1" max="1" width="5.42578125" customWidth="1"/>
    <col min="2" max="2" width="36.85546875" customWidth="1"/>
    <col min="3" max="3" width="33" customWidth="1"/>
    <col min="4" max="4" width="85.28515625" customWidth="1"/>
    <col min="5" max="5" width="39.5703125" style="85" customWidth="1"/>
    <col min="6" max="6" width="4" customWidth="1"/>
  </cols>
  <sheetData>
    <row r="2" spans="2:29" ht="36">
      <c r="B2" s="78" t="s">
        <v>446</v>
      </c>
      <c r="D2" s="81" t="s">
        <v>447</v>
      </c>
      <c r="H2" s="82"/>
      <c r="T2" s="82"/>
    </row>
    <row r="3" spans="2:29">
      <c r="B3" s="76" t="s">
        <v>221</v>
      </c>
      <c r="C3" s="76" t="s">
        <v>576</v>
      </c>
      <c r="D3" s="76" t="s">
        <v>577</v>
      </c>
      <c r="E3" s="88" t="s">
        <v>227</v>
      </c>
      <c r="F3" s="4" t="s">
        <v>224</v>
      </c>
      <c r="AC3" t="s">
        <v>224</v>
      </c>
    </row>
    <row r="4" spans="2:29">
      <c r="B4" s="75" t="s">
        <v>222</v>
      </c>
      <c r="C4" s="54" t="s">
        <v>160</v>
      </c>
      <c r="D4" s="91" t="s">
        <v>450</v>
      </c>
      <c r="E4" s="77" t="str">
        <f t="shared" ref="E4:E41" si="0">IF(D4="","",""""&amp;C4&amp;" "&amp;IF(C4="[FOOTER RULE - STRICT]",D4,IF(RIGHT(D4,6)=" | "&amp;CHAR(34)&amp;" &amp;",D4,D4&amp;" | "&amp;CHAR(34)&amp;" &amp;")))</f>
        <v>"[ROLE] Tech Product Manager assigning a " &amp; $I$2 &amp; " Jira Ticket | " &amp;</v>
      </c>
      <c r="F4" s="54" t="s">
        <v>224</v>
      </c>
    </row>
    <row r="5" spans="2:29">
      <c r="B5" s="75" t="s">
        <v>222</v>
      </c>
      <c r="C5" s="54" t="s">
        <v>162</v>
      </c>
      <c r="D5" s="91" t="s">
        <v>451</v>
      </c>
      <c r="E5" s="77" t="str">
        <f t="shared" si="0"/>
        <v>"[TASK] Provide a guided implementation exercise with full solution for learning purposes | " &amp;</v>
      </c>
      <c r="F5" s="54" t="s">
        <v>224</v>
      </c>
    </row>
    <row r="6" spans="2:29">
      <c r="B6" s="75" t="s">
        <v>222</v>
      </c>
      <c r="C6" s="54" t="s">
        <v>164</v>
      </c>
      <c r="D6" s="91" t="s">
        <v>165</v>
      </c>
      <c r="E6" s="77" t="str">
        <f t="shared" si="0"/>
        <v>"[TOPIC] " &amp; I9 &amp; " | " &amp;</v>
      </c>
      <c r="F6" s="54" t="s">
        <v>224</v>
      </c>
    </row>
    <row r="7" spans="2:29">
      <c r="B7" s="75" t="s">
        <v>222</v>
      </c>
      <c r="C7" s="54" t="s">
        <v>166</v>
      </c>
      <c r="D7" s="91" t="s">
        <v>167</v>
      </c>
      <c r="E7" s="77" t="str">
        <f t="shared" si="0"/>
        <v>"[LEVEL] " &amp; G9 &amp; " | " &amp;</v>
      </c>
      <c r="F7" s="54" t="s">
        <v>224</v>
      </c>
    </row>
    <row r="8" spans="2:29">
      <c r="B8" s="75" t="s">
        <v>222</v>
      </c>
      <c r="C8" s="54" t="s">
        <v>228</v>
      </c>
      <c r="D8" s="91" t="s">
        <v>266</v>
      </c>
      <c r="E8" s="77" t="str">
        <f t="shared" si="0"/>
        <v>"[LIBRARY BEING LEARNED] " &amp; $I$3 &amp; " | " &amp;</v>
      </c>
      <c r="F8" s="54" t="s">
        <v>224</v>
      </c>
    </row>
    <row r="9" spans="2:29">
      <c r="B9" s="75" t="s">
        <v>222</v>
      </c>
      <c r="C9" s="54" t="s">
        <v>225</v>
      </c>
      <c r="D9" s="91" t="str">
        <f>"If a module or ecosystem like "&amp; Variables!E6 &amp;" is specified in "&amp; Variables!E7 &amp;", you are CRITICALLY FORBIDDEN from using "&amp; Variables!E8 &amp;". You MUST enforce the "&amp; Variables!E9 &amp;" and data structures of that specific library."</f>
        <v>If a module or ecosystem like only required imports: Gleam core or gleam_stdlib by default; documented external packages only when topic-named is specified in Use all named target constructs with minimal prior syntax; introduce no unnamed APIs or concepts., you are CRITICALLY FORBIDDEN from using Use typed module functions; compose only named targets or established prerequisites. Add nothing merely for idiomatic style.. You MUST enforce the Use advanced constructs only when named or required; never inject pipelines, closures, captures, HOFs, use, Result, Option, or patterns. and data structures of that specific library.</v>
      </c>
      <c r="E9" s="77" t="str">
        <f t="shared" si="0"/>
        <v>"[ECOSYSTEM ORIENTATION RULE] If a module or ecosystem like only required imports: Gleam core or gleam_stdlib by default; documented external packages only when topic-named is specified in Use all named target constructs with minimal prior syntax; introduce no unnamed APIs or concepts., you are CRITICALLY FORBIDDEN from using Use typed module functions; compose only named targets or established prerequisites. Add nothing merely for idiomatic style.. You MUST enforce the Use advanced constructs only when named or required; never inject pipelines, closures, captures, HOFs, use, Result, Option, or patterns. and data structures of that specific library. | " &amp;</v>
      </c>
      <c r="F9" s="54" t="s">
        <v>224</v>
      </c>
    </row>
    <row r="10" spans="2:29">
      <c r="B10" s="75" t="s">
        <v>222</v>
      </c>
      <c r="C10" s="54" t="s">
        <v>170</v>
      </c>
      <c r="D10" s="91" t="s">
        <v>452</v>
      </c>
      <c r="E10" s="77" t="str">
        <f t="shared" si="0"/>
        <v>"[PERSONA RULE] Act as a professional Tech Product Manager writing clear Jira tickets | " &amp;</v>
      </c>
      <c r="F10" s="54" t="s">
        <v>224</v>
      </c>
    </row>
    <row r="11" spans="2:29">
      <c r="B11" s="75" t="s">
        <v>222</v>
      </c>
      <c r="C11" s="54" t="s">
        <v>172</v>
      </c>
      <c r="D11" s="91" t="s">
        <v>390</v>
      </c>
      <c r="E11" s="77" t="str">
        <f t="shared" si="0"/>
        <v>"[LANGUAGE CONSISTENCY RULE] ALL output text MUST be written strictly in the selected language (" &amp; $B$6 &amp; "). This includes translating ALL structural labels requested in this prompt (like 'Dataset detected', 'Dataset Summary', 'File Type', 'Columns / Fields', 'Data Types', 'Notes', 'From', 'To', 'Subject', 'Dirty Code') into " &amp; $B$6 &amp; ". Do NOT mix languages. Only code and technical identifiers remain unchanged | " &amp; $AE$7 &amp; " | " &amp;</v>
      </c>
      <c r="F11" s="54" t="s">
        <v>224</v>
      </c>
    </row>
    <row r="12" spans="2:29">
      <c r="B12" s="75" t="s">
        <v>222</v>
      </c>
      <c r="C12" s="54" t="s">
        <v>488</v>
      </c>
      <c r="D12" s="91" t="s">
        <v>480</v>
      </c>
      <c r="E12" s="77" t="str">
        <f t="shared" si="0"/>
        <v>"[LANGUAGE SEED CONTEXT] " &amp; IF($AE$7 = "", "Language Seed Not Necessary", "You MUST strictly follow this seed context to enhance, adapt, and naturalize your tone, vocabulary, and instructional quality in " &amp; $B$6 &amp; ": " &amp; $AE$7) &amp; " | " &amp;</v>
      </c>
      <c r="F12" s="54" t="s">
        <v>224</v>
      </c>
    </row>
    <row r="13" spans="2:29">
      <c r="B13" s="75" t="s">
        <v>222</v>
      </c>
      <c r="C13" s="54" t="s">
        <v>215</v>
      </c>
      <c r="D13" s="91" t="s">
        <v>590</v>
      </c>
      <c r="E13" s="77" t="str">
        <f t="shared" si="0"/>
        <v>"[HEADER RULE - STRICT] You MUST start your entire response EXACTLY with this markdown block (do not print anything before it):" &amp; CHAR(10) &amp; "### 🔹 Topic #" &amp; F9 &amp; " | Stage 5 | " &amp; IF($I$3="", $I$2, $I$2&amp; " - " &amp;$I$3) &amp; " | 📊 Level: " &amp; G9 &amp; " | 🌐 Coding5s.com" &amp; CHAR(10) &amp; "**Concept:** " &amp; J9 &amp; CHAR(10) &amp; "---" &amp; CHAR(10) &amp; " | " &amp;</v>
      </c>
      <c r="F13" s="54" t="s">
        <v>224</v>
      </c>
    </row>
    <row r="14" spans="2:29">
      <c r="B14" s="83" t="s">
        <v>223</v>
      </c>
      <c r="C14" s="54" t="s">
        <v>229</v>
      </c>
      <c r="D14" s="91"/>
      <c r="E14" s="77" t="str">
        <f t="shared" si="0"/>
        <v/>
      </c>
      <c r="F14" s="54" t="s">
        <v>224</v>
      </c>
    </row>
    <row r="15" spans="2:29">
      <c r="B15" s="83" t="s">
        <v>223</v>
      </c>
      <c r="C15" s="54" t="s">
        <v>229</v>
      </c>
      <c r="D15" s="91"/>
      <c r="E15" s="77" t="str">
        <f t="shared" si="0"/>
        <v/>
      </c>
      <c r="F15" s="54" t="s">
        <v>224</v>
      </c>
    </row>
    <row r="16" spans="2:29">
      <c r="B16" s="54" t="s">
        <v>270</v>
      </c>
      <c r="C16" s="54" t="s">
        <v>666</v>
      </c>
      <c r="D16" s="91" t="s">
        <v>457</v>
      </c>
      <c r="E16" s="77" t="str">
        <f t="shared" si="0"/>
        <v>"[FUNCTIONAL_STRUCTURE_POLICY] Rule: " &amp; IF(G9="Beginner", "Use simple scripts or minimal functions. ", IF(G9="Intermediate", "Use functions where appropriate. ", "Use modular functions with clear structure. ")) &amp; " | " &amp;</v>
      </c>
      <c r="F16" s="54" t="s">
        <v>224</v>
      </c>
    </row>
    <row r="17" spans="2:6">
      <c r="B17" s="54" t="s">
        <v>270</v>
      </c>
      <c r="C17" s="54" t="s">
        <v>665</v>
      </c>
      <c r="D17" s="91" t="s">
        <v>667</v>
      </c>
      <c r="E17" s="77" t="str">
        <f t="shared" si="0"/>
        <v>"[DETERMINISTIC_OUTPUT_PROTOCOL] Output MUST be derived step-by-step from actual code execution - Every printed value MUST match real runtime results - Lists MUST preserve order exactly - When using sets or unordered collections, you MUST convert them to a sorted list before printing to ensure deterministic output - Outputs MUST match what would be seen in a real " &amp; $I$2 &amp; " runtime (e.g., VSCode) | " &amp;</v>
      </c>
      <c r="F17" s="54" t="s">
        <v>224</v>
      </c>
    </row>
    <row r="18" spans="2:6">
      <c r="B18" s="54" t="s">
        <v>270</v>
      </c>
      <c r="C18" s="54" t="s">
        <v>180</v>
      </c>
      <c r="D18" s="91" t="s">
        <v>458</v>
      </c>
      <c r="E18" s="77" t="str">
        <f t="shared" si="0"/>
        <v>"[CODE QUALITY RULE] Code MUST be clean, readable, and production-like | " &amp;</v>
      </c>
      <c r="F18" s="54" t="s">
        <v>224</v>
      </c>
    </row>
    <row r="19" spans="2:6">
      <c r="B19" s="54" t="s">
        <v>270</v>
      </c>
      <c r="C19" s="54" t="s">
        <v>188</v>
      </c>
      <c r="D19" s="91" t="s">
        <v>664</v>
      </c>
      <c r="E19" s="77" t="str">
        <f t="shared" si="0"/>
        <v>"[FILE HANDLING RULE] Use correct loaders and enforce encoding='utf-8' and newline=' when applicable or supported by the programming language. | " &amp;</v>
      </c>
      <c r="F19" s="54" t="s">
        <v>224</v>
      </c>
    </row>
    <row r="20" spans="2:6">
      <c r="B20" s="54" t="s">
        <v>270</v>
      </c>
      <c r="C20" s="54" t="s">
        <v>189</v>
      </c>
      <c r="D20" s="91" t="s">
        <v>663</v>
      </c>
      <c r="E20" s="77" t="str">
        <f t="shared" si="0"/>
        <v>"[DATA TYPE RULE] Explicit casting required before calculations if the programming language requires it. | " &amp;</v>
      </c>
      <c r="F20" s="54" t="s">
        <v>224</v>
      </c>
    </row>
    <row r="21" spans="2:6">
      <c r="B21" s="54" t="s">
        <v>270</v>
      </c>
      <c r="C21" s="54" t="s">
        <v>190</v>
      </c>
      <c r="D21" s="91" t="s">
        <v>459</v>
      </c>
      <c r="E21" s="77" t="str">
        <f t="shared" si="0"/>
        <v>"[DATA ROBUSTNESS RULE] Handle missing or malformed data safely | " &amp;</v>
      </c>
      <c r="F21" s="54" t="s">
        <v>224</v>
      </c>
    </row>
    <row r="22" spans="2:6">
      <c r="B22" s="54" t="s">
        <v>270</v>
      </c>
      <c r="C22" s="54" t="s">
        <v>191</v>
      </c>
      <c r="D22" s="91" t="s">
        <v>662</v>
      </c>
      <c r="E22" s="77" t="str">
        <f t="shared" si="0"/>
        <v>"[BOOLEAN HANDLING RULE] Normalize boolean values before comparison if the programming language requires it. | " &amp;</v>
      </c>
      <c r="F22" s="54" t="s">
        <v>224</v>
      </c>
    </row>
    <row r="23" spans="2:6">
      <c r="B23" s="54" t="s">
        <v>270</v>
      </c>
      <c r="C23" s="54" t="s">
        <v>192</v>
      </c>
      <c r="D23" s="91" t="s">
        <v>397</v>
      </c>
      <c r="E23" s="77" t="str">
        <f t="shared" si="0"/>
        <v>"[DATA CONSISTENCY RULE] Respect dataset schema | " &amp;</v>
      </c>
      <c r="F23" s="54" t="s">
        <v>224</v>
      </c>
    </row>
    <row r="24" spans="2:6">
      <c r="B24" s="54" t="s">
        <v>270</v>
      </c>
      <c r="C24" s="54" t="s">
        <v>453</v>
      </c>
      <c r="D24" s="91" t="s">
        <v>454</v>
      </c>
      <c r="E24" s="77" t="str">
        <f t="shared" si="0"/>
        <v>"[TICKET FORMAT RULE - STRICT] The 'Context &amp; Ticket' section MUST begin with this EXACT text (translated to " &amp; $B$6 &amp; "):" &amp; CHAR(10) &amp; "🎯 Objective: Master feature implementation in a real-world environment. Golden Rule: Do not scroll down beyond the scrolling barrier until you have attempted your own solution. This is important because the complete solution, meaning Version 1.1 of the code, is located right after that barrier. Mastery does not come from copying code, but from the effort you make to reach it before looking at the solution. ⚠️ Warning. Copy the Version 1.0 code and paste it into your IDE, from there write the necessary lines to fulfill the ticket requirements and acceptance criteria." &amp; CHAR(10) &amp; CHAR(10) &amp; "Immediately followed by this EXACT multi-line format (translated to " &amp; $B$6 &amp; "):" &amp; CHAR(10) &amp; "🎫 Ticket #[Random 5-digit ID]" &amp; CHAR(10) &amp; "👤 From: [Generate Name] - [Department]" &amp; CHAR(10) &amp; "📥 To: Dev Team" &amp; CHAR(10) &amp; "Subject: [Ticket Subject]" &amp; CHAR(10) &amp; "Hello Dev Team, this is [Name] from [Department]. [Context paragraph]." &amp; CHAR(10) &amp; CHAR(10) &amp; "(Tech Product Manager Notes):" &amp; CHAR(10) &amp; "👥 From: [Generate TPM Name] - Tech Product Manager" &amp; CHAR(10) &amp; "📥 To: [Insert my user name if known, otherwise use '" &amp; $I$2 &amp; " Dev']" &amp; CHAR(10) &amp; "Subject: Assignment Details" &amp; CHAR(10) &amp; "Hello [Insert my user name if known, otherwise use '" &amp; $I$2 &amp; " Dev']!" &amp; CHAR(10) &amp; "[Assignment paragraph]" &amp; CHAR(10) &amp; CHAR(10) &amp; "✅ Acceptance Criteria:" &amp; CHAR(10) &amp; "[Bullet list] | " &amp;</v>
      </c>
      <c r="F24" s="54" t="s">
        <v>224</v>
      </c>
    </row>
    <row r="25" spans="2:6">
      <c r="B25" s="54" t="s">
        <v>270</v>
      </c>
      <c r="C25" s="54" t="s">
        <v>174</v>
      </c>
      <c r="D25" s="91" t="s">
        <v>669</v>
      </c>
      <c r="E25" s="77" t="str">
        <f t="shared" si="0"/>
        <v>"[DATA RULE - STRICT] SESSION ISOLATION: Ignore prior uploads. Evaluate ONLY current attachments. IF DATASET PROVIDED: Right after header, acknowledge it, specify type, describe structure/fields/types, provide a summary, and use it directly (DO NOT recreate). IF NO DATASET: Right after header, explicitly state 'Dataset detected: NO. Generating dummy data.' (translate to " &amp; $B$6 &amp; "). Purge past datasets from memory and generate minimal dummy data. | " &amp;</v>
      </c>
      <c r="F25" s="54" t="s">
        <v>224</v>
      </c>
    </row>
    <row r="26" spans="2:6">
      <c r="B26" s="54" t="s">
        <v>270</v>
      </c>
      <c r="C26" s="54" t="s">
        <v>175</v>
      </c>
      <c r="D26" s="91" t="s">
        <v>400</v>
      </c>
      <c r="E26" s="77" t="str">
        <f t="shared" si="0"/>
        <v>"[DATA SUMMARY FORMAT RULE] When a dataset is present, you MUST display IMMEDIATELY AFTER THE HEADER: Dataset Summary: - File Type: - Columns / Fields: - Data Types: - Notes: | " &amp;</v>
      </c>
      <c r="F26" s="54" t="s">
        <v>224</v>
      </c>
    </row>
    <row r="27" spans="2:6">
      <c r="B27" s="54" t="s">
        <v>270</v>
      </c>
      <c r="C27" s="54" t="s">
        <v>177</v>
      </c>
      <c r="D27" s="91" t="s">
        <v>487</v>
      </c>
      <c r="E27" s="77" t="str">
        <f t="shared" si="0"/>
        <v>"[OUTPUT CONTRACT] EXACTLY 1 guided exercise. Structure MUST be: 1. Ticket Title 2. Context &amp; Ticket 3. Expected Behavior 4. ⚠️ TRY BEFORE YOU SCROLL MESSAGE 5. Support Files (ONLY if required. MUST appear BEFORE Base Code. MUST include files like .env, .gitignore, config files WHEN relevant. MUST be shown as a short explanation line followed by a markdown code block with the exact file content. MUST mimic real-world structure exactly) 6. 🌱 Base Code (V1.0) 7. Version 1.0 Console Output (MUST appear immediately AFTER the V1.0 code. MUST reflect the REAL execution of the code. MUST match print statements exactly. MUST include all mutations and final state. MUST be inside a markdown code block) 8. 🛠️ YOUR TURN MESSAGE 9. 💡 Implementation Hint 10. ⚠️ SOLUTION BARRIER BELOW " &amp; CHAR(10) &amp; " 🛑 STOP BARRIER 🛑 11. 🌳 Updated Code (V1.1 - FULLY IMPLEMENTED) 12. 📝 Implementation Notes 13. Implemented Output (MUST reflect REAL execution of V1.1 code) | " &amp;</v>
      </c>
      <c r="F27" s="54" t="s">
        <v>224</v>
      </c>
    </row>
    <row r="28" spans="2:6">
      <c r="B28" s="54" t="s">
        <v>270</v>
      </c>
      <c r="C28" s="54" t="s">
        <v>178</v>
      </c>
      <c r="D28" s="91" t="s">
        <v>455</v>
      </c>
      <c r="E28" s="77" t="str">
        <f t="shared" si="0"/>
        <v>"[CODE CONSTRAINTS] V1.0 MUST be between " &amp; IF(G9="Beginner", "10–20", IF(G9="Intermediate", "15–30", "25–40")) &amp; " lines of EXECUTABLE code (STRICT) - V1.1 MUST be between " &amp; IF(G9="Beginner", "15–30", IF(G9="Intermediate", "25–45", "35–60")) &amp; " lines of EXECUTABLE code (STRICT) - Do NOT count comments or blank lines towards these limits - ALL code MUST run without errors - MUST be executable and realistic - MUST include a clear integration point - MUST NOT include unused imports - NO classes - NO unnecessary complexity | " &amp;</v>
      </c>
      <c r="F28" s="54" t="s">
        <v>224</v>
      </c>
    </row>
    <row r="29" spans="2:6">
      <c r="B29" s="54" t="s">
        <v>270</v>
      </c>
      <c r="C29" s="54" t="s">
        <v>298</v>
      </c>
      <c r="D29" s="91" t="s">
        <v>460</v>
      </c>
      <c r="E29" s="77" t="str">
        <f t="shared" si="0"/>
        <v>"[SUPPORT FILES RULE - STRICT] If the scenario involves environment variables, secrets, configs, or ignored files: YOU MUST generate a .env and/or .gitignore block. The block MUST visually resemble a real setup instruction. Example format: 'To run this project, create a .env file with:' followed by a markdown code block. NEVER skip this if the context requires it | " &amp;</v>
      </c>
      <c r="F29" s="54" t="s">
        <v>224</v>
      </c>
    </row>
    <row r="30" spans="2:6">
      <c r="B30" s="54" t="s">
        <v>270</v>
      </c>
      <c r="C30" s="54" t="s">
        <v>195</v>
      </c>
      <c r="D30" s="91" t="s">
        <v>407</v>
      </c>
      <c r="E30" s="77" t="str">
        <f t="shared" si="0"/>
        <v>"[DIFFICULTY RULE] Complexity MUST match level | " &amp;</v>
      </c>
      <c r="F30" s="54" t="s">
        <v>224</v>
      </c>
    </row>
    <row r="31" spans="2:6">
      <c r="B31" s="54" t="s">
        <v>270</v>
      </c>
      <c r="C31" s="54" t="s">
        <v>207</v>
      </c>
      <c r="D31" s="91" t="s">
        <v>279</v>
      </c>
      <c r="E31" s="77" t="str">
        <f t="shared" si="0"/>
        <v>"[FORMAT RULE] Only valid markdown code blocks allowed | " &amp;</v>
      </c>
      <c r="F31" s="54" t="s">
        <v>224</v>
      </c>
    </row>
    <row r="32" spans="2:6">
      <c r="B32" s="54" t="s">
        <v>270</v>
      </c>
      <c r="C32" s="54" t="s">
        <v>209</v>
      </c>
      <c r="D32" s="91" t="s">
        <v>280</v>
      </c>
      <c r="E32" s="77" t="str">
        <f t="shared" si="0"/>
        <v>"[LANGUAGE TAG RULE] ALWAYS label markdown code blocks with the correct underlying programming language (e.g., python, javascript, sql) | " &amp;</v>
      </c>
      <c r="F32" s="54" t="s">
        <v>224</v>
      </c>
    </row>
    <row r="33" spans="2:6">
      <c r="B33" s="54" t="s">
        <v>270</v>
      </c>
      <c r="C33" s="54" t="s">
        <v>216</v>
      </c>
      <c r="D33" s="91" t="s">
        <v>461</v>
      </c>
      <c r="E33" s="77" t="str">
        <f t="shared" si="0"/>
        <v>"[OUTPUT] Only header, dataset summary or statement (if any), the defined sections, and footer | " &amp;</v>
      </c>
      <c r="F33" s="54" t="s">
        <v>224</v>
      </c>
    </row>
    <row r="34" spans="2:6">
      <c r="B34" s="54" t="s">
        <v>270</v>
      </c>
      <c r="C34" s="54" t="s">
        <v>220</v>
      </c>
      <c r="D34" s="91" t="s">
        <v>462</v>
      </c>
      <c r="E34" s="77" t="str">
        <f t="shared" si="0"/>
        <v>"[FOOTER RULE - STRICT] End your entire response EXACTLY with this markdown string (ensure all code blocks are closed before it):" &amp; CHAR(10) &amp; "---" &amp; CHAR(10) &amp; "⚡ *Coding5s System — Learn Programming by Writing Code*",</v>
      </c>
      <c r="F34" s="54" t="s">
        <v>224</v>
      </c>
    </row>
    <row r="35" spans="2:6">
      <c r="B35" s="54"/>
      <c r="C35" s="54"/>
      <c r="D35" s="91"/>
      <c r="E35" s="88" t="s">
        <v>463</v>
      </c>
      <c r="F35" s="54" t="s">
        <v>224</v>
      </c>
    </row>
    <row r="36" spans="2:6">
      <c r="B36" s="54"/>
      <c r="C36" s="54"/>
      <c r="D36" s="91"/>
      <c r="E36" s="77" t="str">
        <f t="shared" si="0"/>
        <v/>
      </c>
      <c r="F36" s="54" t="s">
        <v>224</v>
      </c>
    </row>
    <row r="37" spans="2:6">
      <c r="B37" s="54"/>
      <c r="C37" s="54"/>
      <c r="D37" s="91"/>
      <c r="E37" s="77" t="str">
        <f t="shared" si="0"/>
        <v/>
      </c>
      <c r="F37" s="54" t="s">
        <v>224</v>
      </c>
    </row>
    <row r="38" spans="2:6">
      <c r="B38" s="54"/>
      <c r="C38" s="54"/>
      <c r="D38" s="91"/>
      <c r="E38" s="77" t="str">
        <f t="shared" si="0"/>
        <v/>
      </c>
      <c r="F38" s="54" t="s">
        <v>224</v>
      </c>
    </row>
    <row r="39" spans="2:6">
      <c r="B39" s="54"/>
      <c r="C39" s="54"/>
      <c r="D39" s="91"/>
      <c r="E39" s="77" t="str">
        <f t="shared" si="0"/>
        <v/>
      </c>
      <c r="F39" s="54" t="s">
        <v>224</v>
      </c>
    </row>
    <row r="40" spans="2:6">
      <c r="B40" s="54"/>
      <c r="C40" s="54"/>
      <c r="D40" s="91"/>
      <c r="E40" s="77" t="str">
        <f t="shared" si="0"/>
        <v/>
      </c>
      <c r="F40" s="54" t="s">
        <v>224</v>
      </c>
    </row>
    <row r="41" spans="2:6">
      <c r="B41" s="54"/>
      <c r="C41" s="54"/>
      <c r="D41" s="91"/>
      <c r="E41" s="77" t="str">
        <f t="shared" si="0"/>
        <v/>
      </c>
      <c r="F41" s="54" t="s">
        <v>224</v>
      </c>
    </row>
    <row r="42" spans="2:6">
      <c r="B42" s="54"/>
      <c r="C42" s="54"/>
      <c r="D42" s="91"/>
      <c r="E42" s="77"/>
      <c r="F42" s="54"/>
    </row>
    <row r="43" spans="2:6">
      <c r="B43" s="74"/>
      <c r="C43" s="74"/>
      <c r="E43" s="86"/>
    </row>
    <row r="44" spans="2:6">
      <c r="B44" s="74"/>
      <c r="C44" s="74"/>
      <c r="E44" s="86"/>
    </row>
    <row r="45" spans="2:6" ht="36">
      <c r="B45" s="79" t="s">
        <v>448</v>
      </c>
      <c r="C45" s="74"/>
      <c r="E45" s="86"/>
    </row>
    <row r="46" spans="2:6">
      <c r="B46" s="76" t="s">
        <v>263</v>
      </c>
      <c r="C46" s="76" t="s">
        <v>576</v>
      </c>
      <c r="D46" s="76" t="s">
        <v>577</v>
      </c>
      <c r="E46" s="88" t="s">
        <v>264</v>
      </c>
      <c r="F46" s="32" t="s">
        <v>224</v>
      </c>
    </row>
    <row r="47" spans="2:6">
      <c r="B47" s="54" t="s">
        <v>222</v>
      </c>
      <c r="C47" s="54" t="s">
        <v>160</v>
      </c>
      <c r="D47" s="91" t="s">
        <v>450</v>
      </c>
      <c r="E47" s="77" t="str">
        <f>IF(D47="","",""""&amp;C47&amp;" "&amp;IF(C47="[FOOTER RULE - STRICT]",D47,IF(RIGHT(D47,6)=" | "&amp;CHAR(34)&amp;" &amp;",D47,D47&amp;" | "&amp;CHAR(34)&amp;" &amp;")))</f>
        <v>"[ROLE] Tech Product Manager assigning a " &amp; $I$2 &amp; " Jira Ticket | " &amp;</v>
      </c>
      <c r="F47" s="32" t="s">
        <v>224</v>
      </c>
    </row>
    <row r="48" spans="2:6">
      <c r="B48" s="54" t="s">
        <v>222</v>
      </c>
      <c r="C48" s="54" t="s">
        <v>162</v>
      </c>
      <c r="D48" s="91" t="s">
        <v>464</v>
      </c>
      <c r="E48" s="77" t="str">
        <f t="shared" ref="E48:E76" si="1">IF(D48="","",""""&amp;C48&amp;" "&amp;IF(C48="[FOOTER RULE - STRICT]",D48,IF(RIGHT(D48,6)=" | "&amp;CHAR(34)&amp;" &amp;",D48,D48&amp;" | "&amp;CHAR(34)&amp;" &amp;")))</f>
        <v>"[TASK] Provide a guided project implementation with full solution | " &amp;</v>
      </c>
      <c r="F48" s="32" t="s">
        <v>224</v>
      </c>
    </row>
    <row r="49" spans="2:6">
      <c r="B49" s="54" t="s">
        <v>222</v>
      </c>
      <c r="C49" s="54" t="s">
        <v>310</v>
      </c>
      <c r="D49" s="91" t="s">
        <v>165</v>
      </c>
      <c r="E49" s="77" t="str">
        <f t="shared" si="1"/>
        <v>"[PROJECT] " &amp; I9 &amp; " | " &amp;</v>
      </c>
      <c r="F49" s="32" t="s">
        <v>224</v>
      </c>
    </row>
    <row r="50" spans="2:6">
      <c r="B50" s="54" t="s">
        <v>222</v>
      </c>
      <c r="C50" s="54" t="s">
        <v>252</v>
      </c>
      <c r="D50" s="91" t="s">
        <v>708</v>
      </c>
      <c r="E50" s="77" t="str">
        <f t="shared" si="1"/>
        <v>"[TOPICS USED] " &amp; A9 &amp; " | " &amp;</v>
      </c>
      <c r="F50" s="32" t="s">
        <v>224</v>
      </c>
    </row>
    <row r="51" spans="2:6">
      <c r="B51" s="54" t="s">
        <v>222</v>
      </c>
      <c r="C51" s="54" t="s">
        <v>166</v>
      </c>
      <c r="D51" s="91" t="s">
        <v>167</v>
      </c>
      <c r="E51" s="77" t="str">
        <f t="shared" si="1"/>
        <v>"[LEVEL] " &amp; G9 &amp; " | " &amp;</v>
      </c>
      <c r="F51" s="32" t="s">
        <v>224</v>
      </c>
    </row>
    <row r="52" spans="2:6">
      <c r="B52" s="54" t="s">
        <v>222</v>
      </c>
      <c r="C52" s="54" t="s">
        <v>170</v>
      </c>
      <c r="D52" s="91" t="s">
        <v>465</v>
      </c>
      <c r="E52" s="77" t="str">
        <f t="shared" si="1"/>
        <v>"[PERSONA RULE] Act as a professional Tech Product Manager defining a project ticket | " &amp;</v>
      </c>
      <c r="F52" s="32" t="s">
        <v>224</v>
      </c>
    </row>
    <row r="53" spans="2:6">
      <c r="B53" s="54" t="s">
        <v>222</v>
      </c>
      <c r="C53" s="54" t="s">
        <v>228</v>
      </c>
      <c r="D53" s="91" t="s">
        <v>266</v>
      </c>
      <c r="E53" s="77" t="str">
        <f t="shared" si="1"/>
        <v>"[LIBRARY BEING LEARNED] " &amp; $I$3 &amp; " | " &amp;</v>
      </c>
      <c r="F53" s="32" t="s">
        <v>224</v>
      </c>
    </row>
    <row r="54" spans="2:6">
      <c r="B54" s="54" t="s">
        <v>222</v>
      </c>
      <c r="C54" s="54" t="s">
        <v>225</v>
      </c>
      <c r="D54" s="91" t="str">
        <f>"If a module or ecosystem like "&amp; Variables!E6 &amp;" is specified in "&amp; Variables!E7 &amp;", you are CRITICALLY FORBIDDEN from using "&amp; Variables!E8 &amp;". You MUST enforce the "&amp; Variables!E9 &amp;" and data structures of that specific library."</f>
        <v>If a module or ecosystem like only required imports: Gleam core or gleam_stdlib by default; documented external packages only when topic-named is specified in Use all named target constructs with minimal prior syntax; introduce no unnamed APIs or concepts., you are CRITICALLY FORBIDDEN from using Use typed module functions; compose only named targets or established prerequisites. Add nothing merely for idiomatic style.. You MUST enforce the Use advanced constructs only when named or required; never inject pipelines, closures, captures, HOFs, use, Result, Option, or patterns. and data structures of that specific library.</v>
      </c>
      <c r="E54" s="77" t="str">
        <f t="shared" si="1"/>
        <v>"[ECOSYSTEM ORIENTATION RULE] If a module or ecosystem like only required imports: Gleam core or gleam_stdlib by default; documented external packages only when topic-named is specified in Use all named target constructs with minimal prior syntax; introduce no unnamed APIs or concepts., you are CRITICALLY FORBIDDEN from using Use typed module functions; compose only named targets or established prerequisites. Add nothing merely for idiomatic style.. You MUST enforce the Use advanced constructs only when named or required; never inject pipelines, closures, captures, HOFs, use, Result, Option, or patterns. and data structures of that specific library. | " &amp;</v>
      </c>
      <c r="F54" s="32" t="s">
        <v>224</v>
      </c>
    </row>
    <row r="55" spans="2:6">
      <c r="B55" s="54" t="s">
        <v>222</v>
      </c>
      <c r="C55" s="54" t="s">
        <v>215</v>
      </c>
      <c r="D55" s="91" t="s">
        <v>591</v>
      </c>
      <c r="E55" s="77" t="str">
        <f t="shared" si="1"/>
        <v>"[HEADER RULE - STRICT] You MUST start your entire response EXACTLY with this markdown block (do not print anything before it):" &amp; CHAR(10) &amp; "### 🚀 Project #" &amp; F9 &amp; " | Stage 5 | " &amp; IF($I$3="", $I$2, $I$2&amp; " - " &amp;$I$3) &amp; " | 📊 Level: " &amp; G9 &amp; " | 🌐 Coding5s.com" &amp; CHAR(10) &amp; "**Project:** " &amp; J9 &amp; CHAR(10) &amp; "---" &amp; CHAR(10) &amp; " | " &amp;</v>
      </c>
      <c r="F55" s="32" t="s">
        <v>224</v>
      </c>
    </row>
    <row r="56" spans="2:6">
      <c r="B56" s="54" t="s">
        <v>222</v>
      </c>
      <c r="C56" s="54" t="s">
        <v>172</v>
      </c>
      <c r="D56" s="91" t="s">
        <v>466</v>
      </c>
      <c r="E56" s="77" t="str">
        <f t="shared" si="1"/>
        <v>"[LANGUAGE CONSISTENCY RULE] ALL output MUST be strictly in " &amp; $B$6 &amp; ". This includes translating ALL structural labels requested in this prompt (like 'Dataset detected', 'Project Title', 'Context &amp; Ticket', 'Expected Behavior', 'TRY BEFORE YOU SCROLL MESSAGE', 'Base Code', 'Console Output', 'YOUR TURN MESSAGE', 'Implementation Hint', 'SOLUTION BELOW BARRIER', 'Updated Code', 'Implementation Notes', 'Implemented Output', 'From', 'To', 'Subject') into " &amp; $B$6 &amp; " | " &amp; $AE$7 &amp; " | " &amp;</v>
      </c>
      <c r="F56" s="32" t="s">
        <v>224</v>
      </c>
    </row>
    <row r="57" spans="2:6">
      <c r="B57" s="54" t="s">
        <v>222</v>
      </c>
      <c r="C57" s="54" t="s">
        <v>488</v>
      </c>
      <c r="D57" s="91" t="s">
        <v>480</v>
      </c>
      <c r="E57" s="77" t="str">
        <f t="shared" si="1"/>
        <v>"[LANGUAGE SEED CONTEXT] " &amp; IF($AE$7 = "", "Language Seed Not Necessary", "You MUST strictly follow this seed context to enhance, adapt, and naturalize your tone, vocabulary, and instructional quality in " &amp; $B$6 &amp; ": " &amp; $AE$7) &amp; " | " &amp;</v>
      </c>
      <c r="F57" s="32" t="s">
        <v>224</v>
      </c>
    </row>
    <row r="58" spans="2:6">
      <c r="B58" s="54" t="s">
        <v>223</v>
      </c>
      <c r="C58" s="54" t="s">
        <v>229</v>
      </c>
      <c r="D58" s="91"/>
      <c r="E58" s="77" t="str">
        <f t="shared" si="1"/>
        <v/>
      </c>
      <c r="F58" s="32" t="s">
        <v>224</v>
      </c>
    </row>
    <row r="59" spans="2:6">
      <c r="B59" s="54" t="s">
        <v>223</v>
      </c>
      <c r="C59" s="54" t="s">
        <v>229</v>
      </c>
      <c r="D59" s="91"/>
      <c r="E59" s="77" t="str">
        <f t="shared" si="1"/>
        <v/>
      </c>
      <c r="F59" s="32" t="s">
        <v>224</v>
      </c>
    </row>
    <row r="60" spans="2:6">
      <c r="B60" s="54" t="s">
        <v>270</v>
      </c>
      <c r="C60" s="54" t="s">
        <v>178</v>
      </c>
      <c r="D60" s="91" t="s">
        <v>668</v>
      </c>
      <c r="E60" s="77" t="str">
        <f t="shared" si="1"/>
        <v>"[CODE CONSTRAINTS] V1.0 MUST be between " &amp; IF(G9="Beginner", "20–35", IF(G9="Intermediate", "30–50", "45–70")) &amp; " lines of EXECUTABLE code (STRICT) - V1.1 MUST be between " &amp; IF(G9="Beginner", "30–50", IF(G9="Intermediate", "45–75", "60–90")) &amp; " lines of EXECUTABLE code (STRICT) - Do NOT count comments or blank lines towards these limits - MUST run without errors - MUST include integration points - NO unnecessary complexity | " &amp;</v>
      </c>
      <c r="F60" s="32" t="s">
        <v>224</v>
      </c>
    </row>
    <row r="61" spans="2:6">
      <c r="B61" s="54" t="s">
        <v>270</v>
      </c>
      <c r="C61" s="54" t="s">
        <v>456</v>
      </c>
      <c r="D61" s="91" t="s">
        <v>467</v>
      </c>
      <c r="E61" s="77" t="str">
        <f t="shared" si="1"/>
        <v>"[CRITICAL OUTPUT RULE] Output MUST match real execution - Convert sets to sorted lists before printing | " &amp;</v>
      </c>
      <c r="F61" s="32" t="s">
        <v>224</v>
      </c>
    </row>
    <row r="62" spans="2:6">
      <c r="B62" s="54" t="s">
        <v>270</v>
      </c>
      <c r="C62" s="54" t="s">
        <v>179</v>
      </c>
      <c r="D62" s="91" t="s">
        <v>468</v>
      </c>
      <c r="E62" s="77" t="str">
        <f t="shared" si="1"/>
        <v>"[FUNCTION RULE] " &amp; IF(G9="Beginner", "Avoid complex structure. ", IF(G9="Intermediate", "Functions optional. ", "Use structured modular functions. ")) &amp; " | " &amp;</v>
      </c>
      <c r="F62" s="32" t="s">
        <v>224</v>
      </c>
    </row>
    <row r="63" spans="2:6">
      <c r="B63" s="54" t="s">
        <v>270</v>
      </c>
      <c r="C63" s="54" t="s">
        <v>453</v>
      </c>
      <c r="D63" s="91" t="s">
        <v>469</v>
      </c>
      <c r="E63" s="77" t="str">
        <f t="shared" si="1"/>
        <v>"[TICKET FORMAT RULE - STRICT] The 'Context &amp; Ticket' section MUST use this EXACT multi-line format (translated to " &amp; $B$6 &amp; "):" &amp; CHAR(10) &amp; "Ticket #[Random 5-digit ID]" &amp; CHAR(10) &amp; "From: [Generate Name] - [Department]" &amp; CHAR(10) &amp; "To: Dev Team" &amp; CHAR(10) &amp; "Subject: [Ticket Subject]" &amp; CHAR(10) &amp; "Hello Dev Team, this is [Name] from [Department]. [Context paragraph]." &amp; CHAR(10) &amp; CHAR(10) &amp; "(Tech Product Manager Notes):" &amp; CHAR(10) &amp; "From: [Generate TPM Name] - Tech Product Manager" &amp; CHAR(10) &amp; "To: [Insert my user name if known, otherwise use '" &amp; $I$2 &amp; " Dev']" &amp; CHAR(10) &amp; "Subject: Assignment Details" &amp; CHAR(10) &amp; "Hello [Insert my user name if known, otherwise use '" &amp; $I$2 &amp; " Dev']!" &amp; CHAR(10) &amp; "[Assignment paragraph]" &amp; CHAR(10) &amp; CHAR(10) &amp; "Acceptance Criteria:" &amp; CHAR(10) &amp; "[Bullet list] | " &amp;</v>
      </c>
      <c r="F63" s="32" t="s">
        <v>224</v>
      </c>
    </row>
    <row r="64" spans="2:6">
      <c r="B64" s="54" t="s">
        <v>270</v>
      </c>
      <c r="C64" s="54" t="s">
        <v>174</v>
      </c>
      <c r="D64" s="91" t="s">
        <v>470</v>
      </c>
      <c r="E64" s="77" t="str">
        <f t="shared" si="1"/>
        <v>"[DATA RULE - STRICT] CRITICAL AMNESIA INSTRUCTION: You MUST treat this prompt as a completely isolated session. NEVER inherit, reference, or assume the existence of ANY files, CSVs, or datasets from previous chat turns. Evaluate ONLY the literal attachments of THIS specific input. If a NEW dataset is provided in THIS CURRENT PROMPT, you MUST detect, summarize, and use it exactly as defined in Topic rules, displaying the summary IMMEDIATELY AFTER THE HEADER. If NO dataset is explicitly attached NOW, you MUST state 'Dataset detected: NO' (translate to " &amp; $B$6 &amp; ") IMMEDIATELY AFTER THE HEADER, PURGE any memory of previous files, and use realistic dummy data | " &amp;</v>
      </c>
      <c r="F64" s="32" t="s">
        <v>224</v>
      </c>
    </row>
    <row r="65" spans="2:6">
      <c r="B65" s="54" t="s">
        <v>270</v>
      </c>
      <c r="C65" s="54" t="s">
        <v>177</v>
      </c>
      <c r="D65" s="91" t="s">
        <v>471</v>
      </c>
      <c r="E65" s="77" t="str">
        <f t="shared" si="1"/>
        <v>"[OUTPUT CONTRACT] EXACTLY 1 project with the following structure: 1. Project Title 2. Context &amp; Ticket 3. Expected Behavior 4. ⚠️ TRY BEFORE YOU SCROLL MESSAGE 5. Support Files (ONLY if required, SAME RULES as Topic mode) 6. Base Code (V1.0) 7. Version 1.0 Console Output (MUST match real execution) 8. 🛠️ YOUR TURN MESSAGE 9. Implementation Hint 10. ⚠️ SOLUTION BELOW BARRIER 11. Updated Code (V1.1) 12. Implementation Notes 13. Implemented Output | " &amp;</v>
      </c>
      <c r="F65" s="32" t="s">
        <v>224</v>
      </c>
    </row>
    <row r="66" spans="2:6">
      <c r="B66" s="54" t="s">
        <v>270</v>
      </c>
      <c r="C66" s="54" t="s">
        <v>180</v>
      </c>
      <c r="D66" s="91" t="s">
        <v>472</v>
      </c>
      <c r="E66" s="77" t="str">
        <f t="shared" si="1"/>
        <v>"[CODE QUALITY RULE] Code MUST be clean and realistic | " &amp;</v>
      </c>
      <c r="F66" s="32" t="s">
        <v>224</v>
      </c>
    </row>
    <row r="67" spans="2:6">
      <c r="B67" s="54" t="s">
        <v>270</v>
      </c>
      <c r="C67" s="54" t="s">
        <v>190</v>
      </c>
      <c r="D67" s="91" t="s">
        <v>416</v>
      </c>
      <c r="E67" s="77" t="str">
        <f t="shared" si="1"/>
        <v>"[DATA ROBUSTNESS RULE] Handle real-world data safely | " &amp;</v>
      </c>
      <c r="F67" s="32" t="s">
        <v>224</v>
      </c>
    </row>
    <row r="68" spans="2:6">
      <c r="B68" s="54" t="s">
        <v>270</v>
      </c>
      <c r="C68" s="54" t="s">
        <v>207</v>
      </c>
      <c r="D68" s="91" t="s">
        <v>473</v>
      </c>
      <c r="E68" s="77" t="str">
        <f t="shared" si="1"/>
        <v>"[FORMAT RULE] Only markdown code blocks allowed | " &amp;</v>
      </c>
      <c r="F68" s="32" t="s">
        <v>224</v>
      </c>
    </row>
    <row r="69" spans="2:6">
      <c r="B69" s="54" t="s">
        <v>270</v>
      </c>
      <c r="C69" s="54" t="s">
        <v>209</v>
      </c>
      <c r="D69" s="91" t="s">
        <v>280</v>
      </c>
      <c r="E69" s="77" t="str">
        <f t="shared" si="1"/>
        <v>"[LANGUAGE TAG RULE] ALWAYS label markdown code blocks with the correct underlying programming language (e.g., python, javascript, sql) | " &amp;</v>
      </c>
      <c r="F69" s="32" t="s">
        <v>224</v>
      </c>
    </row>
    <row r="70" spans="2:6">
      <c r="B70" s="54" t="s">
        <v>270</v>
      </c>
      <c r="C70" s="54" t="s">
        <v>258</v>
      </c>
      <c r="D70" s="91" t="s">
        <v>474</v>
      </c>
      <c r="E70" s="77" t="str">
        <f t="shared" si="1"/>
        <v>"[EXECUTION RULE] Code MUST run correctly | " &amp;</v>
      </c>
      <c r="F70" s="32" t="s">
        <v>224</v>
      </c>
    </row>
    <row r="71" spans="2:6">
      <c r="B71" s="54" t="s">
        <v>270</v>
      </c>
      <c r="C71" s="54" t="s">
        <v>216</v>
      </c>
      <c r="D71" s="91" t="s">
        <v>475</v>
      </c>
      <c r="E71" s="77" t="str">
        <f t="shared" si="1"/>
        <v>"[OUTPUT] Only header, dataset summary or statement (if any), defined sections, and footer, | " &amp;</v>
      </c>
      <c r="F71" s="32" t="s">
        <v>224</v>
      </c>
    </row>
    <row r="72" spans="2:6">
      <c r="B72" s="54" t="s">
        <v>270</v>
      </c>
      <c r="C72" s="54" t="s">
        <v>220</v>
      </c>
      <c r="D72" s="91" t="s">
        <v>262</v>
      </c>
      <c r="E72" s="77" t="str">
        <f t="shared" si="1"/>
        <v>"[FOOTER RULE - STRICT] End your entire response EXACTLY with this markdown string (ensure all code blocks are closed before it):" &amp; CHAR(10) &amp; "---" &amp; CHAR(10) &amp; "⚡ *Coding5s System — Learn Programming by Writing Code*")</v>
      </c>
      <c r="F72" s="32" t="s">
        <v>224</v>
      </c>
    </row>
    <row r="73" spans="2:6">
      <c r="B73" s="54"/>
      <c r="C73" s="54"/>
      <c r="D73" s="91"/>
      <c r="E73" s="77" t="str">
        <f t="shared" si="1"/>
        <v/>
      </c>
      <c r="F73" s="32" t="s">
        <v>224</v>
      </c>
    </row>
    <row r="74" spans="2:6">
      <c r="B74" s="54"/>
      <c r="C74" s="54"/>
      <c r="D74" s="91"/>
      <c r="E74" s="77" t="str">
        <f t="shared" si="1"/>
        <v/>
      </c>
      <c r="F74" s="32" t="s">
        <v>224</v>
      </c>
    </row>
    <row r="75" spans="2:6">
      <c r="B75" s="54"/>
      <c r="C75" s="54"/>
      <c r="D75" s="91"/>
      <c r="E75" s="77" t="str">
        <f t="shared" si="1"/>
        <v/>
      </c>
      <c r="F75" s="32" t="s">
        <v>224</v>
      </c>
    </row>
    <row r="76" spans="2:6">
      <c r="B76" s="54"/>
      <c r="C76" s="54"/>
      <c r="D76" s="91"/>
      <c r="E76" s="77" t="str">
        <f t="shared" si="1"/>
        <v/>
      </c>
      <c r="F76" s="32" t="s">
        <v>224</v>
      </c>
    </row>
    <row r="77" spans="2:6">
      <c r="E77" s="86"/>
      <c r="F77" t="s">
        <v>224</v>
      </c>
    </row>
    <row r="79" spans="2:6" ht="36">
      <c r="B79" s="80" t="s">
        <v>449</v>
      </c>
    </row>
    <row r="80" spans="2:6">
      <c r="B80" s="76" t="s">
        <v>221</v>
      </c>
      <c r="C80" s="76" t="s">
        <v>576</v>
      </c>
      <c r="D80" s="76" t="s">
        <v>577</v>
      </c>
      <c r="E80" s="89" t="s">
        <v>233</v>
      </c>
      <c r="F80" s="54" t="s">
        <v>224</v>
      </c>
    </row>
    <row r="81" spans="2:6">
      <c r="B81" s="54" t="s">
        <v>222</v>
      </c>
      <c r="C81" s="54" t="s">
        <v>476</v>
      </c>
      <c r="D81" s="91" t="s">
        <v>477</v>
      </c>
      <c r="E81" s="17" t="str">
        <f t="shared" ref="E81:E95" si="2">IF(D81="","",""""&amp;C81&amp;" "&amp;IF(OR(C81="[FOOTER RULE - STRICT]",C81="[FOOTER RULE]"),D81,IF(RIGHT(D81,6)=" | "&amp;CHAR(34)&amp;" &amp;",D81,D81&amp;" | "&amp;CHAR(34)&amp;" &amp;")))</f>
        <v>"[MENTOR_S5_ARCHITECT] Act as 'The Strategic Partner' (El Arquitecto de Sistemas) - a World-Class Elite Technical Mentor for Stage 5 Feature Extension specializing in Python. Your personality is PROFESSIONAL, VISIONARY, and STRATEGIC. You treat the user as a peer preparing to push to production. You focus on scalability, fault tolerance, and business logic. Use phrases like 'We are shipping this to production' or 'Will this scale?'. Your goal is to eliminate 'Epistemic Debt' by forcing them to anticipate edge cases and system failures using Socratic Human Feedback (SoHF). | " &amp;</v>
      </c>
      <c r="F81" s="54" t="s">
        <v>224</v>
      </c>
    </row>
    <row r="82" spans="2:6">
      <c r="B82" s="54" t="s">
        <v>222</v>
      </c>
      <c r="C82" s="54" t="s">
        <v>235</v>
      </c>
      <c r="D82" s="91" t="s">
        <v>478</v>
      </c>
      <c r="E82" s="17" t="str">
        <f t="shared" si="2"/>
        <v>"[CULTURAL &amp; JARGON RULE] If the language (" &amp; $B$6 &amp; ") is Portuguese, act like an 'Arquiteto de Software Sênior' using local jargon (e.g., 'subir pra produção', 'vai escalar?', 'casos extremos'). If Spanish, use Latin American tech terminology (e.g., 'subir a producción', '¿esto escala?', 'casos borde'). Match the cultural vibe of a strategic tech lead. | " &amp;</v>
      </c>
      <c r="F82" s="54" t="s">
        <v>224</v>
      </c>
    </row>
    <row r="83" spans="2:6">
      <c r="B83" s="54" t="s">
        <v>222</v>
      </c>
      <c r="C83" s="54" t="s">
        <v>236</v>
      </c>
      <c r="D83" s="91" t="s">
        <v>713</v>
      </c>
      <c r="E83" s="17" t="str">
        <f t="shared" si="2"/>
        <v>"[CONTEXT] You are reviewing the final implementation of a new feature for a " &amp; IF(UPPER(H9)="PROJECT", "PROJECT: " &amp; I9 &amp; ". Topics integrated: " &amp; A9 &amp; ". Business Goal: " &amp; J9, "TOPIC: " &amp; I9 &amp; ". Goal: " &amp; J9) &amp; " | " &amp;</v>
      </c>
      <c r="F83" s="54" t="s">
        <v>224</v>
      </c>
    </row>
    <row r="84" spans="2:6">
      <c r="B84" s="54" t="s">
        <v>222</v>
      </c>
      <c r="C84" s="54" t="s">
        <v>162</v>
      </c>
      <c r="D84" s="91" t="s">
        <v>479</v>
      </c>
      <c r="E84" s="17" t="str">
        <f t="shared" si="2"/>
        <v>"[TASK] Analyze the extension code. If they already anticipated the edge cases and scalability issues (e.g., using generators or async patterns), give them the 'Architect's Approval' and discuss a more advanced trade-off. Otherwise, follow the 2-PHASE MENTORING PROTOCOL | " &amp;</v>
      </c>
      <c r="F84" s="54" t="s">
        <v>224</v>
      </c>
    </row>
    <row r="85" spans="2:6">
      <c r="B85" s="54" t="s">
        <v>222</v>
      </c>
      <c r="C85" s="54" t="s">
        <v>228</v>
      </c>
      <c r="D85" s="91" t="s">
        <v>266</v>
      </c>
      <c r="E85" s="17" t="str">
        <f t="shared" si="2"/>
        <v>"[LIBRARY BEING LEARNED] " &amp; $I$3 &amp; " | " &amp;</v>
      </c>
      <c r="F85" s="54" t="s">
        <v>224</v>
      </c>
    </row>
    <row r="86" spans="2:6">
      <c r="B86" s="54" t="s">
        <v>222</v>
      </c>
      <c r="C86" s="54" t="s">
        <v>172</v>
      </c>
      <c r="D86" s="91" t="s">
        <v>253</v>
      </c>
      <c r="E86" s="17" t="str">
        <f t="shared" si="2"/>
        <v>"[LANGUAGE CONSISTENCY RULE] ALL output MUST be strictly in " &amp; $B$6 &amp; ". This includes translating ALL structural labels requested in this prompt (like 'Project', 'Objective', 'Support File', 'Code Planning', 'Libraries', 'Functional Structure', 'Friction Point', 'Expected Output', 'Code') into " &amp; $B$6 &amp; ". Do NOT mix languages. Only code and technical identifiers remain unchanged | " &amp; $AE$7 &amp; " | " &amp;</v>
      </c>
      <c r="F86" s="54" t="s">
        <v>224</v>
      </c>
    </row>
    <row r="87" spans="2:6">
      <c r="B87" s="54" t="s">
        <v>222</v>
      </c>
      <c r="C87" s="54" t="s">
        <v>488</v>
      </c>
      <c r="D87" s="91" t="s">
        <v>480</v>
      </c>
      <c r="E87" s="17" t="str">
        <f t="shared" si="2"/>
        <v>"[LANGUAGE SEED CONTEXT] " &amp; IF($AE$7 = "", "Language Seed Not Necessary", "You MUST strictly follow this seed context to enhance, adapt, and naturalize your tone, vocabulary, and instructional quality in " &amp; $B$6 &amp; ": " &amp; $AE$7) &amp; " | " &amp;</v>
      </c>
      <c r="F87" s="54" t="s">
        <v>224</v>
      </c>
    </row>
    <row r="88" spans="2:6">
      <c r="B88" s="54" t="s">
        <v>222</v>
      </c>
      <c r="C88" s="54" t="s">
        <v>215</v>
      </c>
      <c r="D88" s="91" t="s">
        <v>592</v>
      </c>
      <c r="E88" s="17" t="str">
        <f t="shared" si="2"/>
        <v>"[HEADER RULE - STRICT] You MUST start your entire response exactly with the following RAW markdown block (do NOT strip the '#' characters):" &amp; CHAR(10) &amp; "### 🚀 Elite Mentor Stage 5 | " &amp; IF(UPPER(H9)="PROJECT", "Project #", "Topic #") &amp; F9 &amp; " | Extend | " &amp; IF($I$3="", $I$2, $I$2&amp; " - " &amp;$I$3) &amp; " | 📊 Level: " &amp; G9 &amp; CHAR(10) &amp; "**" &amp; IF(UPPER(H9)="PROJECT", "Project", "Topic") &amp; ":** " &amp; I9 &amp; CHAR(10) &amp; "---" &amp; CHAR(10) &amp; " | " &amp;</v>
      </c>
      <c r="F88" s="54" t="s">
        <v>224</v>
      </c>
    </row>
    <row r="89" spans="2:6">
      <c r="B89" s="54" t="s">
        <v>223</v>
      </c>
      <c r="C89" s="54" t="s">
        <v>229</v>
      </c>
      <c r="D89" s="91"/>
      <c r="E89" s="17" t="str">
        <f t="shared" si="2"/>
        <v/>
      </c>
      <c r="F89" s="54" t="s">
        <v>224</v>
      </c>
    </row>
    <row r="90" spans="2:6">
      <c r="B90" s="54" t="s">
        <v>223</v>
      </c>
      <c r="C90" s="54" t="s">
        <v>660</v>
      </c>
      <c r="D90" s="91" t="str">
        <f>Variables!E57 &amp; " | " &amp; CHAR(34) &amp; " &amp;"</f>
        <v>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 &amp;</v>
      </c>
      <c r="E90" s="17" t="str">
        <f t="shared" si="2"/>
        <v>"[CODE_QUALITY_PROTOCOL] Code MUST follow gleam format and idiomatic Gleam style. Use snake_case for bindings/functions/files, PascalCase for types. NEVER leak global state; enforce strict explicit types. Prioritize pipelines, gleam stdlib, monadic use chaining, Result/Option handling, and robust data flows without OOP. | " &amp;</v>
      </c>
      <c r="F90" s="54" t="s">
        <v>224</v>
      </c>
    </row>
    <row r="91" spans="2:6">
      <c r="B91" s="54" t="s">
        <v>270</v>
      </c>
      <c r="C91" s="54" t="s">
        <v>237</v>
      </c>
      <c r="D91" s="91" t="s">
        <v>481</v>
      </c>
      <c r="E91" s="17" t="str">
        <f t="shared" si="2"/>
        <v>"[EMPTY INPUT HANDLING - STRICT] If the student provided NO code and NO explanation: 1. STOP the 2-Phase protocol entirely. DO NOT output Phase 1, the Scroll Barrier, or Phase 2. 2. Greet the user (use their name if known, otherwise 'Dev'). 3. Use your Architect persona (e.g., 'I see the ticket is assigned, but where is the deliverable?' or 'I can't sign off on an empty PR for production'). 4. Firmly instruct them to reply with the code they added AND a brief explanation of how it meets the business requirement. 5. STRICT RULE: DO NOT hallucinate or invent code. End your response immediately after this message. | " &amp;</v>
      </c>
      <c r="F91" s="54" t="s">
        <v>224</v>
      </c>
    </row>
    <row r="92" spans="2:6">
      <c r="B92" s="54" t="s">
        <v>270</v>
      </c>
      <c r="C92" s="54" t="s">
        <v>239</v>
      </c>
      <c r="D92" s="91" t="s">
        <v>482</v>
      </c>
      <c r="E92" s="17" t="str">
        <f t="shared" si="2"/>
        <v>"[PHASE 1: SOCRATIC HINT &amp; NO KEYBOARD RULE - STRICT] 1. QUESTION CHECK: Answer any specific business or technical questions the student asked. 2. NO KEYBOARD RULE: You MUST NOT provide the corrected or refactored code block. Delay answers to force productive failure. 3. BUSINESS RISK ANALYSIS: Identify a potential 'Edge Case' or failure point (e.g., 'What happens if the API is down?' or 'What if the user input is empty?'). Use a business-related analogy. 4. You MUST include a section exactly titled 'Business Observations:' listing how the new feature affects the overall system stability. 5. You MUST include a section exactly titled 'Socratic Question:' asking how they would handle a specific failure scenario to eliminate Epistemic Debt. 6. You MUST include a section exactly titled 'Next Step:' suggesting an architectural pattern for robustness in Python (e.g., robust try/except handling, logging, custom exceptions, or task queues). | " &amp;</v>
      </c>
      <c r="F92" s="54" t="s">
        <v>224</v>
      </c>
    </row>
    <row r="93" spans="2:6">
      <c r="B93" s="54" t="s">
        <v>270</v>
      </c>
      <c r="C93" s="54" t="s">
        <v>240</v>
      </c>
      <c r="D93" s="91" t="s">
        <v>483</v>
      </c>
      <c r="E93" s="17" t="str">
        <f t="shared" si="2"/>
        <v>"[EXPLANATION GATE &amp; SCROLL BARRIER] After Phase 1, you MUST insert exactly this visual separator:" &amp; CHAR(10) &amp; "------------------------------------------------------------" &amp; CHAR(10) &amp; "🛑 THE EXPLANATION GATE 🛑" &amp; CHAR(10) &amp; "Before scrolling down to the final architectural review, articulate the TRADE-OFFS of your implementation. What happens when this feature faces extreme load? Pushing code without understanding scale builds Epistemic Debt." &amp; CHAR(10) &amp; "------------------------------------------------------------ | " &amp;</v>
      </c>
      <c r="F93" s="54" t="s">
        <v>224</v>
      </c>
    </row>
    <row r="94" spans="2:6">
      <c r="B94" s="54" t="s">
        <v>270</v>
      </c>
      <c r="C94" s="54" t="s">
        <v>484</v>
      </c>
      <c r="D94" s="91" t="s">
        <v>485</v>
      </c>
      <c r="E94" s="17" t="str">
        <f t="shared" si="2"/>
        <v>"[PHASE 2: FINAL REVIEW - STRICT] 1. STRICT RULE: DO NOT provide the full implementation of the code. The main prompt already does this. 2. THE ARCHITECT'S VERDICT: Provide high-level advice on how to make this feature 'Production Ready'. 3. RISK ASSESSMENT: List 2 things that could still go wrong in a high-traffic environment. 4. RECOGNITION: Recognize the effort and specifically mention one part of the logic that successfully meets the business goal. | " &amp;</v>
      </c>
      <c r="F94" s="54" t="s">
        <v>224</v>
      </c>
    </row>
    <row r="95" spans="2:6">
      <c r="B95" s="54" t="s">
        <v>270</v>
      </c>
      <c r="C95" s="54" t="s">
        <v>327</v>
      </c>
      <c r="D95" s="91" t="s">
        <v>486</v>
      </c>
      <c r="E95" s="17" t="str">
        <f t="shared" si="2"/>
        <v>"[FOOTER RULE] End your response with: '--- ⚡ *Coding5s Mentor System — Eliminating Epistemic Debt &amp; Shipping to Production*'",</v>
      </c>
      <c r="F95" s="54" t="s">
        <v>224</v>
      </c>
    </row>
    <row r="96" spans="2:6">
      <c r="B96" s="54"/>
      <c r="C96" s="54"/>
      <c r="D96" s="91"/>
      <c r="E96" s="89" t="s">
        <v>434</v>
      </c>
      <c r="F96" s="54" t="s">
        <v>224</v>
      </c>
    </row>
    <row r="97" spans="2:6">
      <c r="B97" s="54"/>
      <c r="C97" s="54"/>
      <c r="D97" s="91"/>
      <c r="E97" s="77" t="str">
        <f t="shared" ref="E97:E100" si="3">IF(D97="","",""""&amp;C97&amp;" "&amp;IF(C97="[FOOTER RULE - STRICT]",D97,IF(RIGHT(D97,6)=" | "&amp;CHAR(34)&amp;" &amp;",D97,D97&amp;" | "&amp;CHAR(34)&amp;" &amp;")))</f>
        <v/>
      </c>
      <c r="F97" s="54" t="s">
        <v>224</v>
      </c>
    </row>
    <row r="98" spans="2:6">
      <c r="B98" s="54"/>
      <c r="C98" s="54"/>
      <c r="D98" s="91"/>
      <c r="E98" s="77" t="str">
        <f t="shared" si="3"/>
        <v/>
      </c>
      <c r="F98" s="54" t="s">
        <v>224</v>
      </c>
    </row>
    <row r="99" spans="2:6">
      <c r="B99" s="54"/>
      <c r="C99" s="54"/>
      <c r="D99" s="91"/>
      <c r="E99" s="77" t="str">
        <f t="shared" si="3"/>
        <v/>
      </c>
      <c r="F99" s="54" t="s">
        <v>224</v>
      </c>
    </row>
    <row r="100" spans="2:6">
      <c r="B100" s="54"/>
      <c r="C100" s="54"/>
      <c r="D100" s="91"/>
      <c r="E100" s="77" t="str">
        <f t="shared" si="3"/>
        <v/>
      </c>
      <c r="F100" s="54" t="s">
        <v>224</v>
      </c>
    </row>
  </sheetData>
  <conditionalFormatting sqref="B1:B1048576">
    <cfRule type="cellIs" dxfId="11" priority="10" operator="equal">
      <formula>"The Immutable Kernel"</formula>
    </cfRule>
    <cfRule type="cellIs" dxfId="10" priority="11" operator="equal">
      <formula>"Paradigm &amp; Ecosystem"</formula>
    </cfRule>
    <cfRule type="cellIs" dxfId="9" priority="12" operator="equal">
      <formula>"Global Variables &amp; Configuration"</formula>
    </cfRule>
  </conditionalFormatting>
  <conditionalFormatting sqref="C4:C42">
    <cfRule type="expression" dxfId="8" priority="7">
      <formula>$B4="The Immutable Kernel"</formula>
    </cfRule>
    <cfRule type="expression" dxfId="7" priority="8">
      <formula>$B4="Paradigm &amp; Ecosystem"</formula>
    </cfRule>
    <cfRule type="expression" dxfId="6" priority="9">
      <formula>$B4="Global Variables &amp; Configuration"</formula>
    </cfRule>
  </conditionalFormatting>
  <conditionalFormatting sqref="C47:C76">
    <cfRule type="expression" dxfId="5" priority="4">
      <formula>$B47="The Immutable Kernel"</formula>
    </cfRule>
    <cfRule type="expression" dxfId="4" priority="5">
      <formula>$B47="Paradigm &amp; Ecosystem"</formula>
    </cfRule>
    <cfRule type="expression" dxfId="3" priority="6">
      <formula>$B47="Global Variables &amp; Configuration"</formula>
    </cfRule>
  </conditionalFormatting>
  <conditionalFormatting sqref="C81:C100">
    <cfRule type="expression" dxfId="2" priority="1">
      <formula>$B81="The Immutable Kernel"</formula>
    </cfRule>
    <cfRule type="expression" dxfId="1" priority="2">
      <formula>$B81="Paradigm &amp; Ecosystem"</formula>
    </cfRule>
    <cfRule type="expression" dxfId="0" priority="3">
      <formula>$B81="Global Variables &amp; Configuration"</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967FC-E7C3-4DC7-B5E1-4045F280E864}">
  <dimension ref="B2:E19"/>
  <sheetViews>
    <sheetView workbookViewId="0">
      <selection activeCell="E6" sqref="E6"/>
    </sheetView>
  </sheetViews>
  <sheetFormatPr defaultRowHeight="15"/>
  <cols>
    <col min="2" max="2" width="6.42578125" customWidth="1"/>
    <col min="3" max="3" width="34.5703125" bestFit="1" customWidth="1"/>
    <col min="4" max="4" width="8.7109375" bestFit="1" customWidth="1"/>
    <col min="5" max="5" width="152.85546875" bestFit="1" customWidth="1"/>
  </cols>
  <sheetData>
    <row r="2" spans="2:5">
      <c r="B2" t="s">
        <v>547</v>
      </c>
      <c r="C2" t="s">
        <v>518</v>
      </c>
      <c r="D2" t="s">
        <v>23</v>
      </c>
      <c r="E2" t="s">
        <v>548</v>
      </c>
    </row>
    <row r="3" spans="2:5">
      <c r="B3" t="s">
        <v>519</v>
      </c>
      <c r="C3" t="s">
        <v>18</v>
      </c>
      <c r="D3" t="s">
        <v>520</v>
      </c>
      <c r="E3" t="s">
        <v>549</v>
      </c>
    </row>
    <row r="4" spans="2:5">
      <c r="B4" t="s">
        <v>521</v>
      </c>
      <c r="C4" t="s">
        <v>539</v>
      </c>
      <c r="D4" t="s">
        <v>520</v>
      </c>
      <c r="E4" t="s">
        <v>550</v>
      </c>
    </row>
    <row r="5" spans="2:5">
      <c r="B5" t="s">
        <v>522</v>
      </c>
      <c r="C5" t="s">
        <v>21</v>
      </c>
      <c r="D5" t="s">
        <v>520</v>
      </c>
      <c r="E5" t="s">
        <v>551</v>
      </c>
    </row>
    <row r="6" spans="2:5">
      <c r="B6" t="s">
        <v>523</v>
      </c>
      <c r="C6" t="s">
        <v>22</v>
      </c>
      <c r="D6" t="s">
        <v>520</v>
      </c>
      <c r="E6" t="s">
        <v>552</v>
      </c>
    </row>
    <row r="7" spans="2:5">
      <c r="B7" t="s">
        <v>524</v>
      </c>
      <c r="C7" t="s">
        <v>23</v>
      </c>
      <c r="D7" t="s">
        <v>520</v>
      </c>
      <c r="E7" t="s">
        <v>553</v>
      </c>
    </row>
    <row r="8" spans="2:5">
      <c r="B8" t="s">
        <v>525</v>
      </c>
      <c r="C8" t="s">
        <v>24</v>
      </c>
      <c r="D8" t="s">
        <v>520</v>
      </c>
      <c r="E8" t="s">
        <v>554</v>
      </c>
    </row>
    <row r="9" spans="2:5">
      <c r="B9" t="s">
        <v>526</v>
      </c>
      <c r="C9" t="s">
        <v>25</v>
      </c>
      <c r="D9" t="s">
        <v>520</v>
      </c>
      <c r="E9" t="s">
        <v>555</v>
      </c>
    </row>
    <row r="10" spans="2:5">
      <c r="B10" t="s">
        <v>527</v>
      </c>
      <c r="C10" t="s">
        <v>45</v>
      </c>
      <c r="D10" t="s">
        <v>528</v>
      </c>
      <c r="E10" t="s">
        <v>556</v>
      </c>
    </row>
    <row r="11" spans="2:5">
      <c r="B11" t="s">
        <v>529</v>
      </c>
      <c r="C11" t="s">
        <v>530</v>
      </c>
      <c r="D11" t="s">
        <v>528</v>
      </c>
      <c r="E11" t="s">
        <v>557</v>
      </c>
    </row>
    <row r="12" spans="2:5">
      <c r="B12" t="s">
        <v>531</v>
      </c>
      <c r="C12" t="s">
        <v>540</v>
      </c>
      <c r="D12" t="s">
        <v>528</v>
      </c>
      <c r="E12" t="s">
        <v>558</v>
      </c>
    </row>
    <row r="13" spans="2:5">
      <c r="B13" t="s">
        <v>532</v>
      </c>
      <c r="C13" t="s">
        <v>495</v>
      </c>
      <c r="D13" t="s">
        <v>528</v>
      </c>
      <c r="E13" t="s">
        <v>559</v>
      </c>
    </row>
    <row r="14" spans="2:5">
      <c r="B14" t="s">
        <v>533</v>
      </c>
      <c r="C14" t="s">
        <v>541</v>
      </c>
      <c r="D14" t="s">
        <v>520</v>
      </c>
      <c r="E14" t="s">
        <v>560</v>
      </c>
    </row>
    <row r="15" spans="2:5">
      <c r="B15" t="s">
        <v>534</v>
      </c>
      <c r="C15" t="s">
        <v>542</v>
      </c>
      <c r="D15" t="s">
        <v>520</v>
      </c>
      <c r="E15" t="s">
        <v>561</v>
      </c>
    </row>
    <row r="16" spans="2:5">
      <c r="B16" t="s">
        <v>535</v>
      </c>
      <c r="C16" t="s">
        <v>543</v>
      </c>
      <c r="D16" t="s">
        <v>520</v>
      </c>
      <c r="E16" t="s">
        <v>562</v>
      </c>
    </row>
    <row r="17" spans="2:5">
      <c r="B17" t="s">
        <v>536</v>
      </c>
      <c r="C17" t="s">
        <v>544</v>
      </c>
      <c r="D17" t="s">
        <v>520</v>
      </c>
      <c r="E17" t="s">
        <v>563</v>
      </c>
    </row>
    <row r="18" spans="2:5">
      <c r="B18" t="s">
        <v>537</v>
      </c>
      <c r="C18" t="s">
        <v>545</v>
      </c>
      <c r="D18" t="s">
        <v>520</v>
      </c>
      <c r="E18" t="s">
        <v>564</v>
      </c>
    </row>
    <row r="19" spans="2:5">
      <c r="B19" t="s">
        <v>538</v>
      </c>
      <c r="C19" t="s">
        <v>546</v>
      </c>
      <c r="D19" t="s">
        <v>520</v>
      </c>
      <c r="E19" t="s">
        <v>565</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7C0CD-3B2A-4DA0-A954-04B702664FC8}">
  <dimension ref="B2:K25"/>
  <sheetViews>
    <sheetView showGridLines="0" workbookViewId="0">
      <selection activeCell="A26" sqref="A26"/>
    </sheetView>
  </sheetViews>
  <sheetFormatPr defaultRowHeight="15"/>
  <cols>
    <col min="1" max="1" width="3.140625" customWidth="1"/>
  </cols>
  <sheetData>
    <row r="2" spans="2:11">
      <c r="B2" s="104" t="s">
        <v>499</v>
      </c>
      <c r="C2" s="105"/>
      <c r="D2" s="105"/>
      <c r="E2" s="105"/>
      <c r="F2" s="105"/>
      <c r="G2" s="105"/>
      <c r="H2" s="105"/>
      <c r="I2" s="105"/>
      <c r="J2" s="105"/>
      <c r="K2" s="106"/>
    </row>
    <row r="3" spans="2:11">
      <c r="B3" s="107"/>
      <c r="K3" s="108"/>
    </row>
    <row r="4" spans="2:11">
      <c r="B4" s="107" t="s">
        <v>500</v>
      </c>
      <c r="K4" s="108"/>
    </row>
    <row r="5" spans="2:11">
      <c r="B5" s="107"/>
      <c r="K5" s="108"/>
    </row>
    <row r="6" spans="2:11">
      <c r="B6" s="109" t="s">
        <v>501</v>
      </c>
      <c r="K6" s="108"/>
    </row>
    <row r="7" spans="2:11">
      <c r="B7" s="109" t="s">
        <v>502</v>
      </c>
      <c r="K7" s="108"/>
    </row>
    <row r="8" spans="2:11">
      <c r="B8" s="109" t="s">
        <v>503</v>
      </c>
      <c r="K8" s="108"/>
    </row>
    <row r="9" spans="2:11">
      <c r="B9" s="109" t="s">
        <v>504</v>
      </c>
      <c r="K9" s="108"/>
    </row>
    <row r="10" spans="2:11">
      <c r="B10" s="109" t="s">
        <v>505</v>
      </c>
      <c r="K10" s="108"/>
    </row>
    <row r="11" spans="2:11">
      <c r="B11" s="109" t="s">
        <v>506</v>
      </c>
      <c r="K11" s="108"/>
    </row>
    <row r="12" spans="2:11">
      <c r="B12" s="109"/>
      <c r="K12" s="108"/>
    </row>
    <row r="13" spans="2:11">
      <c r="B13" s="109" t="s">
        <v>507</v>
      </c>
      <c r="K13" s="108"/>
    </row>
    <row r="14" spans="2:11">
      <c r="B14" s="109" t="s">
        <v>508</v>
      </c>
      <c r="K14" s="108"/>
    </row>
    <row r="15" spans="2:11">
      <c r="B15" s="109"/>
      <c r="K15" s="108"/>
    </row>
    <row r="16" spans="2:11">
      <c r="B16" s="109" t="s">
        <v>509</v>
      </c>
      <c r="K16" s="108"/>
    </row>
    <row r="17" spans="2:11">
      <c r="B17" s="109" t="s">
        <v>510</v>
      </c>
      <c r="K17" s="108"/>
    </row>
    <row r="18" spans="2:11">
      <c r="B18" s="109" t="s">
        <v>511</v>
      </c>
      <c r="K18" s="108"/>
    </row>
    <row r="19" spans="2:11">
      <c r="B19" s="109" t="s">
        <v>512</v>
      </c>
      <c r="K19" s="108"/>
    </row>
    <row r="20" spans="2:11">
      <c r="B20" s="109" t="s">
        <v>513</v>
      </c>
      <c r="K20" s="108"/>
    </row>
    <row r="21" spans="2:11">
      <c r="B21" s="109" t="s">
        <v>514</v>
      </c>
      <c r="K21" s="108"/>
    </row>
    <row r="22" spans="2:11">
      <c r="B22" s="109" t="s">
        <v>515</v>
      </c>
      <c r="K22" s="108"/>
    </row>
    <row r="23" spans="2:11">
      <c r="B23" s="109"/>
      <c r="K23" s="108"/>
    </row>
    <row r="24" spans="2:11">
      <c r="B24" s="109" t="s">
        <v>516</v>
      </c>
      <c r="D24" s="113" t="s">
        <v>517</v>
      </c>
      <c r="K24" s="108"/>
    </row>
    <row r="25" spans="2:11">
      <c r="B25" s="110" t="s">
        <v>705</v>
      </c>
      <c r="C25" s="111"/>
      <c r="D25" s="134" t="s">
        <v>706</v>
      </c>
      <c r="E25" s="111"/>
      <c r="F25" s="111"/>
      <c r="G25" s="111"/>
      <c r="H25" s="111"/>
      <c r="I25" s="111"/>
      <c r="J25" s="111"/>
      <c r="K25" s="112"/>
    </row>
  </sheetData>
  <hyperlinks>
    <hyperlink ref="D24" r:id="rId1" xr:uid="{C1585F6D-E84E-4BDD-BFC6-8C9DE04D69FF}"/>
    <hyperlink ref="D25" r:id="rId2" xr:uid="{A95008B9-006C-4ED2-8260-C9DECD11B083}"/>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58C24-33BE-44DB-863E-82947C8C3CEA}">
  <dimension ref="A1:A16"/>
  <sheetViews>
    <sheetView showGridLines="0" workbookViewId="0">
      <selection activeCell="F14" sqref="F14"/>
    </sheetView>
  </sheetViews>
  <sheetFormatPr defaultRowHeight="15"/>
  <sheetData>
    <row r="1" spans="1:1" ht="18">
      <c r="A1" s="114" t="s">
        <v>566</v>
      </c>
    </row>
    <row r="3" spans="1:1">
      <c r="A3" t="s">
        <v>567</v>
      </c>
    </row>
    <row r="4" spans="1:1">
      <c r="A4" s="115"/>
    </row>
    <row r="5" spans="1:1">
      <c r="A5" s="116" t="s">
        <v>568</v>
      </c>
    </row>
    <row r="6" spans="1:1">
      <c r="A6" s="117"/>
    </row>
    <row r="7" spans="1:1">
      <c r="A7" s="118" t="s">
        <v>569</v>
      </c>
    </row>
    <row r="8" spans="1:1">
      <c r="A8" s="118" t="s">
        <v>570</v>
      </c>
    </row>
    <row r="9" spans="1:1">
      <c r="A9" s="115"/>
    </row>
    <row r="10" spans="1:1">
      <c r="A10" s="116" t="s">
        <v>571</v>
      </c>
    </row>
    <row r="11" spans="1:1">
      <c r="A11" s="117"/>
    </row>
    <row r="12" spans="1:1">
      <c r="A12" s="117" t="s">
        <v>572</v>
      </c>
    </row>
    <row r="13" spans="1:1">
      <c r="A13" s="117" t="s">
        <v>573</v>
      </c>
    </row>
    <row r="14" spans="1:1">
      <c r="A14" s="117" t="s">
        <v>574</v>
      </c>
    </row>
    <row r="15" spans="1:1">
      <c r="A15" s="115"/>
    </row>
    <row r="16" spans="1:1">
      <c r="A16" s="116" t="s">
        <v>575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PromptGenerator</vt:lpstr>
      <vt:lpstr>HowToStudy</vt:lpstr>
      <vt:lpstr>Variables</vt:lpstr>
      <vt:lpstr>FGen_S1</vt:lpstr>
      <vt:lpstr>FGen_S2</vt:lpstr>
      <vt:lpstr>FGen_S3</vt:lpstr>
      <vt:lpstr>FGen_S4</vt:lpstr>
      <vt:lpstr>FGen_S5</vt:lpstr>
      <vt:lpstr>CellReference</vt:lpstr>
      <vt:lpstr>License</vt:lpstr>
      <vt:lpstr>HowTo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 Barrios</dc:creator>
  <cp:lastModifiedBy>Wil Barrios</cp:lastModifiedBy>
  <dcterms:created xsi:type="dcterms:W3CDTF">2026-06-26T06:07:42Z</dcterms:created>
  <dcterms:modified xsi:type="dcterms:W3CDTF">2026-08-23T22:01:05Z</dcterms:modified>
</cp:coreProperties>
</file>