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trlProps/ctrlProp1.xml" ContentType="application/vnd.ms-excel.controlpropertie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sewilkerpereiraluz/Documents/Analises anaconda/"/>
    </mc:Choice>
  </mc:AlternateContent>
  <xr:revisionPtr revIDLastSave="0" documentId="13_ncr:1_{638A9E97-1AB6-9B46-AD4A-C8B30EEACE5E}" xr6:coauthVersionLast="47" xr6:coauthVersionMax="47" xr10:uidLastSave="{00000000-0000-0000-0000-000000000000}"/>
  <bookViews>
    <workbookView xWindow="0" yWindow="740" windowWidth="28800" windowHeight="16220" activeTab="3" xr2:uid="{00000000-000D-0000-FFFF-FFFF00000000}"/>
  </bookViews>
  <sheets>
    <sheet name="Planilha1" sheetId="1" r:id="rId1"/>
    <sheet name="Planilha2" sheetId="3" r:id="rId2"/>
    <sheet name="Atividades_Habilidade_Bases_PC" sheetId="2" r:id="rId3"/>
    <sheet name="Atividade_Notas" sheetId="4" r:id="rId4"/>
    <sheet name="Evolução" sheetId="5" r:id="rId5"/>
  </sheets>
  <definedNames>
    <definedName name="_xlnm._FilterDatabase" localSheetId="2" hidden="1">Atividades_Habilidade_Bases_PC!$A$2:$X$2</definedName>
    <definedName name="_xlnm._FilterDatabase" localSheetId="4" hidden="1">Evolução!$B$4:$O$54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6" i="5" l="1"/>
  <c r="M6" i="5" s="1"/>
  <c r="L7" i="5"/>
  <c r="M7" i="5" s="1"/>
  <c r="L8" i="5"/>
  <c r="M8" i="5" s="1"/>
  <c r="L9" i="5"/>
  <c r="M9" i="5" s="1"/>
  <c r="L10" i="5"/>
  <c r="M10" i="5" s="1"/>
  <c r="L11" i="5"/>
  <c r="M11" i="5" s="1"/>
  <c r="L12" i="5"/>
  <c r="M12" i="5" s="1"/>
  <c r="L13" i="5"/>
  <c r="M13" i="5" s="1"/>
  <c r="L14" i="5"/>
  <c r="M14" i="5" s="1"/>
  <c r="L15" i="5"/>
  <c r="M15" i="5" s="1"/>
  <c r="L16" i="5"/>
  <c r="M16" i="5" s="1"/>
  <c r="L17" i="5"/>
  <c r="M17" i="5" s="1"/>
  <c r="L18" i="5"/>
  <c r="M18" i="5" s="1"/>
  <c r="L19" i="5"/>
  <c r="M19" i="5" s="1"/>
  <c r="L20" i="5"/>
  <c r="M20" i="5" s="1"/>
  <c r="L21" i="5"/>
  <c r="M21" i="5" s="1"/>
  <c r="L22" i="5"/>
  <c r="M22" i="5" s="1"/>
  <c r="L23" i="5"/>
  <c r="M23" i="5" s="1"/>
  <c r="L24" i="5"/>
  <c r="M24" i="5" s="1"/>
  <c r="L25" i="5"/>
  <c r="M25" i="5" s="1"/>
  <c r="L26" i="5"/>
  <c r="M26" i="5" s="1"/>
  <c r="L27" i="5"/>
  <c r="M27" i="5" s="1"/>
  <c r="L28" i="5"/>
  <c r="M28" i="5" s="1"/>
  <c r="L29" i="5"/>
  <c r="M29" i="5" s="1"/>
  <c r="L30" i="5"/>
  <c r="M30" i="5" s="1"/>
  <c r="L31" i="5"/>
  <c r="M31" i="5" s="1"/>
  <c r="L32" i="5"/>
  <c r="M32" i="5" s="1"/>
  <c r="L33" i="5"/>
  <c r="M33" i="5" s="1"/>
  <c r="L34" i="5"/>
  <c r="M34" i="5" s="1"/>
  <c r="L35" i="5"/>
  <c r="M35" i="5" s="1"/>
  <c r="L36" i="5"/>
  <c r="M36" i="5" s="1"/>
  <c r="L37" i="5"/>
  <c r="M37" i="5" s="1"/>
  <c r="L38" i="5"/>
  <c r="M38" i="5" s="1"/>
  <c r="L39" i="5"/>
  <c r="M39" i="5" s="1"/>
  <c r="L40" i="5"/>
  <c r="M40" i="5" s="1"/>
  <c r="L41" i="5"/>
  <c r="M41" i="5" s="1"/>
  <c r="L42" i="5"/>
  <c r="M42" i="5" s="1"/>
  <c r="L43" i="5"/>
  <c r="M43" i="5" s="1"/>
  <c r="R8" i="5" s="1" a="1"/>
  <c r="R8" i="5" s="1"/>
  <c r="U43" i="5" s="1"/>
  <c r="U45" i="5" s="1"/>
  <c r="L44" i="5"/>
  <c r="M44" i="5" s="1"/>
  <c r="L45" i="5"/>
  <c r="M45" i="5" s="1"/>
  <c r="L46" i="5"/>
  <c r="M46" i="5" s="1"/>
  <c r="L47" i="5"/>
  <c r="M47" i="5" s="1"/>
  <c r="L48" i="5"/>
  <c r="M48" i="5" s="1"/>
  <c r="L49" i="5"/>
  <c r="M49" i="5" s="1"/>
  <c r="L50" i="5"/>
  <c r="M50" i="5" s="1"/>
  <c r="L51" i="5"/>
  <c r="M51" i="5" s="1"/>
  <c r="L52" i="5"/>
  <c r="M52" i="5" s="1"/>
  <c r="L53" i="5"/>
  <c r="M53" i="5" s="1"/>
  <c r="N53" i="5" s="1"/>
  <c r="O53" i="5" s="1"/>
  <c r="L54" i="5"/>
  <c r="M54" i="5" s="1"/>
  <c r="L5" i="5"/>
  <c r="M5" i="5" s="1"/>
  <c r="J54" i="5"/>
  <c r="J53" i="5"/>
  <c r="J52" i="5"/>
  <c r="J51" i="5"/>
  <c r="J50" i="5"/>
  <c r="J49" i="5"/>
  <c r="J48" i="5"/>
  <c r="J47" i="5"/>
  <c r="J46" i="5"/>
  <c r="J45" i="5"/>
  <c r="J44" i="5"/>
  <c r="J43" i="5"/>
  <c r="J42" i="5"/>
  <c r="J41" i="5"/>
  <c r="J40" i="5"/>
  <c r="J39" i="5"/>
  <c r="J38" i="5"/>
  <c r="J37" i="5"/>
  <c r="J36" i="5"/>
  <c r="J35" i="5"/>
  <c r="J34" i="5"/>
  <c r="J33" i="5"/>
  <c r="J32" i="5"/>
  <c r="J31" i="5"/>
  <c r="J30" i="5"/>
  <c r="J29" i="5"/>
  <c r="J28" i="5"/>
  <c r="J27" i="5"/>
  <c r="J26" i="5"/>
  <c r="J25" i="5"/>
  <c r="J24" i="5"/>
  <c r="J23" i="5"/>
  <c r="J22" i="5"/>
  <c r="J21" i="5"/>
  <c r="J20" i="5"/>
  <c r="J19" i="5"/>
  <c r="J18" i="5"/>
  <c r="J17" i="5"/>
  <c r="J16" i="5"/>
  <c r="J15" i="5"/>
  <c r="J14" i="5"/>
  <c r="J13" i="5"/>
  <c r="J12" i="5"/>
  <c r="J11" i="5"/>
  <c r="J10" i="5"/>
  <c r="J9" i="5"/>
  <c r="J8" i="5"/>
  <c r="J7" i="5"/>
  <c r="J6" i="5"/>
  <c r="J5" i="5"/>
  <c r="AK4" i="4"/>
  <c r="AK5" i="4"/>
  <c r="AK6" i="4"/>
  <c r="AK7" i="4"/>
  <c r="AK8" i="4"/>
  <c r="AK9" i="4"/>
  <c r="AK10" i="4"/>
  <c r="AK11" i="4"/>
  <c r="AK12" i="4"/>
  <c r="AK13" i="4"/>
  <c r="AK14" i="4"/>
  <c r="AK15" i="4"/>
  <c r="AK16" i="4"/>
  <c r="AK17" i="4"/>
  <c r="AK18" i="4"/>
  <c r="AK19" i="4"/>
  <c r="AK20" i="4"/>
  <c r="AK21" i="4"/>
  <c r="AK22" i="4"/>
  <c r="AK23" i="4"/>
  <c r="AK24" i="4"/>
  <c r="AK25" i="4"/>
  <c r="AK26" i="4"/>
  <c r="AK27" i="4"/>
  <c r="AK28" i="4"/>
  <c r="AK29" i="4"/>
  <c r="AK30" i="4"/>
  <c r="AK31" i="4"/>
  <c r="AK32" i="4"/>
  <c r="AK33" i="4"/>
  <c r="AK34" i="4"/>
  <c r="AK35" i="4"/>
  <c r="AK36" i="4"/>
  <c r="AK37" i="4"/>
  <c r="AK38" i="4"/>
  <c r="AK39" i="4"/>
  <c r="AK40" i="4"/>
  <c r="AK41" i="4"/>
  <c r="AK42" i="4"/>
  <c r="AK43" i="4"/>
  <c r="AK44" i="4"/>
  <c r="AK45" i="4"/>
  <c r="AK46" i="4"/>
  <c r="AK47" i="4"/>
  <c r="AK48" i="4"/>
  <c r="AK49" i="4"/>
  <c r="AK50" i="4"/>
  <c r="AK51" i="4"/>
  <c r="AK52" i="4"/>
  <c r="AK3" i="4"/>
  <c r="U8" i="5"/>
  <c r="R3" i="5" a="1"/>
  <c r="R3" i="5" s="1"/>
  <c r="U13" i="5" s="1"/>
  <c r="C5" i="5"/>
  <c r="D5" i="5" s="1"/>
  <c r="C6" i="5"/>
  <c r="D6" i="5" s="1"/>
  <c r="C7" i="5"/>
  <c r="D7" i="5" s="1"/>
  <c r="C8" i="5"/>
  <c r="D8" i="5" s="1"/>
  <c r="C9" i="5"/>
  <c r="D9" i="5" s="1"/>
  <c r="C10" i="5"/>
  <c r="D10" i="5" s="1"/>
  <c r="C12" i="5"/>
  <c r="D12" i="5" s="1"/>
  <c r="C13" i="5"/>
  <c r="D13" i="5" s="1"/>
  <c r="C16" i="5"/>
  <c r="D16" i="5" s="1"/>
  <c r="H54" i="5"/>
  <c r="F54" i="5"/>
  <c r="D54" i="5"/>
  <c r="H53" i="5"/>
  <c r="F53" i="5"/>
  <c r="D53" i="5"/>
  <c r="H52" i="5"/>
  <c r="F52" i="5"/>
  <c r="D52" i="5"/>
  <c r="H51" i="5"/>
  <c r="F51" i="5"/>
  <c r="D51" i="5"/>
  <c r="H50" i="5"/>
  <c r="F50" i="5"/>
  <c r="D50" i="5"/>
  <c r="H49" i="5"/>
  <c r="F49" i="5"/>
  <c r="D49" i="5"/>
  <c r="H48" i="5"/>
  <c r="F48" i="5"/>
  <c r="D48" i="5"/>
  <c r="H47" i="5"/>
  <c r="F47" i="5"/>
  <c r="D47" i="5"/>
  <c r="H46" i="5"/>
  <c r="F46" i="5"/>
  <c r="D46" i="5"/>
  <c r="H45" i="5"/>
  <c r="F45" i="5"/>
  <c r="D45" i="5"/>
  <c r="H44" i="5"/>
  <c r="F44" i="5"/>
  <c r="D44" i="5"/>
  <c r="H43" i="5"/>
  <c r="F43" i="5"/>
  <c r="D43" i="5"/>
  <c r="H42" i="5"/>
  <c r="F42" i="5"/>
  <c r="D42" i="5"/>
  <c r="H41" i="5"/>
  <c r="F41" i="5"/>
  <c r="D41" i="5"/>
  <c r="H40" i="5"/>
  <c r="F40" i="5"/>
  <c r="D40" i="5"/>
  <c r="H39" i="5"/>
  <c r="F39" i="5"/>
  <c r="D39" i="5"/>
  <c r="H38" i="5"/>
  <c r="F38" i="5"/>
  <c r="D38" i="5"/>
  <c r="H37" i="5"/>
  <c r="F37" i="5"/>
  <c r="D37" i="5"/>
  <c r="H36" i="5"/>
  <c r="F36" i="5"/>
  <c r="D36" i="5"/>
  <c r="H35" i="5"/>
  <c r="F35" i="5"/>
  <c r="D35" i="5"/>
  <c r="H34" i="5"/>
  <c r="F34" i="5"/>
  <c r="D34" i="5"/>
  <c r="H33" i="5"/>
  <c r="F33" i="5"/>
  <c r="D33" i="5"/>
  <c r="H32" i="5"/>
  <c r="F32" i="5"/>
  <c r="D32" i="5"/>
  <c r="H31" i="5"/>
  <c r="F31" i="5"/>
  <c r="D31" i="5"/>
  <c r="H30" i="5"/>
  <c r="F30" i="5"/>
  <c r="D30" i="5"/>
  <c r="H29" i="5"/>
  <c r="F29" i="5"/>
  <c r="D29" i="5"/>
  <c r="H28" i="5"/>
  <c r="F28" i="5"/>
  <c r="D28" i="5"/>
  <c r="H27" i="5"/>
  <c r="F27" i="5"/>
  <c r="D27" i="5"/>
  <c r="H26" i="5"/>
  <c r="F26" i="5"/>
  <c r="D26" i="5"/>
  <c r="H25" i="5"/>
  <c r="F25" i="5"/>
  <c r="D25" i="5"/>
  <c r="H24" i="5"/>
  <c r="F24" i="5"/>
  <c r="D24" i="5"/>
  <c r="H23" i="5"/>
  <c r="F23" i="5"/>
  <c r="D23" i="5"/>
  <c r="H22" i="5"/>
  <c r="F22" i="5"/>
  <c r="D22" i="5"/>
  <c r="H21" i="5"/>
  <c r="F21" i="5"/>
  <c r="D21" i="5"/>
  <c r="H20" i="5"/>
  <c r="F20" i="5"/>
  <c r="D20" i="5"/>
  <c r="H19" i="5"/>
  <c r="F19" i="5"/>
  <c r="D19" i="5"/>
  <c r="H18" i="5"/>
  <c r="F18" i="5"/>
  <c r="D18" i="5"/>
  <c r="H17" i="5"/>
  <c r="F17" i="5"/>
  <c r="D17" i="5"/>
  <c r="H16" i="5"/>
  <c r="F16" i="5"/>
  <c r="H15" i="5"/>
  <c r="F15" i="5"/>
  <c r="D15" i="5"/>
  <c r="H14" i="5"/>
  <c r="F14" i="5"/>
  <c r="D14" i="5"/>
  <c r="H13" i="5"/>
  <c r="F13" i="5"/>
  <c r="H12" i="5"/>
  <c r="F12" i="5"/>
  <c r="H11" i="5"/>
  <c r="F11" i="5"/>
  <c r="D11" i="5"/>
  <c r="H10" i="5"/>
  <c r="F10" i="5"/>
  <c r="H9" i="5"/>
  <c r="F9" i="5"/>
  <c r="H8" i="5"/>
  <c r="F8" i="5"/>
  <c r="H7" i="5"/>
  <c r="F7" i="5"/>
  <c r="H6" i="5"/>
  <c r="F6" i="5"/>
  <c r="H5" i="5"/>
  <c r="F5" i="5"/>
  <c r="AD4" i="4"/>
  <c r="AD5" i="4"/>
  <c r="AD6" i="4"/>
  <c r="AD7" i="4"/>
  <c r="AD8" i="4"/>
  <c r="AD9" i="4"/>
  <c r="AD10" i="4"/>
  <c r="AD11" i="4"/>
  <c r="AD12" i="4"/>
  <c r="AD13" i="4"/>
  <c r="AD14" i="4"/>
  <c r="AD15" i="4"/>
  <c r="AD16" i="4"/>
  <c r="AD17" i="4"/>
  <c r="AD18" i="4"/>
  <c r="AD19" i="4"/>
  <c r="AD20" i="4"/>
  <c r="AD21" i="4"/>
  <c r="AD22" i="4"/>
  <c r="AD23" i="4"/>
  <c r="AD24" i="4"/>
  <c r="AD25" i="4"/>
  <c r="AD26" i="4"/>
  <c r="AD27" i="4"/>
  <c r="AD28" i="4"/>
  <c r="AD29" i="4"/>
  <c r="AD30" i="4"/>
  <c r="AD31" i="4"/>
  <c r="AD32" i="4"/>
  <c r="AD33" i="4"/>
  <c r="AD34" i="4"/>
  <c r="AD35" i="4"/>
  <c r="AD36" i="4"/>
  <c r="AD37" i="4"/>
  <c r="AD38" i="4"/>
  <c r="AD39" i="4"/>
  <c r="AD40" i="4"/>
  <c r="AD41" i="4"/>
  <c r="AD42" i="4"/>
  <c r="AD43" i="4"/>
  <c r="AD44" i="4"/>
  <c r="AD45" i="4"/>
  <c r="AD46" i="4"/>
  <c r="AD47" i="4"/>
  <c r="AD48" i="4"/>
  <c r="AD49" i="4"/>
  <c r="AD50" i="4"/>
  <c r="AD51" i="4"/>
  <c r="AD52" i="4"/>
  <c r="AD3" i="4"/>
  <c r="O52" i="4"/>
  <c r="O46" i="4"/>
  <c r="O47" i="4"/>
  <c r="O48" i="4"/>
  <c r="O49" i="4"/>
  <c r="O50" i="4"/>
  <c r="O51" i="4"/>
  <c r="V4" i="4"/>
  <c r="V5" i="4"/>
  <c r="V6" i="4"/>
  <c r="V7" i="4"/>
  <c r="V8" i="4"/>
  <c r="V9" i="4"/>
  <c r="V10" i="4"/>
  <c r="V11" i="4"/>
  <c r="V12" i="4"/>
  <c r="V13" i="4"/>
  <c r="V14" i="4"/>
  <c r="V15" i="4"/>
  <c r="V16" i="4"/>
  <c r="V17" i="4"/>
  <c r="V18" i="4"/>
  <c r="V19" i="4"/>
  <c r="V20" i="4"/>
  <c r="V21" i="4"/>
  <c r="V22" i="4"/>
  <c r="V23" i="4"/>
  <c r="V24" i="4"/>
  <c r="V25" i="4"/>
  <c r="V26" i="4"/>
  <c r="V27" i="4"/>
  <c r="V28" i="4"/>
  <c r="V29" i="4"/>
  <c r="V30" i="4"/>
  <c r="V31" i="4"/>
  <c r="V32" i="4"/>
  <c r="V33" i="4"/>
  <c r="V34" i="4"/>
  <c r="V35" i="4"/>
  <c r="V36" i="4"/>
  <c r="V37" i="4"/>
  <c r="V38" i="4"/>
  <c r="V39" i="4"/>
  <c r="V40" i="4"/>
  <c r="V41" i="4"/>
  <c r="V42" i="4"/>
  <c r="V43" i="4"/>
  <c r="V44" i="4"/>
  <c r="V45" i="4"/>
  <c r="V46" i="4"/>
  <c r="V47" i="4"/>
  <c r="V48" i="4"/>
  <c r="V49" i="4"/>
  <c r="V50" i="4"/>
  <c r="V51" i="4"/>
  <c r="V52" i="4"/>
  <c r="V3" i="4"/>
  <c r="O9" i="4"/>
  <c r="O12" i="4"/>
  <c r="O13" i="4"/>
  <c r="O15" i="4"/>
  <c r="O16" i="4"/>
  <c r="O17" i="4"/>
  <c r="O18" i="4"/>
  <c r="O19" i="4"/>
  <c r="O20" i="4"/>
  <c r="O21" i="4"/>
  <c r="O22" i="4"/>
  <c r="O23" i="4"/>
  <c r="O24" i="4"/>
  <c r="O25" i="4"/>
  <c r="O26" i="4"/>
  <c r="O27" i="4"/>
  <c r="O28" i="4"/>
  <c r="O29" i="4"/>
  <c r="O30" i="4"/>
  <c r="O31" i="4"/>
  <c r="O32" i="4"/>
  <c r="O33" i="4"/>
  <c r="O34" i="4"/>
  <c r="O35" i="4"/>
  <c r="O36" i="4"/>
  <c r="O37" i="4"/>
  <c r="O38" i="4"/>
  <c r="O39" i="4"/>
  <c r="O40" i="4"/>
  <c r="O41" i="4"/>
  <c r="O42" i="4"/>
  <c r="O43" i="4"/>
  <c r="O44" i="4"/>
  <c r="O45" i="4"/>
  <c r="O3" i="4"/>
  <c r="M15" i="4"/>
  <c r="P15" i="4" s="1"/>
  <c r="N14" i="4"/>
  <c r="O14" i="4" s="1"/>
  <c r="N11" i="4"/>
  <c r="O11" i="4" s="1"/>
  <c r="N10" i="4"/>
  <c r="O10" i="4" s="1"/>
  <c r="N8" i="4"/>
  <c r="O8" i="4" s="1"/>
  <c r="N7" i="4"/>
  <c r="O7" i="4" s="1"/>
  <c r="N6" i="4"/>
  <c r="O6" i="4" s="1"/>
  <c r="N5" i="4"/>
  <c r="O5" i="4" s="1"/>
  <c r="N4" i="4"/>
  <c r="O4" i="4" s="1"/>
  <c r="N3" i="4"/>
  <c r="M45" i="4"/>
  <c r="P45" i="4" s="1"/>
  <c r="M44" i="4"/>
  <c r="P44" i="4" s="1"/>
  <c r="M43" i="4"/>
  <c r="P43" i="4" s="1"/>
  <c r="M42" i="4"/>
  <c r="P42" i="4" s="1"/>
  <c r="M41" i="4"/>
  <c r="P41" i="4" s="1"/>
  <c r="M40" i="4"/>
  <c r="P40" i="4" s="1"/>
  <c r="M39" i="4"/>
  <c r="P39" i="4" s="1"/>
  <c r="M38" i="4"/>
  <c r="P38" i="4" s="1"/>
  <c r="M37" i="4"/>
  <c r="P37" i="4" s="1"/>
  <c r="M36" i="4"/>
  <c r="P36" i="4" s="1"/>
  <c r="M35" i="4"/>
  <c r="P35" i="4" s="1"/>
  <c r="M34" i="4"/>
  <c r="P34" i="4" s="1"/>
  <c r="M33" i="4"/>
  <c r="P33" i="4" s="1"/>
  <c r="M32" i="4"/>
  <c r="P32" i="4" s="1"/>
  <c r="M31" i="4"/>
  <c r="P31" i="4" s="1"/>
  <c r="M30" i="4"/>
  <c r="P30" i="4" s="1"/>
  <c r="M29" i="4"/>
  <c r="P29" i="4" s="1"/>
  <c r="M28" i="4"/>
  <c r="P28" i="4" s="1"/>
  <c r="M27" i="4"/>
  <c r="P27" i="4" s="1"/>
  <c r="M26" i="4"/>
  <c r="P26" i="4" s="1"/>
  <c r="M25" i="4"/>
  <c r="P25" i="4" s="1"/>
  <c r="M24" i="4"/>
  <c r="P24" i="4" s="1"/>
  <c r="M23" i="4"/>
  <c r="P23" i="4" s="1"/>
  <c r="M22" i="4"/>
  <c r="P22" i="4" s="1"/>
  <c r="M21" i="4"/>
  <c r="P21" i="4" s="1"/>
  <c r="M20" i="4"/>
  <c r="P20" i="4" s="1"/>
  <c r="M19" i="4"/>
  <c r="P19" i="4" s="1"/>
  <c r="M18" i="4"/>
  <c r="P18" i="4" s="1"/>
  <c r="M17" i="4"/>
  <c r="P17" i="4" s="1"/>
  <c r="M16" i="4"/>
  <c r="P16" i="4" s="1"/>
  <c r="M14" i="4"/>
  <c r="P14" i="4" s="1"/>
  <c r="M13" i="4"/>
  <c r="P13" i="4" s="1"/>
  <c r="M12" i="4"/>
  <c r="P12" i="4" s="1"/>
  <c r="M11" i="4"/>
  <c r="P11" i="4" s="1"/>
  <c r="M10" i="4"/>
  <c r="P10" i="4" s="1"/>
  <c r="M9" i="4"/>
  <c r="P9" i="4" s="1"/>
  <c r="M8" i="4"/>
  <c r="P8" i="4" s="1"/>
  <c r="M7" i="4"/>
  <c r="P7" i="4" s="1"/>
  <c r="M6" i="4"/>
  <c r="P6" i="4" s="1"/>
  <c r="M5" i="4"/>
  <c r="P5" i="4" s="1"/>
  <c r="M4" i="4"/>
  <c r="P4" i="4" s="1"/>
  <c r="M3" i="4"/>
  <c r="P3" i="4" s="1"/>
  <c r="M4" i="2"/>
  <c r="N4" i="2" s="1"/>
  <c r="M5" i="2"/>
  <c r="N5" i="2" s="1"/>
  <c r="M6" i="2"/>
  <c r="N6" i="2" s="1"/>
  <c r="M7" i="2"/>
  <c r="N7" i="2" s="1"/>
  <c r="M8" i="2"/>
  <c r="N8" i="2" s="1"/>
  <c r="M9" i="2"/>
  <c r="N9" i="2" s="1"/>
  <c r="M10" i="2"/>
  <c r="N10" i="2" s="1"/>
  <c r="M11" i="2"/>
  <c r="N11" i="2" s="1"/>
  <c r="M12" i="2"/>
  <c r="N12" i="2" s="1"/>
  <c r="M13" i="2"/>
  <c r="N13" i="2" s="1"/>
  <c r="M14" i="2"/>
  <c r="N14" i="2" s="1"/>
  <c r="M15" i="2"/>
  <c r="N15" i="2" s="1"/>
  <c r="M16" i="2"/>
  <c r="N16" i="2" s="1"/>
  <c r="M17" i="2"/>
  <c r="N17" i="2" s="1"/>
  <c r="M18" i="2"/>
  <c r="N18" i="2" s="1"/>
  <c r="M19" i="2"/>
  <c r="N19" i="2" s="1"/>
  <c r="M20" i="2"/>
  <c r="N20" i="2" s="1"/>
  <c r="M21" i="2"/>
  <c r="N21" i="2" s="1"/>
  <c r="M22" i="2"/>
  <c r="N22" i="2" s="1"/>
  <c r="M23" i="2"/>
  <c r="N23" i="2" s="1"/>
  <c r="M24" i="2"/>
  <c r="N24" i="2" s="1"/>
  <c r="M25" i="2"/>
  <c r="N25" i="2" s="1"/>
  <c r="M26" i="2"/>
  <c r="N26" i="2" s="1"/>
  <c r="M27" i="2"/>
  <c r="N27" i="2" s="1"/>
  <c r="M28" i="2"/>
  <c r="N28" i="2" s="1"/>
  <c r="M29" i="2"/>
  <c r="N29" i="2" s="1"/>
  <c r="M30" i="2"/>
  <c r="N30" i="2" s="1"/>
  <c r="M31" i="2"/>
  <c r="N31" i="2" s="1"/>
  <c r="M32" i="2"/>
  <c r="N32" i="2" s="1"/>
  <c r="M33" i="2"/>
  <c r="N33" i="2" s="1"/>
  <c r="M34" i="2"/>
  <c r="N34" i="2" s="1"/>
  <c r="M35" i="2"/>
  <c r="N35" i="2" s="1"/>
  <c r="M36" i="2"/>
  <c r="N36" i="2" s="1"/>
  <c r="M37" i="2"/>
  <c r="N37" i="2" s="1"/>
  <c r="M38" i="2"/>
  <c r="N38" i="2" s="1"/>
  <c r="M39" i="2"/>
  <c r="N39" i="2" s="1"/>
  <c r="M40" i="2"/>
  <c r="N40" i="2" s="1"/>
  <c r="M41" i="2"/>
  <c r="N41" i="2" s="1"/>
  <c r="M42" i="2"/>
  <c r="N42" i="2" s="1"/>
  <c r="M43" i="2"/>
  <c r="N43" i="2" s="1"/>
  <c r="M44" i="2"/>
  <c r="N44" i="2" s="1"/>
  <c r="M45" i="2"/>
  <c r="N45" i="2" s="1"/>
  <c r="M3" i="2"/>
  <c r="N3" i="2" s="1"/>
  <c r="N49" i="5" l="1"/>
  <c r="O49" i="5" s="1"/>
  <c r="N45" i="5"/>
  <c r="O45" i="5" s="1"/>
  <c r="N41" i="5"/>
  <c r="O41" i="5" s="1"/>
  <c r="N37" i="5"/>
  <c r="O37" i="5" s="1"/>
  <c r="N33" i="5"/>
  <c r="O33" i="5" s="1"/>
  <c r="N29" i="5"/>
  <c r="O29" i="5" s="1"/>
  <c r="N25" i="5"/>
  <c r="O25" i="5" s="1"/>
  <c r="N21" i="5"/>
  <c r="O21" i="5" s="1"/>
  <c r="N17" i="5"/>
  <c r="O17" i="5" s="1"/>
  <c r="N13" i="5"/>
  <c r="O13" i="5" s="1"/>
  <c r="N9" i="5"/>
  <c r="O9" i="5" s="1"/>
  <c r="N52" i="5"/>
  <c r="O52" i="5" s="1"/>
  <c r="N48" i="5"/>
  <c r="O48" i="5" s="1"/>
  <c r="N44" i="5"/>
  <c r="O44" i="5" s="1"/>
  <c r="N40" i="5"/>
  <c r="O40" i="5" s="1"/>
  <c r="N36" i="5"/>
  <c r="O36" i="5" s="1"/>
  <c r="N32" i="5"/>
  <c r="O32" i="5" s="1"/>
  <c r="N28" i="5"/>
  <c r="O28" i="5" s="1"/>
  <c r="N24" i="5"/>
  <c r="O24" i="5" s="1"/>
  <c r="N20" i="5"/>
  <c r="O20" i="5" s="1"/>
  <c r="N16" i="5"/>
  <c r="O16" i="5" s="1"/>
  <c r="N12" i="5"/>
  <c r="O12" i="5" s="1"/>
  <c r="N8" i="5"/>
  <c r="O8" i="5" s="1"/>
  <c r="R6" i="5" a="1"/>
  <c r="R6" i="5" s="1"/>
  <c r="U28" i="5" s="1"/>
  <c r="U30" i="5" s="1"/>
  <c r="N51" i="5"/>
  <c r="O51" i="5" s="1"/>
  <c r="N47" i="5"/>
  <c r="O47" i="5" s="1"/>
  <c r="N39" i="5"/>
  <c r="O39" i="5" s="1"/>
  <c r="N35" i="5"/>
  <c r="O35" i="5" s="1"/>
  <c r="N31" i="5"/>
  <c r="O31" i="5" s="1"/>
  <c r="N27" i="5"/>
  <c r="O27" i="5" s="1"/>
  <c r="N23" i="5"/>
  <c r="O23" i="5" s="1"/>
  <c r="N19" i="5"/>
  <c r="O19" i="5" s="1"/>
  <c r="N15" i="5"/>
  <c r="O15" i="5" s="1"/>
  <c r="N11" i="5"/>
  <c r="O11" i="5" s="1"/>
  <c r="N7" i="5"/>
  <c r="O7" i="5" s="1"/>
  <c r="N5" i="5"/>
  <c r="O5" i="5" s="1"/>
  <c r="N54" i="5"/>
  <c r="O54" i="5" s="1"/>
  <c r="N50" i="5"/>
  <c r="O50" i="5" s="1"/>
  <c r="N46" i="5"/>
  <c r="O46" i="5" s="1"/>
  <c r="N42" i="5"/>
  <c r="O42" i="5" s="1"/>
  <c r="N38" i="5"/>
  <c r="O38" i="5" s="1"/>
  <c r="N34" i="5"/>
  <c r="O34" i="5" s="1"/>
  <c r="N30" i="5"/>
  <c r="O30" i="5" s="1"/>
  <c r="N26" i="5"/>
  <c r="O26" i="5" s="1"/>
  <c r="N22" i="5"/>
  <c r="O22" i="5" s="1"/>
  <c r="N18" i="5"/>
  <c r="O18" i="5" s="1"/>
  <c r="N14" i="5"/>
  <c r="O14" i="5" s="1"/>
  <c r="N10" i="5"/>
  <c r="O10" i="5" s="1"/>
  <c r="N6" i="5"/>
  <c r="O6" i="5" s="1"/>
  <c r="V1" i="5" a="1"/>
  <c r="V1" i="5" s="1"/>
  <c r="N43" i="5"/>
  <c r="O43" i="5" s="1"/>
  <c r="R4" i="5" a="1"/>
  <c r="R4" i="5" s="1"/>
  <c r="U18" i="5" s="1"/>
  <c r="U20" i="5" s="1"/>
  <c r="R7" i="5" a="1"/>
  <c r="R7" i="5" s="1"/>
  <c r="U38" i="5" s="1"/>
  <c r="U40" i="5" s="1"/>
  <c r="R5" i="5" a="1"/>
  <c r="R5" i="5" s="1"/>
  <c r="U23" i="5" s="1"/>
  <c r="U25" i="5" s="1"/>
  <c r="U15" i="5"/>
  <c r="R26" i="5" l="1"/>
  <c r="U33" i="5" s="1"/>
  <c r="U35" i="5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<sst xmlns="http://schemas.openxmlformats.org/spreadsheetml/2006/main" count="785" uniqueCount="239">
  <si>
    <t>#</t>
  </si>
  <si>
    <t>Nome</t>
  </si>
  <si>
    <t>Matrícula</t>
  </si>
  <si>
    <t>Curso</t>
  </si>
  <si>
    <t>Campus</t>
  </si>
  <si>
    <t>Polo</t>
  </si>
  <si>
    <t>Situação</t>
  </si>
  <si>
    <t>E-mail Acadêmico</t>
  </si>
  <si>
    <t>E-mail Pessoal</t>
  </si>
  <si>
    <t>Ano/Periodo Letivo</t>
  </si>
  <si>
    <t>1</t>
  </si>
  <si>
    <t>Gustavo Neves Dos Santos</t>
  </si>
  <si>
    <t>20231BCC.CAX0039</t>
  </si>
  <si>
    <t>BCC.CAX - Caxias - Bacharelado em Ciência da Computação (Campus Caxias)</t>
  </si>
  <si>
    <t>CAX</t>
  </si>
  <si>
    <t>None</t>
  </si>
  <si>
    <t>Matriculado</t>
  </si>
  <si>
    <t>gustavoneves0607@gmail.com</t>
  </si>
  <si>
    <t>2023.1</t>
  </si>
  <si>
    <t>2</t>
  </si>
  <si>
    <t>LOYSE KELLY CARDOSO DINIZ</t>
  </si>
  <si>
    <t>20231BCC.CAX0038</t>
  </si>
  <si>
    <t>loysecard@gmail.com</t>
  </si>
  <si>
    <t>3</t>
  </si>
  <si>
    <t>RAISLAN ÍTALO DE SOUSA DA SILVA</t>
  </si>
  <si>
    <t>20231BCC.CAX0037</t>
  </si>
  <si>
    <t>raislanitalo13@gmail.com</t>
  </si>
  <si>
    <t>4</t>
  </si>
  <si>
    <t>LARA EMANUELLY DA SILVA SANTOS</t>
  </si>
  <si>
    <t>20231BCC.CAX0036</t>
  </si>
  <si>
    <t>marysimoliv@gmail.com</t>
  </si>
  <si>
    <t>5</t>
  </si>
  <si>
    <t>FRANCISCO LEONEL FERREIRA DOS SANTOS</t>
  </si>
  <si>
    <t>20231BCC.CAX0035</t>
  </si>
  <si>
    <t>franciscoleonelfds@gmail.com</t>
  </si>
  <si>
    <t>6</t>
  </si>
  <si>
    <t>JOSE NILDSON RAMOS COSTA JUNIOR</t>
  </si>
  <si>
    <t>20231BCC.CAX0034</t>
  </si>
  <si>
    <t>nildson.costa1005@gmail.com</t>
  </si>
  <si>
    <t>7</t>
  </si>
  <si>
    <t>Gabriel Antonio Assunção Oliveira</t>
  </si>
  <si>
    <t>20231BCC.CAX0033</t>
  </si>
  <si>
    <t>gabrieucom1u@hotmail.com</t>
  </si>
  <si>
    <t>8</t>
  </si>
  <si>
    <t>Eduardo Sousa Nunes</t>
  </si>
  <si>
    <t>20231BCC.CAX0032</t>
  </si>
  <si>
    <t>edubrother2004@gmail.com</t>
  </si>
  <si>
    <t>9</t>
  </si>
  <si>
    <t>ANTONIO WILLS DA SILVA SANTOS</t>
  </si>
  <si>
    <t>20231BCC.CAX0031</t>
  </si>
  <si>
    <t>antoniowillissilvasantos@gmail.com</t>
  </si>
  <si>
    <t>10</t>
  </si>
  <si>
    <t>Danielly dos Santos Almeida</t>
  </si>
  <si>
    <t>20231BCC.CAX0030</t>
  </si>
  <si>
    <t>daniely2020.almeida@gmail.com</t>
  </si>
  <si>
    <t>11</t>
  </si>
  <si>
    <t>Gustavo Marinho Santos</t>
  </si>
  <si>
    <t>20231BCC.CAX0029</t>
  </si>
  <si>
    <t>gustavosisma@gmail.com</t>
  </si>
  <si>
    <t>12</t>
  </si>
  <si>
    <t>CARLOS EDUARDO LIMA COUTINHO</t>
  </si>
  <si>
    <t>20231BCC.CAX0028</t>
  </si>
  <si>
    <t>climacoutinho0@gmail.com</t>
  </si>
  <si>
    <t>13</t>
  </si>
  <si>
    <t>Ávila da Conceição Araújo</t>
  </si>
  <si>
    <t>20231BCC.CAX0027</t>
  </si>
  <si>
    <t>araujoavila9@gmail.com</t>
  </si>
  <si>
    <t>14</t>
  </si>
  <si>
    <t>FRANCISCO LEOCADIO SANTOS DA ROCHA</t>
  </si>
  <si>
    <t>20231BCC.CAX0026</t>
  </si>
  <si>
    <t>leocadiorochahx@gmail.com</t>
  </si>
  <si>
    <t>15</t>
  </si>
  <si>
    <t>JUAN PABLO DE SOUSA SILVA</t>
  </si>
  <si>
    <t>20231BCC.CAX0025</t>
  </si>
  <si>
    <t>juanpablosousasilva@gmail.com</t>
  </si>
  <si>
    <t>16</t>
  </si>
  <si>
    <t>NEUDSON GABRIEL COSTA CASTELO BRANCO</t>
  </si>
  <si>
    <t>20231BCC.CAX0024</t>
  </si>
  <si>
    <t>neudsongabrielccb@gmail.com</t>
  </si>
  <si>
    <t>17</t>
  </si>
  <si>
    <t>Hipócrates Augusto Soares Brandão</t>
  </si>
  <si>
    <t>20231BCC.CAX0023</t>
  </si>
  <si>
    <t>soaresbrandaocev@gmail.com</t>
  </si>
  <si>
    <t>18</t>
  </si>
  <si>
    <t>ALISSON VAZ SILVA</t>
  </si>
  <si>
    <t>20231BCC.CAX0022</t>
  </si>
  <si>
    <t>alissonvaz84@gmail.com</t>
  </si>
  <si>
    <t>19</t>
  </si>
  <si>
    <t>Gabirel Viana da Costa</t>
  </si>
  <si>
    <t>20231BCC.CAX0021</t>
  </si>
  <si>
    <t>Lucaspity721@gmail.com</t>
  </si>
  <si>
    <t>20</t>
  </si>
  <si>
    <t>EVELLY VICTORY VIEIRA PINTO</t>
  </si>
  <si>
    <t>20231BCC.CAX0020</t>
  </si>
  <si>
    <t>vieirapintoevellyvictory@gmail.com</t>
  </si>
  <si>
    <t>21</t>
  </si>
  <si>
    <t>RENZO HERBERT ALMADA SILVA</t>
  </si>
  <si>
    <t>20231BCC.CAX0019</t>
  </si>
  <si>
    <t>renzoherbert@gmail.com</t>
  </si>
  <si>
    <t>22</t>
  </si>
  <si>
    <t>RANDERSON SOUSA DE SA NUNES</t>
  </si>
  <si>
    <t>20231BCC.CAX0018</t>
  </si>
  <si>
    <t>ranederson.sdsn@gmail.com</t>
  </si>
  <si>
    <t>23</t>
  </si>
  <si>
    <t>José Cássios Costa Torres</t>
  </si>
  <si>
    <t>20231BCC.CAX0017</t>
  </si>
  <si>
    <t>jcassiostorres205@gmail.com</t>
  </si>
  <si>
    <t>24</t>
  </si>
  <si>
    <t>VICTOR EMANUEL CUNHA MORAIS</t>
  </si>
  <si>
    <t>20231BCC.CAX0016</t>
  </si>
  <si>
    <t>vemanuel877@gmail.com</t>
  </si>
  <si>
    <t>25</t>
  </si>
  <si>
    <t>Saymon Italo Cordeiro de Moura</t>
  </si>
  <si>
    <t>20231BCC.CAX0015</t>
  </si>
  <si>
    <t>saymonitalo20@gmail.com</t>
  </si>
  <si>
    <t>26</t>
  </si>
  <si>
    <t>MARIA EDUARDA FARIAS GOMES</t>
  </si>
  <si>
    <t>20231BCC.CAX0014</t>
  </si>
  <si>
    <t>eduardafariasgo@gmail.com</t>
  </si>
  <si>
    <t>27</t>
  </si>
  <si>
    <t>SAMUEL RYAN DA FONSECA ANUNCIACAO</t>
  </si>
  <si>
    <t>20231BCC.CAX0013</t>
  </si>
  <si>
    <t>samuelryan210@gmail.com</t>
  </si>
  <si>
    <t>28</t>
  </si>
  <si>
    <t>Luis Felipe Assunção Pereira</t>
  </si>
  <si>
    <t>20231BCC.CAX0012</t>
  </si>
  <si>
    <t>stefanluis78@gmail.com</t>
  </si>
  <si>
    <t>29</t>
  </si>
  <si>
    <t>GUILHERME OLIVEIRA DE MENEZES</t>
  </si>
  <si>
    <t>20231BCC.CAX0011</t>
  </si>
  <si>
    <t>guilhermeoliveira7962@gmail.com</t>
  </si>
  <si>
    <t>30</t>
  </si>
  <si>
    <t>Crisfieldy Aristodenes Feitoza Ribeiro</t>
  </si>
  <si>
    <t>20231BCC.CAX0010</t>
  </si>
  <si>
    <t>crisfieldy@hotmail.com</t>
  </si>
  <si>
    <t>31</t>
  </si>
  <si>
    <t>LUCAS EDUARDO LIMA DA SILVA</t>
  </si>
  <si>
    <t>20231BCC.CAX0009</t>
  </si>
  <si>
    <t>lucaspity721@gmail.com</t>
  </si>
  <si>
    <t>32</t>
  </si>
  <si>
    <t>Pedro Victor Soares da Silva Araujo</t>
  </si>
  <si>
    <t>20231BCC.CAX0008</t>
  </si>
  <si>
    <t>pvictors152004@gmail.com</t>
  </si>
  <si>
    <t>33</t>
  </si>
  <si>
    <t>Luis Eduardo Martins Formiga</t>
  </si>
  <si>
    <t>20231BCC.CAX0007</t>
  </si>
  <si>
    <t>dudumf_10@hotmail.com</t>
  </si>
  <si>
    <t>34</t>
  </si>
  <si>
    <t>Willian Jorge Sousa Furtado</t>
  </si>
  <si>
    <t>20231BCC.CAX0006</t>
  </si>
  <si>
    <t>willianjj15@hotmail.com</t>
  </si>
  <si>
    <t>35</t>
  </si>
  <si>
    <t>Jonas Davi Nogueira Sena</t>
  </si>
  <si>
    <t>20231BCC.CAX0005</t>
  </si>
  <si>
    <t>jonasnogueiira@gmail.com</t>
  </si>
  <si>
    <t>36</t>
  </si>
  <si>
    <t>Luziane Bomfim da Silva</t>
  </si>
  <si>
    <t>20231BCC.CAX0004</t>
  </si>
  <si>
    <t>luziannypedagogia@hotmail.com</t>
  </si>
  <si>
    <t>37</t>
  </si>
  <si>
    <t>Roberto Guilhon Rosa Filho</t>
  </si>
  <si>
    <t>20231BCC.CAX0003</t>
  </si>
  <si>
    <t>badgui0@gmail.com</t>
  </si>
  <si>
    <t>38</t>
  </si>
  <si>
    <t>Leonardo Cardoso Lima</t>
  </si>
  <si>
    <t>20231BCC.CAX0002</t>
  </si>
  <si>
    <t>leonardolimacx@gmail.com</t>
  </si>
  <si>
    <t>39</t>
  </si>
  <si>
    <t>Heraclito Thiago de Castro Santos</t>
  </si>
  <si>
    <t>20231BCC.CAX0001</t>
  </si>
  <si>
    <t>heraclitothiago@hotmail.com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</si>
  <si>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</si>
  <si>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</si>
  <si>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</si>
  <si>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</si>
  <si>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</si>
  <si>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</si>
  <si>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</si>
  <si>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</si>
  <si>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</si>
  <si>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TOTAL</t>
  </si>
  <si>
    <t>ATIVIDADE 1</t>
  </si>
  <si>
    <t>Durval Veloso</t>
  </si>
  <si>
    <t>Felipe Santos Rodrigues</t>
  </si>
  <si>
    <t>Gabriel Viana da Costa</t>
  </si>
  <si>
    <t>Issac Levi Oliveira Chaves</t>
  </si>
  <si>
    <t>Ycaro Yan</t>
  </si>
  <si>
    <t>ATIVIDADE 2</t>
  </si>
  <si>
    <t>DECOMPOSIÇÃO</t>
  </si>
  <si>
    <t>RECONHECIMENTO DE PADRÃO</t>
  </si>
  <si>
    <t>ABSTRAÇÃO</t>
  </si>
  <si>
    <t>ALGORITMO</t>
  </si>
  <si>
    <t>GRUPOS</t>
  </si>
  <si>
    <t>SABE_PROGRAMAR</t>
  </si>
  <si>
    <t>NÃO</t>
  </si>
  <si>
    <t>TIVE CONTATO</t>
  </si>
  <si>
    <t>SIM</t>
  </si>
  <si>
    <t>EXP</t>
  </si>
  <si>
    <t>Felipe Macedo</t>
  </si>
  <si>
    <t xml:space="preserve"> Kyan Lucas</t>
  </si>
  <si>
    <t>Mickaela de Freitas</t>
  </si>
  <si>
    <t>kevyn Maia</t>
  </si>
  <si>
    <t>Alexandre Henrique</t>
  </si>
  <si>
    <t>Wilma Silva dos Santos</t>
  </si>
  <si>
    <t>Debriane Silva</t>
  </si>
  <si>
    <t>ATIVIDADE 3</t>
  </si>
  <si>
    <t>LING ALGO</t>
  </si>
  <si>
    <t>NOTA</t>
  </si>
  <si>
    <t>%</t>
  </si>
  <si>
    <t>ALUNO</t>
  </si>
  <si>
    <t>EXP_PROGRAMAÇÃO</t>
  </si>
  <si>
    <t>Conhecimentos Prévios</t>
  </si>
  <si>
    <t>Robô Aspirador</t>
  </si>
  <si>
    <t>Uma Receita de Programação</t>
  </si>
  <si>
    <t>Escala</t>
  </si>
  <si>
    <t>Ruim</t>
  </si>
  <si>
    <t>Regular</t>
  </si>
  <si>
    <t xml:space="preserve">Bom </t>
  </si>
  <si>
    <t>Ótimo</t>
  </si>
  <si>
    <t>Total</t>
  </si>
  <si>
    <t>Ponteiro</t>
  </si>
  <si>
    <t xml:space="preserve">Antes </t>
  </si>
  <si>
    <t>Depois</t>
  </si>
  <si>
    <t>Ponteiro_Exp</t>
  </si>
  <si>
    <t>Ponteiro_CP</t>
  </si>
  <si>
    <t>Antes</t>
  </si>
  <si>
    <t>Ponteiro_RA</t>
  </si>
  <si>
    <t>Ponteiro_RP</t>
  </si>
  <si>
    <t>Evolução Parcial</t>
  </si>
  <si>
    <t>Ponteiro_EP</t>
  </si>
  <si>
    <t>ATIVIDADE 4</t>
  </si>
  <si>
    <t>Uma Receita de Programação 2</t>
  </si>
  <si>
    <t>Ponteiro_RP2</t>
  </si>
  <si>
    <t>ATIVIDADE 5</t>
  </si>
  <si>
    <t>Atividade Conceitos Iniciais</t>
  </si>
  <si>
    <t>Ponteiro_CI</t>
  </si>
  <si>
    <t>RISCO</t>
  </si>
  <si>
    <t>MÉDIA</t>
  </si>
  <si>
    <t>SITUAÇÃO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</si>
</sst>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name val="Arial"/>
      <charset val="1"/>
    </font>
    <font>
      <sz val="10"/>
      <name val="Arial"/>
      <family val="2"/>
    </font>
    <font>
      <sz val="10"/>
      <name val="Arial"/>
      <family val="2"/>
    </font>
    <font>
      <sz val="8"/>
      <name val="Arial"/>
      <family val="2"/>
    </font>
    <font>
      <sz val="10"/>
      <color theme="7"/>
      <name val="Arial"/>
      <family val="2"/>
    </font>
    <font>
      <b/>
      <sz val="10"/>
      <name val="Arial"/>
      <family val="2"/>
    </font>
    <font>
      <b/>
      <sz val="16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 applyNumberFormat="0" applyFill="0" applyBorder="0" applyAlignment="0" applyProtection="0"/>
  </cellStyleXfs>
  <cellXfs count="35">
    <xf numFmtId="0" fontId="0" fillId="0" borderId="0" xfId="0"/>
    <xf numFmtId="0" fontId="2" fillId="0" borderId="0" xfId="0" applyFont="1" applyFill="1" applyBorder="1" applyAlignment="1" applyProtection="1"/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vertical="center"/>
    </xf>
    <xf numFmtId="0" fontId="0" fillId="0" borderId="1" xfId="0" applyBorder="1"/>
    <xf numFmtId="0" fontId="2" fillId="0" borderId="1" xfId="0" applyFont="1" applyFill="1" applyBorder="1" applyAlignment="1" applyProtection="1"/>
    <xf numFmtId="0" fontId="1" fillId="0" borderId="1" xfId="0" applyFont="1" applyBorder="1"/>
    <xf numFmtId="0" fontId="1" fillId="0" borderId="1" xfId="0" applyFont="1" applyFill="1" applyBorder="1" applyAlignment="1" applyProtection="1"/>
    <xf numFmtId="0" fontId="1" fillId="0" borderId="1" xfId="0" applyFont="1" applyBorder="1" applyAlignment="1">
      <alignment horizontal="center"/>
    </xf>
    <xf numFmtId="0" fontId="0" fillId="0" borderId="1" xfId="0" applyFill="1" applyBorder="1"/>
    <xf numFmtId="0" fontId="4" fillId="0" borderId="1" xfId="0" applyFont="1" applyBorder="1"/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5" fillId="0" borderId="1" xfId="0" applyFont="1" applyBorder="1" applyAlignment="1">
      <alignment horizontal="center" vertical="center"/>
    </xf>
    <xf numFmtId="0" fontId="5" fillId="0" borderId="4" xfId="0" applyFont="1" applyBorder="1"/>
    <xf numFmtId="0" fontId="5" fillId="0" borderId="5" xfId="0" applyFont="1" applyBorder="1"/>
    <xf numFmtId="0" fontId="1" fillId="0" borderId="0" xfId="0" applyFont="1" applyBorder="1" applyAlignment="1">
      <alignment horizontal="center"/>
    </xf>
    <xf numFmtId="0" fontId="1" fillId="0" borderId="2" xfId="0" applyFont="1" applyBorder="1"/>
    <xf numFmtId="0" fontId="0" fillId="0" borderId="2" xfId="0" applyBorder="1"/>
    <xf numFmtId="0" fontId="1" fillId="0" borderId="7" xfId="0" applyFont="1" applyBorder="1"/>
    <xf numFmtId="0" fontId="0" fillId="0" borderId="8" xfId="0" applyBorder="1"/>
    <xf numFmtId="0" fontId="0" fillId="0" borderId="9" xfId="0" applyBorder="1"/>
    <xf numFmtId="0" fontId="1" fillId="0" borderId="7" xfId="0" applyFont="1" applyBorder="1" applyAlignment="1">
      <alignment horizontal="center"/>
    </xf>
    <xf numFmtId="0" fontId="1" fillId="2" borderId="1" xfId="0" applyFont="1" applyFill="1" applyBorder="1"/>
    <xf numFmtId="0" fontId="0" fillId="2" borderId="1" xfId="0" applyFill="1" applyBorder="1"/>
    <xf numFmtId="0" fontId="0" fillId="2" borderId="2" xfId="0" applyFill="1" applyBorder="1"/>
    <xf numFmtId="0" fontId="0" fillId="2" borderId="8" xfId="0" applyFill="1" applyBorder="1"/>
    <xf numFmtId="0" fontId="2" fillId="2" borderId="1" xfId="0" applyFont="1" applyFill="1" applyBorder="1" applyAlignment="1" applyProtection="1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6" fillId="0" borderId="4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Experiência em Programação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doughnutChart>
        <c:varyColors val="1"/>
        <c:ser>
          <c:idx val="0"/>
          <c:order val="0"/>
          <c:spPr>
            <a:ln>
              <a:noFill/>
            </a:ln>
          </c:spPr>
          <c:dPt>
            <c:idx val="0"/>
            <c:bubble3D val="0"/>
            <c:spPr>
              <a:solidFill>
                <a:srgbClr val="FF0000"/>
              </a:solidFill>
              <a:ln w="19050">
                <a:solidFill>
                  <a:srgbClr val="FF0000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1E0F-7740-A199-DFC205F53608}"/>
              </c:ext>
            </c:extLst>
          </c:dPt>
          <c:dPt>
            <c:idx val="1"/>
            <c:bubble3D val="0"/>
            <c:spPr>
              <a:solidFill>
                <a:srgbClr val="FFFF00"/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1E0F-7740-A199-DFC205F53608}"/>
              </c:ext>
            </c:extLst>
          </c:dPt>
          <c:dPt>
            <c:idx val="2"/>
            <c:bubble3D val="0"/>
            <c:spPr>
              <a:solidFill>
                <a:srgbClr val="92D050"/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1E0F-7740-A199-DFC205F53608}"/>
              </c:ext>
            </c:extLst>
          </c:dPt>
          <c:dPt>
            <c:idx val="3"/>
            <c:bubble3D val="0"/>
            <c:spPr>
              <a:solidFill>
                <a:srgbClr val="00B050"/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1E0F-7740-A199-DFC205F53608}"/>
              </c:ext>
            </c:extLst>
          </c:dPt>
          <c:dPt>
            <c:idx val="4"/>
            <c:bubble3D val="0"/>
            <c:spPr>
              <a:noFill/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1E0F-7740-A199-DFC205F53608}"/>
              </c:ext>
            </c:extLst>
          </c:dPt>
          <c:cat>
            <c:strRef>
              <c:f>Evolução!$T$4:$T$8</c:f>
              <c:strCache>
                <c:ptCount val="5"/>
                <c:pt idx="0">
                  <c:v>Ruim</c:v>
                </c:pt>
                <c:pt idx="1">
                  <c:v>Regular</c:v>
                </c:pt>
                <c:pt idx="2">
                  <c:v>Bom </c:v>
                </c:pt>
                <c:pt idx="3">
                  <c:v>Ótimo</c:v>
                </c:pt>
                <c:pt idx="4">
                  <c:v>Total</c:v>
                </c:pt>
              </c:strCache>
            </c:strRef>
          </c:cat>
          <c:val>
            <c:numRef>
              <c:f>Evolução!$U$4:$U$8</c:f>
              <c:numCache>
                <c:formatCode>General</c:formatCode>
                <c:ptCount val="5"/>
                <c:pt idx="0">
                  <c:v>30</c:v>
                </c:pt>
                <c:pt idx="1">
                  <c:v>30</c:v>
                </c:pt>
                <c:pt idx="2">
                  <c:v>20</c:v>
                </c:pt>
                <c:pt idx="3">
                  <c:v>20</c:v>
                </c:pt>
                <c:pt idx="4">
                  <c:v>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E0F-7740-A199-DFC205F5360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270"/>
        <c:holeSize val="75"/>
      </c:doughnutChart>
      <c:pieChart>
        <c:varyColors val="1"/>
        <c:ser>
          <c:idx val="1"/>
          <c:order val="1"/>
          <c:tx>
            <c:v>Ponteiro</c:v>
          </c:tx>
          <c:spPr>
            <a:ln>
              <a:noFill/>
            </a:ln>
          </c:spPr>
          <c:dPt>
            <c:idx val="0"/>
            <c:bubble3D val="0"/>
            <c:spPr>
              <a:noFill/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1E0F-7740-A199-DFC205F53608}"/>
              </c:ext>
            </c:extLst>
          </c:dPt>
          <c:dPt>
            <c:idx val="1"/>
            <c:bubble3D val="0"/>
            <c:spPr>
              <a:solidFill>
                <a:schemeClr val="tx1"/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9-1E0F-7740-A199-DFC205F53608}"/>
              </c:ext>
            </c:extLst>
          </c:dPt>
          <c:dPt>
            <c:idx val="2"/>
            <c:bubble3D val="0"/>
            <c:spPr>
              <a:noFill/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8-1E0F-7740-A199-DFC205F53608}"/>
              </c:ext>
            </c:extLst>
          </c:dPt>
          <c:val>
            <c:numRef>
              <c:f>Evolução!$U$13:$U$15</c:f>
              <c:numCache>
                <c:formatCode>General</c:formatCode>
                <c:ptCount val="3"/>
                <c:pt idx="0">
                  <c:v>23</c:v>
                </c:pt>
                <c:pt idx="1">
                  <c:v>4</c:v>
                </c:pt>
                <c:pt idx="2">
                  <c:v>173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1E0F-7740-A199-DFC205F5360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270"/>
      </c:pie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Conhecimentos</a:t>
            </a:r>
            <a:r>
              <a:rPr lang="pt-BR" baseline="0"/>
              <a:t> Prévios</a:t>
            </a:r>
            <a:endParaRPr lang="pt-BR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doughnutChart>
        <c:varyColors val="1"/>
        <c:ser>
          <c:idx val="0"/>
          <c:order val="0"/>
          <c:spPr>
            <a:ln>
              <a:noFill/>
            </a:ln>
          </c:spPr>
          <c:dPt>
            <c:idx val="0"/>
            <c:bubble3D val="0"/>
            <c:spPr>
              <a:solidFill>
                <a:srgbClr val="FF0000"/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5DD0-184D-BD3B-A91AF1001142}"/>
              </c:ext>
            </c:extLst>
          </c:dPt>
          <c:dPt>
            <c:idx val="1"/>
            <c:bubble3D val="0"/>
            <c:spPr>
              <a:solidFill>
                <a:srgbClr val="FFFF00"/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5DD0-184D-BD3B-A91AF1001142}"/>
              </c:ext>
            </c:extLst>
          </c:dPt>
          <c:dPt>
            <c:idx val="2"/>
            <c:bubble3D val="0"/>
            <c:spPr>
              <a:solidFill>
                <a:srgbClr val="92D050"/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5DD0-184D-BD3B-A91AF1001142}"/>
              </c:ext>
            </c:extLst>
          </c:dPt>
          <c:dPt>
            <c:idx val="3"/>
            <c:bubble3D val="0"/>
            <c:spPr>
              <a:solidFill>
                <a:srgbClr val="00B050"/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5DD0-184D-BD3B-A91AF1001142}"/>
              </c:ext>
            </c:extLst>
          </c:dPt>
          <c:dPt>
            <c:idx val="4"/>
            <c:bubble3D val="0"/>
            <c:spPr>
              <a:noFill/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5DD0-184D-BD3B-A91AF1001142}"/>
              </c:ext>
            </c:extLst>
          </c:dPt>
          <c:cat>
            <c:strRef>
              <c:f>Evolução!$T$4:$T$8</c:f>
              <c:strCache>
                <c:ptCount val="5"/>
                <c:pt idx="0">
                  <c:v>Ruim</c:v>
                </c:pt>
                <c:pt idx="1">
                  <c:v>Regular</c:v>
                </c:pt>
                <c:pt idx="2">
                  <c:v>Bom </c:v>
                </c:pt>
                <c:pt idx="3">
                  <c:v>Ótimo</c:v>
                </c:pt>
                <c:pt idx="4">
                  <c:v>Total</c:v>
                </c:pt>
              </c:strCache>
            </c:strRef>
          </c:cat>
          <c:val>
            <c:numRef>
              <c:f>Evolução!$U$4:$U$8</c:f>
              <c:numCache>
                <c:formatCode>General</c:formatCode>
                <c:ptCount val="5"/>
                <c:pt idx="0">
                  <c:v>30</c:v>
                </c:pt>
                <c:pt idx="1">
                  <c:v>30</c:v>
                </c:pt>
                <c:pt idx="2">
                  <c:v>20</c:v>
                </c:pt>
                <c:pt idx="3">
                  <c:v>20</c:v>
                </c:pt>
                <c:pt idx="4">
                  <c:v>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DD0-184D-BD3B-A91AF100114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270"/>
        <c:holeSize val="75"/>
      </c:doughnutChart>
      <c:pieChart>
        <c:varyColors val="1"/>
        <c:ser>
          <c:idx val="1"/>
          <c:order val="1"/>
          <c:tx>
            <c:v>Ponteiro</c:v>
          </c:tx>
          <c:spPr>
            <a:ln>
              <a:noFill/>
            </a:ln>
          </c:spPr>
          <c:dPt>
            <c:idx val="0"/>
            <c:bubble3D val="0"/>
            <c:spPr>
              <a:noFill/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5DD0-184D-BD3B-A91AF1001142}"/>
              </c:ext>
            </c:extLst>
          </c:dPt>
          <c:dPt>
            <c:idx val="1"/>
            <c:bubble3D val="0"/>
            <c:spPr>
              <a:solidFill>
                <a:schemeClr val="tx1"/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9-5DD0-184D-BD3B-A91AF1001142}"/>
              </c:ext>
            </c:extLst>
          </c:dPt>
          <c:dPt>
            <c:idx val="2"/>
            <c:bubble3D val="0"/>
            <c:spPr>
              <a:noFill/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8-5DD0-184D-BD3B-A91AF1001142}"/>
              </c:ext>
            </c:extLst>
          </c:dPt>
          <c:val>
            <c:numRef>
              <c:f>Evolução!$U$18:$U$20</c:f>
              <c:numCache>
                <c:formatCode>General</c:formatCode>
                <c:ptCount val="3"/>
                <c:pt idx="0">
                  <c:v>27</c:v>
                </c:pt>
                <c:pt idx="1">
                  <c:v>4</c:v>
                </c:pt>
                <c:pt idx="2">
                  <c:v>169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5DD0-184D-BD3B-A91AF100114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270"/>
      </c:pie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Robô Aspirador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doughnutChart>
        <c:varyColors val="1"/>
        <c:ser>
          <c:idx val="0"/>
          <c:order val="0"/>
          <c:spPr>
            <a:ln>
              <a:noFill/>
            </a:ln>
          </c:spPr>
          <c:dPt>
            <c:idx val="0"/>
            <c:bubble3D val="0"/>
            <c:spPr>
              <a:solidFill>
                <a:srgbClr val="FF0000"/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9C3A-CC44-BB67-66D6CFEBB89F}"/>
              </c:ext>
            </c:extLst>
          </c:dPt>
          <c:dPt>
            <c:idx val="1"/>
            <c:bubble3D val="0"/>
            <c:spPr>
              <a:solidFill>
                <a:srgbClr val="FFFF00"/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9C3A-CC44-BB67-66D6CFEBB89F}"/>
              </c:ext>
            </c:extLst>
          </c:dPt>
          <c:dPt>
            <c:idx val="2"/>
            <c:bubble3D val="0"/>
            <c:spPr>
              <a:solidFill>
                <a:srgbClr val="92D050"/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9C3A-CC44-BB67-66D6CFEBB89F}"/>
              </c:ext>
            </c:extLst>
          </c:dPt>
          <c:dPt>
            <c:idx val="3"/>
            <c:bubble3D val="0"/>
            <c:spPr>
              <a:solidFill>
                <a:srgbClr val="00B050"/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9C3A-CC44-BB67-66D6CFEBB89F}"/>
              </c:ext>
            </c:extLst>
          </c:dPt>
          <c:dPt>
            <c:idx val="4"/>
            <c:bubble3D val="0"/>
            <c:spPr>
              <a:noFill/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9C3A-CC44-BB67-66D6CFEBB89F}"/>
              </c:ext>
            </c:extLst>
          </c:dPt>
          <c:cat>
            <c:strRef>
              <c:f>Evolução!$T$4:$T$8</c:f>
              <c:strCache>
                <c:ptCount val="5"/>
                <c:pt idx="0">
                  <c:v>Ruim</c:v>
                </c:pt>
                <c:pt idx="1">
                  <c:v>Regular</c:v>
                </c:pt>
                <c:pt idx="2">
                  <c:v>Bom </c:v>
                </c:pt>
                <c:pt idx="3">
                  <c:v>Ótimo</c:v>
                </c:pt>
                <c:pt idx="4">
                  <c:v>Total</c:v>
                </c:pt>
              </c:strCache>
            </c:strRef>
          </c:cat>
          <c:val>
            <c:numRef>
              <c:f>Evolução!$U$4:$U$8</c:f>
              <c:numCache>
                <c:formatCode>General</c:formatCode>
                <c:ptCount val="5"/>
                <c:pt idx="0">
                  <c:v>30</c:v>
                </c:pt>
                <c:pt idx="1">
                  <c:v>30</c:v>
                </c:pt>
                <c:pt idx="2">
                  <c:v>20</c:v>
                </c:pt>
                <c:pt idx="3">
                  <c:v>20</c:v>
                </c:pt>
                <c:pt idx="4">
                  <c:v>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C3A-CC44-BB67-66D6CFEBB89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270"/>
        <c:holeSize val="75"/>
      </c:doughnutChart>
      <c:pieChart>
        <c:varyColors val="1"/>
        <c:ser>
          <c:idx val="1"/>
          <c:order val="1"/>
          <c:tx>
            <c:v>Ponteiro_RA</c:v>
          </c:tx>
          <c:spPr>
            <a:noFill/>
            <a:ln>
              <a:noFill/>
            </a:ln>
          </c:spPr>
          <c:dPt>
            <c:idx val="0"/>
            <c:bubble3D val="0"/>
            <c:spPr>
              <a:noFill/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9C3A-CC44-BB67-66D6CFEBB89F}"/>
              </c:ext>
            </c:extLst>
          </c:dPt>
          <c:dPt>
            <c:idx val="1"/>
            <c:bubble3D val="0"/>
            <c:spPr>
              <a:solidFill>
                <a:schemeClr val="tx1"/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9-9C3A-CC44-BB67-66D6CFEBB89F}"/>
              </c:ext>
            </c:extLst>
          </c:dPt>
          <c:dPt>
            <c:idx val="2"/>
            <c:bubble3D val="0"/>
            <c:spPr>
              <a:noFill/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8-9C3A-CC44-BB67-66D6CFEBB89F}"/>
              </c:ext>
            </c:extLst>
          </c:dPt>
          <c:val>
            <c:numRef>
              <c:f>Evolução!$U$23:$U$25</c:f>
              <c:numCache>
                <c:formatCode>General</c:formatCode>
                <c:ptCount val="3"/>
                <c:pt idx="0">
                  <c:v>73</c:v>
                </c:pt>
                <c:pt idx="1">
                  <c:v>4</c:v>
                </c:pt>
                <c:pt idx="2">
                  <c:v>123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9C3A-CC44-BB67-66D6CFEBB89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270"/>
      </c:pie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Uma Receita</a:t>
            </a:r>
            <a:r>
              <a:rPr lang="pt-BR" baseline="0"/>
              <a:t> de Programação</a:t>
            </a:r>
            <a:endParaRPr lang="pt-BR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doughnutChart>
        <c:varyColors val="1"/>
        <c:ser>
          <c:idx val="0"/>
          <c:order val="0"/>
          <c:spPr>
            <a:ln>
              <a:noFill/>
            </a:ln>
          </c:spPr>
          <c:dPt>
            <c:idx val="0"/>
            <c:bubble3D val="0"/>
            <c:spPr>
              <a:solidFill>
                <a:srgbClr val="FF0000"/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C4FE-BD4A-AF34-991E4781F6ED}"/>
              </c:ext>
            </c:extLst>
          </c:dPt>
          <c:dPt>
            <c:idx val="1"/>
            <c:bubble3D val="0"/>
            <c:spPr>
              <a:solidFill>
                <a:srgbClr val="FFFF00"/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C4FE-BD4A-AF34-991E4781F6ED}"/>
              </c:ext>
            </c:extLst>
          </c:dPt>
          <c:dPt>
            <c:idx val="2"/>
            <c:bubble3D val="0"/>
            <c:spPr>
              <a:solidFill>
                <a:srgbClr val="92D050"/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C4FE-BD4A-AF34-991E4781F6ED}"/>
              </c:ext>
            </c:extLst>
          </c:dPt>
          <c:dPt>
            <c:idx val="3"/>
            <c:bubble3D val="0"/>
            <c:spPr>
              <a:solidFill>
                <a:srgbClr val="00B050"/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C4FE-BD4A-AF34-991E4781F6ED}"/>
              </c:ext>
            </c:extLst>
          </c:dPt>
          <c:dPt>
            <c:idx val="4"/>
            <c:bubble3D val="0"/>
            <c:spPr>
              <a:noFill/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C4FE-BD4A-AF34-991E4781F6ED}"/>
              </c:ext>
            </c:extLst>
          </c:dPt>
          <c:cat>
            <c:strRef>
              <c:f>Evolução!$T$4:$T$8</c:f>
              <c:strCache>
                <c:ptCount val="5"/>
                <c:pt idx="0">
                  <c:v>Ruim</c:v>
                </c:pt>
                <c:pt idx="1">
                  <c:v>Regular</c:v>
                </c:pt>
                <c:pt idx="2">
                  <c:v>Bom </c:v>
                </c:pt>
                <c:pt idx="3">
                  <c:v>Ótimo</c:v>
                </c:pt>
                <c:pt idx="4">
                  <c:v>Total</c:v>
                </c:pt>
              </c:strCache>
            </c:strRef>
          </c:cat>
          <c:val>
            <c:numRef>
              <c:f>Evolução!$U$4:$U$8</c:f>
              <c:numCache>
                <c:formatCode>General</c:formatCode>
                <c:ptCount val="5"/>
                <c:pt idx="0">
                  <c:v>30</c:v>
                </c:pt>
                <c:pt idx="1">
                  <c:v>30</c:v>
                </c:pt>
                <c:pt idx="2">
                  <c:v>20</c:v>
                </c:pt>
                <c:pt idx="3">
                  <c:v>20</c:v>
                </c:pt>
                <c:pt idx="4">
                  <c:v>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4FE-BD4A-AF34-991E4781F6E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270"/>
        <c:holeSize val="75"/>
      </c:doughnutChart>
      <c:pieChart>
        <c:varyColors val="1"/>
        <c:ser>
          <c:idx val="1"/>
          <c:order val="1"/>
          <c:tx>
            <c:v>Ponteiro_RP</c:v>
          </c:tx>
          <c:spPr>
            <a:ln>
              <a:noFill/>
            </a:ln>
          </c:spPr>
          <c:dPt>
            <c:idx val="0"/>
            <c:bubble3D val="0"/>
            <c:spPr>
              <a:noFill/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C4FE-BD4A-AF34-991E4781F6ED}"/>
              </c:ext>
            </c:extLst>
          </c:dPt>
          <c:dPt>
            <c:idx val="1"/>
            <c:bubble3D val="0"/>
            <c:spPr>
              <a:solidFill>
                <a:schemeClr val="tx1"/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9-C4FE-BD4A-AF34-991E4781F6ED}"/>
              </c:ext>
            </c:extLst>
          </c:dPt>
          <c:dPt>
            <c:idx val="2"/>
            <c:bubble3D val="0"/>
            <c:spPr>
              <a:noFill/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8-C4FE-BD4A-AF34-991E4781F6ED}"/>
              </c:ext>
            </c:extLst>
          </c:dPt>
          <c:val>
            <c:numRef>
              <c:f>Evolução!$U$28:$U$30</c:f>
              <c:numCache>
                <c:formatCode>General</c:formatCode>
                <c:ptCount val="3"/>
                <c:pt idx="0">
                  <c:v>98</c:v>
                </c:pt>
                <c:pt idx="1">
                  <c:v>4</c:v>
                </c:pt>
                <c:pt idx="2">
                  <c:v>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4FE-BD4A-AF34-991E4781F6E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270"/>
      </c:pie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 sz="1600" b="1"/>
              <a:t>EVOLUÇÃO PARCIAL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doughnutChart>
        <c:varyColors val="1"/>
        <c:ser>
          <c:idx val="0"/>
          <c:order val="0"/>
          <c:dPt>
            <c:idx val="0"/>
            <c:bubble3D val="0"/>
            <c:spPr>
              <a:solidFill>
                <a:srgbClr val="FF000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2-2861-3849-B0FA-8F11170EC4BE}"/>
              </c:ext>
            </c:extLst>
          </c:dPt>
          <c:dPt>
            <c:idx val="1"/>
            <c:bubble3D val="0"/>
            <c:spPr>
              <a:solidFill>
                <a:srgbClr val="FFFF0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2861-3849-B0FA-8F11170EC4BE}"/>
              </c:ext>
            </c:extLst>
          </c:dPt>
          <c:dPt>
            <c:idx val="2"/>
            <c:bubble3D val="0"/>
            <c:spPr>
              <a:solidFill>
                <a:srgbClr val="92D05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4-2861-3849-B0FA-8F11170EC4BE}"/>
              </c:ext>
            </c:extLst>
          </c:dPt>
          <c:dPt>
            <c:idx val="3"/>
            <c:bubble3D val="0"/>
            <c:spPr>
              <a:solidFill>
                <a:srgbClr val="00B05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2861-3849-B0FA-8F11170EC4BE}"/>
              </c:ext>
            </c:extLst>
          </c:dPt>
          <c:dPt>
            <c:idx val="4"/>
            <c:bubble3D val="0"/>
            <c:spPr>
              <a:noFill/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2861-3849-B0FA-8F11170EC4BE}"/>
              </c:ext>
            </c:extLst>
          </c:dPt>
          <c:cat>
            <c:strRef>
              <c:f>Evolução!$T$4:$T$8</c:f>
              <c:strCache>
                <c:ptCount val="5"/>
                <c:pt idx="0">
                  <c:v>Ruim</c:v>
                </c:pt>
                <c:pt idx="1">
                  <c:v>Regular</c:v>
                </c:pt>
                <c:pt idx="2">
                  <c:v>Bom </c:v>
                </c:pt>
                <c:pt idx="3">
                  <c:v>Ótimo</c:v>
                </c:pt>
                <c:pt idx="4">
                  <c:v>Total</c:v>
                </c:pt>
              </c:strCache>
            </c:strRef>
          </c:cat>
          <c:val>
            <c:numRef>
              <c:f>Evolução!$U$4:$U$8</c:f>
              <c:numCache>
                <c:formatCode>General</c:formatCode>
                <c:ptCount val="5"/>
                <c:pt idx="0">
                  <c:v>30</c:v>
                </c:pt>
                <c:pt idx="1">
                  <c:v>30</c:v>
                </c:pt>
                <c:pt idx="2">
                  <c:v>20</c:v>
                </c:pt>
                <c:pt idx="3">
                  <c:v>20</c:v>
                </c:pt>
                <c:pt idx="4">
                  <c:v>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861-3849-B0FA-8F11170EC4B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270"/>
        <c:holeSize val="75"/>
      </c:doughnutChart>
      <c:pieChart>
        <c:varyColors val="1"/>
        <c:ser>
          <c:idx val="1"/>
          <c:order val="1"/>
          <c:tx>
            <c:v>Ponteiro_EP</c:v>
          </c:tx>
          <c:spPr>
            <a:ln>
              <a:noFill/>
            </a:ln>
          </c:spPr>
          <c:dPt>
            <c:idx val="0"/>
            <c:bubble3D val="0"/>
            <c:spPr>
              <a:noFill/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2861-3849-B0FA-8F11170EC4BE}"/>
              </c:ext>
            </c:extLst>
          </c:dPt>
          <c:dPt>
            <c:idx val="1"/>
            <c:bubble3D val="0"/>
            <c:spPr>
              <a:solidFill>
                <a:schemeClr val="tx1"/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9-2861-3849-B0FA-8F11170EC4BE}"/>
              </c:ext>
            </c:extLst>
          </c:dPt>
          <c:dPt>
            <c:idx val="2"/>
            <c:bubble3D val="0"/>
            <c:spPr>
              <a:noFill/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8-2861-3849-B0FA-8F11170EC4BE}"/>
              </c:ext>
            </c:extLst>
          </c:dPt>
          <c:val>
            <c:numRef>
              <c:f>Evolução!$U$33:$U$35</c:f>
              <c:numCache>
                <c:formatCode>General</c:formatCode>
                <c:ptCount val="3"/>
                <c:pt idx="0">
                  <c:v>67.238095238095241</c:v>
                </c:pt>
                <c:pt idx="1">
                  <c:v>4</c:v>
                </c:pt>
                <c:pt idx="2">
                  <c:v>128.76190476190476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2861-3849-B0FA-8F11170EC4B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270"/>
      </c:pie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Uma Receita de Programação 2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doughnutChart>
        <c:varyColors val="1"/>
        <c:ser>
          <c:idx val="0"/>
          <c:order val="0"/>
          <c:spPr>
            <a:ln>
              <a:noFill/>
            </a:ln>
          </c:spPr>
          <c:dPt>
            <c:idx val="0"/>
            <c:bubble3D val="0"/>
            <c:spPr>
              <a:solidFill>
                <a:srgbClr val="FF0000"/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B5F7-084D-8B3B-F8FB26D1B425}"/>
              </c:ext>
            </c:extLst>
          </c:dPt>
          <c:dPt>
            <c:idx val="1"/>
            <c:bubble3D val="0"/>
            <c:spPr>
              <a:solidFill>
                <a:srgbClr val="FFFF00"/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B5F7-084D-8B3B-F8FB26D1B425}"/>
              </c:ext>
            </c:extLst>
          </c:dPt>
          <c:dPt>
            <c:idx val="2"/>
            <c:bubble3D val="0"/>
            <c:spPr>
              <a:solidFill>
                <a:srgbClr val="92D050"/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B5F7-084D-8B3B-F8FB26D1B425}"/>
              </c:ext>
            </c:extLst>
          </c:dPt>
          <c:dPt>
            <c:idx val="3"/>
            <c:bubble3D val="0"/>
            <c:spPr>
              <a:solidFill>
                <a:srgbClr val="00B050"/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B5F7-084D-8B3B-F8FB26D1B425}"/>
              </c:ext>
            </c:extLst>
          </c:dPt>
          <c:dPt>
            <c:idx val="4"/>
            <c:bubble3D val="0"/>
            <c:spPr>
              <a:noFill/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B5F7-084D-8B3B-F8FB26D1B425}"/>
              </c:ext>
            </c:extLst>
          </c:dPt>
          <c:cat>
            <c:strRef>
              <c:f>Evolução!$T$4:$T$8</c:f>
              <c:strCache>
                <c:ptCount val="5"/>
                <c:pt idx="0">
                  <c:v>Ruim</c:v>
                </c:pt>
                <c:pt idx="1">
                  <c:v>Regular</c:v>
                </c:pt>
                <c:pt idx="2">
                  <c:v>Bom </c:v>
                </c:pt>
                <c:pt idx="3">
                  <c:v>Ótimo</c:v>
                </c:pt>
                <c:pt idx="4">
                  <c:v>Total</c:v>
                </c:pt>
              </c:strCache>
            </c:strRef>
          </c:cat>
          <c:val>
            <c:numRef>
              <c:f>Evolução!$U$4:$U$8</c:f>
              <c:numCache>
                <c:formatCode>General</c:formatCode>
                <c:ptCount val="5"/>
                <c:pt idx="0">
                  <c:v>30</c:v>
                </c:pt>
                <c:pt idx="1">
                  <c:v>30</c:v>
                </c:pt>
                <c:pt idx="2">
                  <c:v>20</c:v>
                </c:pt>
                <c:pt idx="3">
                  <c:v>20</c:v>
                </c:pt>
                <c:pt idx="4">
                  <c:v>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5F7-084D-8B3B-F8FB26D1B42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270"/>
        <c:holeSize val="75"/>
      </c:doughnutChart>
      <c:pieChart>
        <c:varyColors val="1"/>
        <c:ser>
          <c:idx val="1"/>
          <c:order val="1"/>
          <c:tx>
            <c:v>Ponteiro</c:v>
          </c:tx>
          <c:spPr>
            <a:noFill/>
          </c:spPr>
          <c:dPt>
            <c:idx val="0"/>
            <c:bubble3D val="0"/>
            <c:spPr>
              <a:noFill/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8-B5F7-084D-8B3B-F8FB26D1B425}"/>
              </c:ext>
            </c:extLst>
          </c:dPt>
          <c:dPt>
            <c:idx val="1"/>
            <c:bubble3D val="0"/>
            <c:spPr>
              <a:solidFill>
                <a:schemeClr val="tx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B5F7-084D-8B3B-F8FB26D1B425}"/>
              </c:ext>
            </c:extLst>
          </c:dPt>
          <c:dPt>
            <c:idx val="2"/>
            <c:bubble3D val="0"/>
            <c:spPr>
              <a:noFill/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B5F7-084D-8B3B-F8FB26D1B425}"/>
              </c:ext>
            </c:extLst>
          </c:dPt>
          <c:val>
            <c:numRef>
              <c:f>Evolução!$U$38:$U$40</c:f>
              <c:numCache>
                <c:formatCode>General</c:formatCode>
                <c:ptCount val="3"/>
                <c:pt idx="0">
                  <c:v>88</c:v>
                </c:pt>
                <c:pt idx="1">
                  <c:v>4</c:v>
                </c:pt>
                <c:pt idx="2">
                  <c:v>108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B5F7-084D-8B3B-F8FB26D1B42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270"/>
      </c:pie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Atividade Conceitos</a:t>
            </a:r>
            <a:r>
              <a:rPr lang="pt-BR" baseline="0"/>
              <a:t> Iniciais em C</a:t>
            </a:r>
            <a:endParaRPr lang="pt-BR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doughnutChart>
        <c:varyColors val="1"/>
        <c:ser>
          <c:idx val="0"/>
          <c:order val="0"/>
          <c:dPt>
            <c:idx val="0"/>
            <c:bubble3D val="0"/>
            <c:spPr>
              <a:solidFill>
                <a:srgbClr val="FF0000"/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D809-7B4C-8ABC-7EC471DFA81E}"/>
              </c:ext>
            </c:extLst>
          </c:dPt>
          <c:dPt>
            <c:idx val="1"/>
            <c:bubble3D val="0"/>
            <c:spPr>
              <a:solidFill>
                <a:srgbClr val="FFFF0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D809-7B4C-8ABC-7EC471DFA81E}"/>
              </c:ext>
            </c:extLst>
          </c:dPt>
          <c:dPt>
            <c:idx val="2"/>
            <c:bubble3D val="0"/>
            <c:spPr>
              <a:solidFill>
                <a:srgbClr val="92D050"/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D809-7B4C-8ABC-7EC471DFA81E}"/>
              </c:ext>
            </c:extLst>
          </c:dPt>
          <c:dPt>
            <c:idx val="3"/>
            <c:bubble3D val="0"/>
            <c:spPr>
              <a:solidFill>
                <a:srgbClr val="00B050"/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D809-7B4C-8ABC-7EC471DFA81E}"/>
              </c:ext>
            </c:extLst>
          </c:dPt>
          <c:dPt>
            <c:idx val="4"/>
            <c:bubble3D val="0"/>
            <c:spPr>
              <a:noFill/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D809-7B4C-8ABC-7EC471DFA81E}"/>
              </c:ext>
            </c:extLst>
          </c:dPt>
          <c:cat>
            <c:strRef>
              <c:f>Evolução!$T$4:$T$8</c:f>
              <c:strCache>
                <c:ptCount val="5"/>
                <c:pt idx="0">
                  <c:v>Ruim</c:v>
                </c:pt>
                <c:pt idx="1">
                  <c:v>Regular</c:v>
                </c:pt>
                <c:pt idx="2">
                  <c:v>Bom </c:v>
                </c:pt>
                <c:pt idx="3">
                  <c:v>Ótimo</c:v>
                </c:pt>
                <c:pt idx="4">
                  <c:v>Total</c:v>
                </c:pt>
              </c:strCache>
            </c:strRef>
          </c:cat>
          <c:val>
            <c:numRef>
              <c:f>Evolução!$U$4:$U$8</c:f>
              <c:numCache>
                <c:formatCode>General</c:formatCode>
                <c:ptCount val="5"/>
                <c:pt idx="0">
                  <c:v>30</c:v>
                </c:pt>
                <c:pt idx="1">
                  <c:v>30</c:v>
                </c:pt>
                <c:pt idx="2">
                  <c:v>20</c:v>
                </c:pt>
                <c:pt idx="3">
                  <c:v>20</c:v>
                </c:pt>
                <c:pt idx="4">
                  <c:v>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809-7B4C-8ABC-7EC471DFA81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270"/>
        <c:holeSize val="75"/>
      </c:doughnutChart>
      <c:pieChart>
        <c:varyColors val="1"/>
        <c:ser>
          <c:idx val="1"/>
          <c:order val="1"/>
          <c:tx>
            <c:v>Ponteiro</c:v>
          </c:tx>
          <c:spPr>
            <a:ln>
              <a:noFill/>
            </a:ln>
          </c:spPr>
          <c:dPt>
            <c:idx val="0"/>
            <c:bubble3D val="0"/>
            <c:spPr>
              <a:noFill/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D809-7B4C-8ABC-7EC471DFA81E}"/>
              </c:ext>
            </c:extLst>
          </c:dPt>
          <c:dPt>
            <c:idx val="1"/>
            <c:bubble3D val="0"/>
            <c:spPr>
              <a:solidFill>
                <a:schemeClr val="tx1"/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9-D809-7B4C-8ABC-7EC471DFA81E}"/>
              </c:ext>
            </c:extLst>
          </c:dPt>
          <c:dPt>
            <c:idx val="2"/>
            <c:bubble3D val="0"/>
            <c:spPr>
              <a:noFill/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8-D809-7B4C-8ABC-7EC471DFA81E}"/>
              </c:ext>
            </c:extLst>
          </c:dPt>
          <c:val>
            <c:numRef>
              <c:f>Evolução!$U$43:$U$45</c:f>
              <c:numCache>
                <c:formatCode>General</c:formatCode>
                <c:ptCount val="3"/>
                <c:pt idx="0">
                  <c:v>94.428571428571431</c:v>
                </c:pt>
                <c:pt idx="1">
                  <c:v>4</c:v>
                </c:pt>
                <c:pt idx="2">
                  <c:v>101.57142857142857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D809-7B4C-8ABC-7EC471DFA81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270"/>
      </c:pie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trlProps/ctrlProp1.xml><?xml version="1.0" encoding="utf-8"?>
<formControlPr xmlns="http://schemas.microsoft.com/office/spreadsheetml/2009/9/main" objectType="Drop" dropStyle="combo" dx="15" fmlaLink="$S$1" fmlaRange="$A$5:$A$54" noThreeD="1" sel="35" val="32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17</xdr:col>
          <xdr:colOff>25400</xdr:colOff>
          <xdr:row>0</xdr:row>
          <xdr:rowOff>25400</xdr:rowOff>
        </xdr:from>
        <xdr:to>
          <xdr:col>17</xdr:col>
          <xdr:colOff>2159000</xdr:colOff>
          <xdr:row>0</xdr:row>
          <xdr:rowOff>330200</xdr:rowOff>
        </xdr:to>
        <xdr:sp macro="" textlink="">
          <xdr:nvSpPr>
            <xdr:cNvPr id="5123" name="Drop Down 3" hidden="1">
              <a:extLst>
                <a:ext uri="{63B3BB69-23CF-44E3-9099-C40C66FF867C}">
                  <a14:compatExt spid="_x0000_s5123"/>
                </a:ext>
                <a:ext uri="{FF2B5EF4-FFF2-40B4-BE49-F238E27FC236}">
                  <a16:creationId xmlns:a16="http://schemas.microsoft.com/office/drawing/2014/main" id="{00000000-0008-0000-0400-000003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>
    <xdr:from>
      <xdr:col>21</xdr:col>
      <xdr:colOff>107950</xdr:colOff>
      <xdr:row>1</xdr:row>
      <xdr:rowOff>184150</xdr:rowOff>
    </xdr:from>
    <xdr:to>
      <xdr:col>26</xdr:col>
      <xdr:colOff>552450</xdr:colOff>
      <xdr:row>18</xdr:row>
      <xdr:rowOff>82550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26</xdr:col>
      <xdr:colOff>590550</xdr:colOff>
      <xdr:row>2</xdr:row>
      <xdr:rowOff>0</xdr:rowOff>
    </xdr:from>
    <xdr:to>
      <xdr:col>32</xdr:col>
      <xdr:colOff>209550</xdr:colOff>
      <xdr:row>18</xdr:row>
      <xdr:rowOff>88900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00000000-0008-0000-04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21</xdr:col>
      <xdr:colOff>101600</xdr:colOff>
      <xdr:row>19</xdr:row>
      <xdr:rowOff>12700</xdr:rowOff>
    </xdr:from>
    <xdr:to>
      <xdr:col>26</xdr:col>
      <xdr:colOff>546100</xdr:colOff>
      <xdr:row>35</xdr:row>
      <xdr:rowOff>114300</xdr:rowOff>
    </xdr:to>
    <xdr:graphicFrame macro="">
      <xdr:nvGraphicFramePr>
        <xdr:cNvPr id="6" name="Gráfico 5">
          <a:extLst>
            <a:ext uri="{FF2B5EF4-FFF2-40B4-BE49-F238E27FC236}">
              <a16:creationId xmlns:a16="http://schemas.microsoft.com/office/drawing/2014/main" id="{00000000-0008-0000-0400-000006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26</xdr:col>
      <xdr:colOff>609600</xdr:colOff>
      <xdr:row>18</xdr:row>
      <xdr:rowOff>152400</xdr:rowOff>
    </xdr:from>
    <xdr:to>
      <xdr:col>32</xdr:col>
      <xdr:colOff>228600</xdr:colOff>
      <xdr:row>35</xdr:row>
      <xdr:rowOff>88900</xdr:rowOff>
    </xdr:to>
    <xdr:graphicFrame macro="">
      <xdr:nvGraphicFramePr>
        <xdr:cNvPr id="7" name="Gráfico 6">
          <a:extLst>
            <a:ext uri="{FF2B5EF4-FFF2-40B4-BE49-F238E27FC236}">
              <a16:creationId xmlns:a16="http://schemas.microsoft.com/office/drawing/2014/main" id="{00000000-0008-0000-0400-000007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32</xdr:col>
      <xdr:colOff>247650</xdr:colOff>
      <xdr:row>2</xdr:row>
      <xdr:rowOff>12700</xdr:rowOff>
    </xdr:from>
    <xdr:to>
      <xdr:col>37</xdr:col>
      <xdr:colOff>812800</xdr:colOff>
      <xdr:row>52</xdr:row>
      <xdr:rowOff>127000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21</xdr:col>
      <xdr:colOff>95250</xdr:colOff>
      <xdr:row>36</xdr:row>
      <xdr:rowOff>0</xdr:rowOff>
    </xdr:from>
    <xdr:to>
      <xdr:col>26</xdr:col>
      <xdr:colOff>539750</xdr:colOff>
      <xdr:row>52</xdr:row>
      <xdr:rowOff>101600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26</xdr:col>
      <xdr:colOff>603250</xdr:colOff>
      <xdr:row>36</xdr:row>
      <xdr:rowOff>12700</xdr:rowOff>
    </xdr:from>
    <xdr:to>
      <xdr:col>32</xdr:col>
      <xdr:colOff>222250</xdr:colOff>
      <xdr:row>52</xdr:row>
      <xdr:rowOff>114300</xdr:rowOff>
    </xdr:to>
    <xdr:graphicFrame macro="">
      <xdr:nvGraphicFramePr>
        <xdr:cNvPr id="8" name="Gráfico 7">
          <a:extLst>
            <a:ext uri="{FF2B5EF4-FFF2-40B4-BE49-F238E27FC236}">
              <a16:creationId xmlns:a16="http://schemas.microsoft.com/office/drawing/2014/main" id="{00000000-0008-0000-0400-000008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40"/>
  <sheetViews>
    <sheetView workbookViewId="0">
      <selection sqref="A1:C40"/>
    </sheetView>
  </sheetViews>
  <sheetFormatPr baseColWidth="10" defaultRowHeight="13" x14ac:dyDescent="0.15"/>
  <cols>
    <col min="1" max="1" width="2.83203125" customWidth="1"/>
    <col min="2" max="2" width="42.6640625" customWidth="1"/>
    <col min="3" max="3" width="18.5" customWidth="1"/>
    <col min="4" max="4" width="67.6640625" customWidth="1"/>
    <col min="5" max="5" width="7.6640625" customWidth="1"/>
    <col min="6" max="6" width="5.1640625" customWidth="1"/>
    <col min="7" max="7" width="10.5" customWidth="1"/>
    <col min="8" max="8" width="16" customWidth="1"/>
    <col min="9" max="9" width="30" customWidth="1"/>
    <col min="10" max="10" width="16.6640625" customWidth="1"/>
  </cols>
  <sheetData>
    <row r="1" spans="1:10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15">
      <c r="A2" s="1" t="s">
        <v>10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/>
      <c r="I2" s="1" t="s">
        <v>17</v>
      </c>
      <c r="J2" s="1" t="s">
        <v>18</v>
      </c>
    </row>
    <row r="3" spans="1:10" x14ac:dyDescent="0.15">
      <c r="A3" s="1" t="s">
        <v>19</v>
      </c>
      <c r="B3" s="1" t="s">
        <v>20</v>
      </c>
      <c r="C3" s="1" t="s">
        <v>21</v>
      </c>
      <c r="D3" s="1" t="s">
        <v>13</v>
      </c>
      <c r="E3" s="1" t="s">
        <v>14</v>
      </c>
      <c r="F3" s="1" t="s">
        <v>15</v>
      </c>
      <c r="G3" s="1" t="s">
        <v>16</v>
      </c>
      <c r="H3" s="1"/>
      <c r="I3" s="1" t="s">
        <v>22</v>
      </c>
      <c r="J3" s="1" t="s">
        <v>18</v>
      </c>
    </row>
    <row r="4" spans="1:10" x14ac:dyDescent="0.15">
      <c r="A4" s="1" t="s">
        <v>23</v>
      </c>
      <c r="B4" s="1" t="s">
        <v>24</v>
      </c>
      <c r="C4" s="1" t="s">
        <v>25</v>
      </c>
      <c r="D4" s="1" t="s">
        <v>13</v>
      </c>
      <c r="E4" s="1" t="s">
        <v>14</v>
      </c>
      <c r="F4" s="1" t="s">
        <v>15</v>
      </c>
      <c r="G4" s="1" t="s">
        <v>16</v>
      </c>
      <c r="H4" s="1"/>
      <c r="I4" s="1" t="s">
        <v>26</v>
      </c>
      <c r="J4" s="1" t="s">
        <v>18</v>
      </c>
    </row>
    <row r="5" spans="1:10" x14ac:dyDescent="0.15">
      <c r="A5" s="1" t="s">
        <v>27</v>
      </c>
      <c r="B5" s="1" t="s">
        <v>28</v>
      </c>
      <c r="C5" s="1" t="s">
        <v>29</v>
      </c>
      <c r="D5" s="1" t="s">
        <v>13</v>
      </c>
      <c r="E5" s="1" t="s">
        <v>14</v>
      </c>
      <c r="F5" s="1" t="s">
        <v>15</v>
      </c>
      <c r="G5" s="1" t="s">
        <v>16</v>
      </c>
      <c r="H5" s="1"/>
      <c r="I5" s="1" t="s">
        <v>30</v>
      </c>
      <c r="J5" s="1" t="s">
        <v>18</v>
      </c>
    </row>
    <row r="6" spans="1:10" x14ac:dyDescent="0.15">
      <c r="A6" s="1" t="s">
        <v>31</v>
      </c>
      <c r="B6" s="1" t="s">
        <v>32</v>
      </c>
      <c r="C6" s="1" t="s">
        <v>33</v>
      </c>
      <c r="D6" s="1" t="s">
        <v>13</v>
      </c>
      <c r="E6" s="1" t="s">
        <v>14</v>
      </c>
      <c r="F6" s="1" t="s">
        <v>15</v>
      </c>
      <c r="G6" s="1" t="s">
        <v>16</v>
      </c>
      <c r="H6" s="1"/>
      <c r="I6" s="1" t="s">
        <v>34</v>
      </c>
      <c r="J6" s="1" t="s">
        <v>18</v>
      </c>
    </row>
    <row r="7" spans="1:10" x14ac:dyDescent="0.15">
      <c r="A7" s="1" t="s">
        <v>35</v>
      </c>
      <c r="B7" s="1" t="s">
        <v>36</v>
      </c>
      <c r="C7" s="1" t="s">
        <v>37</v>
      </c>
      <c r="D7" s="1" t="s">
        <v>13</v>
      </c>
      <c r="E7" s="1" t="s">
        <v>14</v>
      </c>
      <c r="F7" s="1" t="s">
        <v>15</v>
      </c>
      <c r="G7" s="1" t="s">
        <v>16</v>
      </c>
      <c r="H7" s="1"/>
      <c r="I7" s="1" t="s">
        <v>38</v>
      </c>
      <c r="J7" s="1" t="s">
        <v>18</v>
      </c>
    </row>
    <row r="8" spans="1:10" x14ac:dyDescent="0.15">
      <c r="A8" s="1" t="s">
        <v>39</v>
      </c>
      <c r="B8" s="1" t="s">
        <v>40</v>
      </c>
      <c r="C8" s="1" t="s">
        <v>41</v>
      </c>
      <c r="D8" s="1" t="s">
        <v>13</v>
      </c>
      <c r="E8" s="1" t="s">
        <v>14</v>
      </c>
      <c r="F8" s="1" t="s">
        <v>15</v>
      </c>
      <c r="G8" s="1" t="s">
        <v>16</v>
      </c>
      <c r="H8" s="1"/>
      <c r="I8" s="1" t="s">
        <v>42</v>
      </c>
      <c r="J8" s="1" t="s">
        <v>18</v>
      </c>
    </row>
    <row r="9" spans="1:10" x14ac:dyDescent="0.15">
      <c r="A9" s="1" t="s">
        <v>43</v>
      </c>
      <c r="B9" s="1" t="s">
        <v>44</v>
      </c>
      <c r="C9" s="1" t="s">
        <v>45</v>
      </c>
      <c r="D9" s="1" t="s">
        <v>13</v>
      </c>
      <c r="E9" s="1" t="s">
        <v>14</v>
      </c>
      <c r="F9" s="1" t="s">
        <v>15</v>
      </c>
      <c r="G9" s="1" t="s">
        <v>16</v>
      </c>
      <c r="H9" s="1"/>
      <c r="I9" s="1" t="s">
        <v>46</v>
      </c>
      <c r="J9" s="1" t="s">
        <v>18</v>
      </c>
    </row>
    <row r="10" spans="1:10" x14ac:dyDescent="0.15">
      <c r="A10" s="1" t="s">
        <v>47</v>
      </c>
      <c r="B10" s="1" t="s">
        <v>48</v>
      </c>
      <c r="C10" s="1" t="s">
        <v>49</v>
      </c>
      <c r="D10" s="1" t="s">
        <v>13</v>
      </c>
      <c r="E10" s="1" t="s">
        <v>14</v>
      </c>
      <c r="F10" s="1" t="s">
        <v>15</v>
      </c>
      <c r="G10" s="1" t="s">
        <v>16</v>
      </c>
      <c r="H10" s="1"/>
      <c r="I10" s="1" t="s">
        <v>50</v>
      </c>
      <c r="J10" s="1" t="s">
        <v>18</v>
      </c>
    </row>
    <row r="11" spans="1:10" x14ac:dyDescent="0.15">
      <c r="A11" s="1" t="s">
        <v>51</v>
      </c>
      <c r="B11" s="1" t="s">
        <v>52</v>
      </c>
      <c r="C11" s="1" t="s">
        <v>53</v>
      </c>
      <c r="D11" s="1" t="s">
        <v>13</v>
      </c>
      <c r="E11" s="1" t="s">
        <v>14</v>
      </c>
      <c r="F11" s="1" t="s">
        <v>15</v>
      </c>
      <c r="G11" s="1" t="s">
        <v>16</v>
      </c>
      <c r="H11" s="1"/>
      <c r="I11" s="1" t="s">
        <v>54</v>
      </c>
      <c r="J11" s="1" t="s">
        <v>18</v>
      </c>
    </row>
    <row r="12" spans="1:10" x14ac:dyDescent="0.15">
      <c r="A12" s="1" t="s">
        <v>55</v>
      </c>
      <c r="B12" s="1" t="s">
        <v>56</v>
      </c>
      <c r="C12" s="1" t="s">
        <v>57</v>
      </c>
      <c r="D12" s="1" t="s">
        <v>13</v>
      </c>
      <c r="E12" s="1" t="s">
        <v>14</v>
      </c>
      <c r="F12" s="1" t="s">
        <v>15</v>
      </c>
      <c r="G12" s="1" t="s">
        <v>16</v>
      </c>
      <c r="H12" s="1"/>
      <c r="I12" s="1" t="s">
        <v>58</v>
      </c>
      <c r="J12" s="1" t="s">
        <v>18</v>
      </c>
    </row>
    <row r="13" spans="1:10" x14ac:dyDescent="0.15">
      <c r="A13" s="1" t="s">
        <v>59</v>
      </c>
      <c r="B13" s="1" t="s">
        <v>60</v>
      </c>
      <c r="C13" s="1" t="s">
        <v>61</v>
      </c>
      <c r="D13" s="1" t="s">
        <v>13</v>
      </c>
      <c r="E13" s="1" t="s">
        <v>14</v>
      </c>
      <c r="F13" s="1" t="s">
        <v>15</v>
      </c>
      <c r="G13" s="1" t="s">
        <v>16</v>
      </c>
      <c r="H13" s="1"/>
      <c r="I13" s="1" t="s">
        <v>62</v>
      </c>
      <c r="J13" s="1" t="s">
        <v>18</v>
      </c>
    </row>
    <row r="14" spans="1:10" x14ac:dyDescent="0.15">
      <c r="A14" s="1" t="s">
        <v>63</v>
      </c>
      <c r="B14" s="1" t="s">
        <v>64</v>
      </c>
      <c r="C14" s="1" t="s">
        <v>65</v>
      </c>
      <c r="D14" s="1" t="s">
        <v>13</v>
      </c>
      <c r="E14" s="1" t="s">
        <v>14</v>
      </c>
      <c r="F14" s="1" t="s">
        <v>15</v>
      </c>
      <c r="G14" s="1" t="s">
        <v>16</v>
      </c>
      <c r="H14" s="1"/>
      <c r="I14" s="1" t="s">
        <v>66</v>
      </c>
      <c r="J14" s="1" t="s">
        <v>18</v>
      </c>
    </row>
    <row r="15" spans="1:10" x14ac:dyDescent="0.15">
      <c r="A15" s="1" t="s">
        <v>67</v>
      </c>
      <c r="B15" s="1" t="s">
        <v>68</v>
      </c>
      <c r="C15" s="1" t="s">
        <v>69</v>
      </c>
      <c r="D15" s="1" t="s">
        <v>13</v>
      </c>
      <c r="E15" s="1" t="s">
        <v>14</v>
      </c>
      <c r="F15" s="1" t="s">
        <v>15</v>
      </c>
      <c r="G15" s="1" t="s">
        <v>16</v>
      </c>
      <c r="H15" s="1"/>
      <c r="I15" s="1" t="s">
        <v>70</v>
      </c>
      <c r="J15" s="1" t="s">
        <v>18</v>
      </c>
    </row>
    <row r="16" spans="1:10" x14ac:dyDescent="0.15">
      <c r="A16" s="1" t="s">
        <v>71</v>
      </c>
      <c r="B16" s="1" t="s">
        <v>72</v>
      </c>
      <c r="C16" s="1" t="s">
        <v>73</v>
      </c>
      <c r="D16" s="1" t="s">
        <v>13</v>
      </c>
      <c r="E16" s="1" t="s">
        <v>14</v>
      </c>
      <c r="F16" s="1" t="s">
        <v>15</v>
      </c>
      <c r="G16" s="1" t="s">
        <v>16</v>
      </c>
      <c r="H16" s="1"/>
      <c r="I16" s="1" t="s">
        <v>74</v>
      </c>
      <c r="J16" s="1" t="s">
        <v>18</v>
      </c>
    </row>
    <row r="17" spans="1:10" x14ac:dyDescent="0.15">
      <c r="A17" s="1" t="s">
        <v>75</v>
      </c>
      <c r="B17" s="1" t="s">
        <v>76</v>
      </c>
      <c r="C17" s="1" t="s">
        <v>77</v>
      </c>
      <c r="D17" s="1" t="s">
        <v>13</v>
      </c>
      <c r="E17" s="1" t="s">
        <v>14</v>
      </c>
      <c r="F17" s="1" t="s">
        <v>15</v>
      </c>
      <c r="G17" s="1" t="s">
        <v>16</v>
      </c>
      <c r="H17" s="1"/>
      <c r="I17" s="1" t="s">
        <v>78</v>
      </c>
      <c r="J17" s="1" t="s">
        <v>18</v>
      </c>
    </row>
    <row r="18" spans="1:10" x14ac:dyDescent="0.15">
      <c r="A18" s="1" t="s">
        <v>79</v>
      </c>
      <c r="B18" s="1" t="s">
        <v>80</v>
      </c>
      <c r="C18" s="1" t="s">
        <v>81</v>
      </c>
      <c r="D18" s="1" t="s">
        <v>13</v>
      </c>
      <c r="E18" s="1" t="s">
        <v>14</v>
      </c>
      <c r="F18" s="1" t="s">
        <v>15</v>
      </c>
      <c r="G18" s="1" t="s">
        <v>16</v>
      </c>
      <c r="H18" s="1"/>
      <c r="I18" s="1" t="s">
        <v>82</v>
      </c>
      <c r="J18" s="1" t="s">
        <v>18</v>
      </c>
    </row>
    <row r="19" spans="1:10" x14ac:dyDescent="0.15">
      <c r="A19" s="1" t="s">
        <v>83</v>
      </c>
      <c r="B19" s="1" t="s">
        <v>84</v>
      </c>
      <c r="C19" s="1" t="s">
        <v>85</v>
      </c>
      <c r="D19" s="1" t="s">
        <v>13</v>
      </c>
      <c r="E19" s="1" t="s">
        <v>14</v>
      </c>
      <c r="F19" s="1" t="s">
        <v>15</v>
      </c>
      <c r="G19" s="1" t="s">
        <v>16</v>
      </c>
      <c r="H19" s="1"/>
      <c r="I19" s="1" t="s">
        <v>86</v>
      </c>
      <c r="J19" s="1" t="s">
        <v>18</v>
      </c>
    </row>
    <row r="20" spans="1:10" x14ac:dyDescent="0.15">
      <c r="A20" s="1" t="s">
        <v>87</v>
      </c>
      <c r="B20" s="1" t="s">
        <v>88</v>
      </c>
      <c r="C20" s="1" t="s">
        <v>89</v>
      </c>
      <c r="D20" s="1" t="s">
        <v>13</v>
      </c>
      <c r="E20" s="1" t="s">
        <v>14</v>
      </c>
      <c r="F20" s="1" t="s">
        <v>15</v>
      </c>
      <c r="G20" s="1" t="s">
        <v>16</v>
      </c>
      <c r="H20" s="1"/>
      <c r="I20" s="1" t="s">
        <v>90</v>
      </c>
      <c r="J20" s="1" t="s">
        <v>18</v>
      </c>
    </row>
    <row r="21" spans="1:10" x14ac:dyDescent="0.15">
      <c r="A21" s="1" t="s">
        <v>91</v>
      </c>
      <c r="B21" s="1" t="s">
        <v>92</v>
      </c>
      <c r="C21" s="1" t="s">
        <v>93</v>
      </c>
      <c r="D21" s="1" t="s">
        <v>13</v>
      </c>
      <c r="E21" s="1" t="s">
        <v>14</v>
      </c>
      <c r="F21" s="1" t="s">
        <v>15</v>
      </c>
      <c r="G21" s="1" t="s">
        <v>16</v>
      </c>
      <c r="H21" s="1"/>
      <c r="I21" s="1" t="s">
        <v>94</v>
      </c>
      <c r="J21" s="1" t="s">
        <v>18</v>
      </c>
    </row>
    <row r="22" spans="1:10" x14ac:dyDescent="0.15">
      <c r="A22" s="1" t="s">
        <v>95</v>
      </c>
      <c r="B22" s="1" t="s">
        <v>96</v>
      </c>
      <c r="C22" s="1" t="s">
        <v>97</v>
      </c>
      <c r="D22" s="1" t="s">
        <v>13</v>
      </c>
      <c r="E22" s="1" t="s">
        <v>14</v>
      </c>
      <c r="F22" s="1" t="s">
        <v>15</v>
      </c>
      <c r="G22" s="1" t="s">
        <v>16</v>
      </c>
      <c r="H22" s="1"/>
      <c r="I22" s="1" t="s">
        <v>98</v>
      </c>
      <c r="J22" s="1" t="s">
        <v>18</v>
      </c>
    </row>
    <row r="23" spans="1:10" x14ac:dyDescent="0.15">
      <c r="A23" s="1" t="s">
        <v>99</v>
      </c>
      <c r="B23" s="1" t="s">
        <v>100</v>
      </c>
      <c r="C23" s="1" t="s">
        <v>101</v>
      </c>
      <c r="D23" s="1" t="s">
        <v>13</v>
      </c>
      <c r="E23" s="1" t="s">
        <v>14</v>
      </c>
      <c r="F23" s="1" t="s">
        <v>15</v>
      </c>
      <c r="G23" s="1" t="s">
        <v>16</v>
      </c>
      <c r="H23" s="1"/>
      <c r="I23" s="1" t="s">
        <v>102</v>
      </c>
      <c r="J23" s="1" t="s">
        <v>18</v>
      </c>
    </row>
    <row r="24" spans="1:10" x14ac:dyDescent="0.15">
      <c r="A24" s="1" t="s">
        <v>103</v>
      </c>
      <c r="B24" s="1" t="s">
        <v>104</v>
      </c>
      <c r="C24" s="1" t="s">
        <v>105</v>
      </c>
      <c r="D24" s="1" t="s">
        <v>13</v>
      </c>
      <c r="E24" s="1" t="s">
        <v>14</v>
      </c>
      <c r="F24" s="1" t="s">
        <v>15</v>
      </c>
      <c r="G24" s="1" t="s">
        <v>16</v>
      </c>
      <c r="H24" s="1"/>
      <c r="I24" s="1" t="s">
        <v>106</v>
      </c>
      <c r="J24" s="1" t="s">
        <v>18</v>
      </c>
    </row>
    <row r="25" spans="1:10" x14ac:dyDescent="0.15">
      <c r="A25" s="1" t="s">
        <v>107</v>
      </c>
      <c r="B25" s="1" t="s">
        <v>108</v>
      </c>
      <c r="C25" s="1" t="s">
        <v>109</v>
      </c>
      <c r="D25" s="1" t="s">
        <v>13</v>
      </c>
      <c r="E25" s="1" t="s">
        <v>14</v>
      </c>
      <c r="F25" s="1" t="s">
        <v>15</v>
      </c>
      <c r="G25" s="1" t="s">
        <v>16</v>
      </c>
      <c r="H25" s="1"/>
      <c r="I25" s="1" t="s">
        <v>110</v>
      </c>
      <c r="J25" s="1" t="s">
        <v>18</v>
      </c>
    </row>
    <row r="26" spans="1:10" x14ac:dyDescent="0.15">
      <c r="A26" s="1" t="s">
        <v>111</v>
      </c>
      <c r="B26" s="1" t="s">
        <v>112</v>
      </c>
      <c r="C26" s="1" t="s">
        <v>113</v>
      </c>
      <c r="D26" s="1" t="s">
        <v>13</v>
      </c>
      <c r="E26" s="1" t="s">
        <v>14</v>
      </c>
      <c r="F26" s="1" t="s">
        <v>15</v>
      </c>
      <c r="G26" s="1" t="s">
        <v>16</v>
      </c>
      <c r="H26" s="1"/>
      <c r="I26" s="1" t="s">
        <v>114</v>
      </c>
      <c r="J26" s="1" t="s">
        <v>18</v>
      </c>
    </row>
    <row r="27" spans="1:10" x14ac:dyDescent="0.15">
      <c r="A27" s="1" t="s">
        <v>115</v>
      </c>
      <c r="B27" s="1" t="s">
        <v>116</v>
      </c>
      <c r="C27" s="1" t="s">
        <v>117</v>
      </c>
      <c r="D27" s="1" t="s">
        <v>13</v>
      </c>
      <c r="E27" s="1" t="s">
        <v>14</v>
      </c>
      <c r="F27" s="1" t="s">
        <v>15</v>
      </c>
      <c r="G27" s="1" t="s">
        <v>16</v>
      </c>
      <c r="H27" s="1"/>
      <c r="I27" s="1" t="s">
        <v>118</v>
      </c>
      <c r="J27" s="1" t="s">
        <v>18</v>
      </c>
    </row>
    <row r="28" spans="1:10" x14ac:dyDescent="0.15">
      <c r="A28" s="1" t="s">
        <v>119</v>
      </c>
      <c r="B28" s="1" t="s">
        <v>120</v>
      </c>
      <c r="C28" s="1" t="s">
        <v>121</v>
      </c>
      <c r="D28" s="1" t="s">
        <v>13</v>
      </c>
      <c r="E28" s="1" t="s">
        <v>14</v>
      </c>
      <c r="F28" s="1" t="s">
        <v>15</v>
      </c>
      <c r="G28" s="1" t="s">
        <v>16</v>
      </c>
      <c r="H28" s="1"/>
      <c r="I28" s="1" t="s">
        <v>122</v>
      </c>
      <c r="J28" s="1" t="s">
        <v>18</v>
      </c>
    </row>
    <row r="29" spans="1:10" x14ac:dyDescent="0.15">
      <c r="A29" s="1" t="s">
        <v>123</v>
      </c>
      <c r="B29" s="1" t="s">
        <v>124</v>
      </c>
      <c r="C29" s="1" t="s">
        <v>125</v>
      </c>
      <c r="D29" s="1" t="s">
        <v>13</v>
      </c>
      <c r="E29" s="1" t="s">
        <v>14</v>
      </c>
      <c r="F29" s="1" t="s">
        <v>15</v>
      </c>
      <c r="G29" s="1" t="s">
        <v>16</v>
      </c>
      <c r="H29" s="1"/>
      <c r="I29" s="1" t="s">
        <v>126</v>
      </c>
      <c r="J29" s="1" t="s">
        <v>18</v>
      </c>
    </row>
    <row r="30" spans="1:10" x14ac:dyDescent="0.15">
      <c r="A30" s="1" t="s">
        <v>127</v>
      </c>
      <c r="B30" s="1" t="s">
        <v>128</v>
      </c>
      <c r="C30" s="1" t="s">
        <v>129</v>
      </c>
      <c r="D30" s="1" t="s">
        <v>13</v>
      </c>
      <c r="E30" s="1" t="s">
        <v>14</v>
      </c>
      <c r="F30" s="1" t="s">
        <v>15</v>
      </c>
      <c r="G30" s="1" t="s">
        <v>16</v>
      </c>
      <c r="H30" s="1"/>
      <c r="I30" s="1" t="s">
        <v>130</v>
      </c>
      <c r="J30" s="1" t="s">
        <v>18</v>
      </c>
    </row>
    <row r="31" spans="1:10" x14ac:dyDescent="0.15">
      <c r="A31" s="1" t="s">
        <v>131</v>
      </c>
      <c r="B31" s="1" t="s">
        <v>132</v>
      </c>
      <c r="C31" s="1" t="s">
        <v>133</v>
      </c>
      <c r="D31" s="1" t="s">
        <v>13</v>
      </c>
      <c r="E31" s="1" t="s">
        <v>14</v>
      </c>
      <c r="F31" s="1" t="s">
        <v>15</v>
      </c>
      <c r="G31" s="1" t="s">
        <v>16</v>
      </c>
      <c r="H31" s="1"/>
      <c r="I31" s="1" t="s">
        <v>134</v>
      </c>
      <c r="J31" s="1" t="s">
        <v>18</v>
      </c>
    </row>
    <row r="32" spans="1:10" x14ac:dyDescent="0.15">
      <c r="A32" s="1" t="s">
        <v>135</v>
      </c>
      <c r="B32" s="1" t="s">
        <v>136</v>
      </c>
      <c r="C32" s="1" t="s">
        <v>137</v>
      </c>
      <c r="D32" s="1" t="s">
        <v>13</v>
      </c>
      <c r="E32" s="1" t="s">
        <v>14</v>
      </c>
      <c r="F32" s="1" t="s">
        <v>15</v>
      </c>
      <c r="G32" s="1" t="s">
        <v>16</v>
      </c>
      <c r="H32" s="1"/>
      <c r="I32" s="1" t="s">
        <v>138</v>
      </c>
      <c r="J32" s="1" t="s">
        <v>18</v>
      </c>
    </row>
    <row r="33" spans="1:10" x14ac:dyDescent="0.15">
      <c r="A33" s="1" t="s">
        <v>139</v>
      </c>
      <c r="B33" s="1" t="s">
        <v>140</v>
      </c>
      <c r="C33" s="1" t="s">
        <v>141</v>
      </c>
      <c r="D33" s="1" t="s">
        <v>13</v>
      </c>
      <c r="E33" s="1" t="s">
        <v>14</v>
      </c>
      <c r="F33" s="1" t="s">
        <v>15</v>
      </c>
      <c r="G33" s="1" t="s">
        <v>16</v>
      </c>
      <c r="H33" s="1"/>
      <c r="I33" s="1" t="s">
        <v>142</v>
      </c>
      <c r="J33" s="1" t="s">
        <v>18</v>
      </c>
    </row>
    <row r="34" spans="1:10" x14ac:dyDescent="0.15">
      <c r="A34" s="1" t="s">
        <v>143</v>
      </c>
      <c r="B34" s="1" t="s">
        <v>144</v>
      </c>
      <c r="C34" s="1" t="s">
        <v>145</v>
      </c>
      <c r="D34" s="1" t="s">
        <v>13</v>
      </c>
      <c r="E34" s="1" t="s">
        <v>14</v>
      </c>
      <c r="F34" s="1" t="s">
        <v>15</v>
      </c>
      <c r="G34" s="1" t="s">
        <v>16</v>
      </c>
      <c r="H34" s="1"/>
      <c r="I34" s="1" t="s">
        <v>146</v>
      </c>
      <c r="J34" s="1" t="s">
        <v>18</v>
      </c>
    </row>
    <row r="35" spans="1:10" x14ac:dyDescent="0.15">
      <c r="A35" s="1" t="s">
        <v>147</v>
      </c>
      <c r="B35" s="1" t="s">
        <v>148</v>
      </c>
      <c r="C35" s="1" t="s">
        <v>149</v>
      </c>
      <c r="D35" s="1" t="s">
        <v>13</v>
      </c>
      <c r="E35" s="1" t="s">
        <v>14</v>
      </c>
      <c r="F35" s="1" t="s">
        <v>15</v>
      </c>
      <c r="G35" s="1" t="s">
        <v>16</v>
      </c>
      <c r="H35" s="1"/>
      <c r="I35" s="1" t="s">
        <v>150</v>
      </c>
      <c r="J35" s="1" t="s">
        <v>18</v>
      </c>
    </row>
    <row r="36" spans="1:10" x14ac:dyDescent="0.15">
      <c r="A36" s="1" t="s">
        <v>151</v>
      </c>
      <c r="B36" s="1" t="s">
        <v>152</v>
      </c>
      <c r="C36" s="1" t="s">
        <v>153</v>
      </c>
      <c r="D36" s="1" t="s">
        <v>13</v>
      </c>
      <c r="E36" s="1" t="s">
        <v>14</v>
      </c>
      <c r="F36" s="1" t="s">
        <v>15</v>
      </c>
      <c r="G36" s="1" t="s">
        <v>16</v>
      </c>
      <c r="H36" s="1"/>
      <c r="I36" s="1" t="s">
        <v>154</v>
      </c>
      <c r="J36" s="1" t="s">
        <v>18</v>
      </c>
    </row>
    <row r="37" spans="1:10" x14ac:dyDescent="0.15">
      <c r="A37" s="1" t="s">
        <v>155</v>
      </c>
      <c r="B37" s="1" t="s">
        <v>156</v>
      </c>
      <c r="C37" s="1" t="s">
        <v>157</v>
      </c>
      <c r="D37" s="1" t="s">
        <v>13</v>
      </c>
      <c r="E37" s="1" t="s">
        <v>14</v>
      </c>
      <c r="F37" s="1" t="s">
        <v>15</v>
      </c>
      <c r="G37" s="1" t="s">
        <v>16</v>
      </c>
      <c r="H37" s="1"/>
      <c r="I37" s="1" t="s">
        <v>158</v>
      </c>
      <c r="J37" s="1" t="s">
        <v>18</v>
      </c>
    </row>
    <row r="38" spans="1:10" x14ac:dyDescent="0.15">
      <c r="A38" s="1" t="s">
        <v>159</v>
      </c>
      <c r="B38" s="1" t="s">
        <v>160</v>
      </c>
      <c r="C38" s="1" t="s">
        <v>161</v>
      </c>
      <c r="D38" s="1" t="s">
        <v>13</v>
      </c>
      <c r="E38" s="1" t="s">
        <v>14</v>
      </c>
      <c r="F38" s="1" t="s">
        <v>15</v>
      </c>
      <c r="G38" s="1" t="s">
        <v>16</v>
      </c>
      <c r="H38" s="1"/>
      <c r="I38" s="1" t="s">
        <v>162</v>
      </c>
      <c r="J38" s="1" t="s">
        <v>18</v>
      </c>
    </row>
    <row r="39" spans="1:10" x14ac:dyDescent="0.15">
      <c r="A39" s="1" t="s">
        <v>163</v>
      </c>
      <c r="B39" s="1" t="s">
        <v>164</v>
      </c>
      <c r="C39" s="1" t="s">
        <v>165</v>
      </c>
      <c r="D39" s="1" t="s">
        <v>13</v>
      </c>
      <c r="E39" s="1" t="s">
        <v>14</v>
      </c>
      <c r="F39" s="1" t="s">
        <v>15</v>
      </c>
      <c r="G39" s="1" t="s">
        <v>16</v>
      </c>
      <c r="H39" s="1"/>
      <c r="I39" s="1" t="s">
        <v>166</v>
      </c>
      <c r="J39" s="1" t="s">
        <v>18</v>
      </c>
    </row>
    <row r="40" spans="1:10" x14ac:dyDescent="0.15">
      <c r="A40" s="1" t="s">
        <v>167</v>
      </c>
      <c r="B40" s="1" t="s">
        <v>168</v>
      </c>
      <c r="C40" s="1" t="s">
        <v>169</v>
      </c>
      <c r="D40" s="1" t="s">
        <v>13</v>
      </c>
      <c r="E40" s="1" t="s">
        <v>14</v>
      </c>
      <c r="F40" s="1" t="s">
        <v>15</v>
      </c>
      <c r="G40" s="1" t="s">
        <v>16</v>
      </c>
      <c r="H40" s="1"/>
      <c r="I40" s="1" t="s">
        <v>170</v>
      </c>
      <c r="J40" s="1" t="s">
        <v>18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A3" sqref="A3"/>
    </sheetView>
  </sheetViews>
  <sheetFormatPr baseColWidth="10" defaultRowHeight="13" x14ac:dyDescent="0.1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X52"/>
  <sheetViews>
    <sheetView zoomScale="95" zoomScaleNormal="95" workbookViewId="0">
      <pane xSplit="1" topLeftCell="B1" activePane="topRight" state="frozen"/>
      <selection pane="topRight" activeCell="O1" sqref="O1:S1"/>
    </sheetView>
  </sheetViews>
  <sheetFormatPr baseColWidth="10" defaultRowHeight="13" x14ac:dyDescent="0.15"/>
  <cols>
    <col min="1" max="1" width="42.6640625" customWidth="1"/>
    <col min="2" max="2" width="18.33203125" customWidth="1"/>
    <col min="3" max="3" width="14.33203125" customWidth="1"/>
    <col min="4" max="11" width="3.83203125" customWidth="1"/>
    <col min="12" max="12" width="3.6640625" customWidth="1"/>
    <col min="13" max="13" width="6.5" customWidth="1"/>
    <col min="14" max="14" width="15.83203125" customWidth="1"/>
  </cols>
  <sheetData>
    <row r="1" spans="1:24" x14ac:dyDescent="0.15">
      <c r="A1" s="4"/>
      <c r="B1" s="4"/>
      <c r="C1" s="4"/>
      <c r="D1" s="28" t="s">
        <v>181</v>
      </c>
      <c r="E1" s="28"/>
      <c r="F1" s="28"/>
      <c r="G1" s="28"/>
      <c r="H1" s="28"/>
      <c r="I1" s="28"/>
      <c r="J1" s="28"/>
      <c r="K1" s="28"/>
      <c r="L1" s="28"/>
      <c r="M1" s="28"/>
      <c r="N1" s="28"/>
      <c r="O1" s="28" t="s">
        <v>187</v>
      </c>
      <c r="P1" s="28"/>
      <c r="Q1" s="28"/>
      <c r="R1" s="28"/>
      <c r="S1" s="28"/>
      <c r="T1" s="28" t="s">
        <v>205</v>
      </c>
      <c r="U1" s="28"/>
      <c r="V1" s="28"/>
      <c r="W1" s="28"/>
      <c r="X1" s="28"/>
    </row>
    <row r="2" spans="1:24" x14ac:dyDescent="0.15">
      <c r="A2" s="5" t="s">
        <v>1</v>
      </c>
      <c r="B2" s="5" t="s">
        <v>2</v>
      </c>
      <c r="C2" s="7" t="s">
        <v>193</v>
      </c>
      <c r="D2" s="6" t="s">
        <v>171</v>
      </c>
      <c r="E2" s="6" t="s">
        <v>172</v>
      </c>
      <c r="F2" s="6" t="s">
        <v>173</v>
      </c>
      <c r="G2" s="6" t="s">
        <v>174</v>
      </c>
      <c r="H2" s="6" t="s">
        <v>175</v>
      </c>
      <c r="I2" s="6" t="s">
        <v>176</v>
      </c>
      <c r="J2" s="6" t="s">
        <v>177</v>
      </c>
      <c r="K2" s="6" t="s">
        <v>178</v>
      </c>
      <c r="L2" s="6" t="s">
        <v>179</v>
      </c>
      <c r="M2" s="6" t="s">
        <v>180</v>
      </c>
      <c r="N2" s="6" t="s">
        <v>192</v>
      </c>
      <c r="O2" s="6" t="s">
        <v>188</v>
      </c>
      <c r="P2" s="6" t="s">
        <v>189</v>
      </c>
      <c r="Q2" s="6" t="s">
        <v>190</v>
      </c>
      <c r="R2" s="6" t="s">
        <v>191</v>
      </c>
      <c r="S2" s="6" t="s">
        <v>192</v>
      </c>
      <c r="T2" s="6" t="s">
        <v>188</v>
      </c>
      <c r="U2" s="6" t="s">
        <v>189</v>
      </c>
      <c r="V2" s="6" t="s">
        <v>190</v>
      </c>
      <c r="W2" s="6" t="s">
        <v>191</v>
      </c>
      <c r="X2" s="6" t="s">
        <v>206</v>
      </c>
    </row>
    <row r="3" spans="1:24" x14ac:dyDescent="0.15">
      <c r="A3" s="5" t="s">
        <v>84</v>
      </c>
      <c r="B3" s="5" t="s">
        <v>85</v>
      </c>
      <c r="C3" s="7" t="s">
        <v>195</v>
      </c>
      <c r="D3" s="2">
        <v>1</v>
      </c>
      <c r="E3" s="2">
        <v>0</v>
      </c>
      <c r="F3" s="2">
        <v>0</v>
      </c>
      <c r="G3" s="2">
        <v>-1</v>
      </c>
      <c r="H3" s="2">
        <v>1</v>
      </c>
      <c r="I3" s="2">
        <v>1</v>
      </c>
      <c r="J3" s="2">
        <v>1</v>
      </c>
      <c r="K3" s="2">
        <v>1</v>
      </c>
      <c r="L3" s="2">
        <v>1</v>
      </c>
      <c r="M3" s="4">
        <f>SUM(D3:L3)</f>
        <v>5</v>
      </c>
      <c r="N3" s="4" t="str">
        <f>IF(M3&gt;4,"GRUPO_1",IF(M3&gt;3,"GRUPO_2",IF(M3=0,"NÃO_FEZ","GRUPO_3")))</f>
        <v>GRUPO_1</v>
      </c>
      <c r="O3" s="4">
        <v>1</v>
      </c>
      <c r="P3" s="4">
        <v>1</v>
      </c>
      <c r="Q3" s="4">
        <v>1</v>
      </c>
      <c r="R3" s="4">
        <v>1</v>
      </c>
      <c r="S3" s="4"/>
      <c r="T3" s="9">
        <v>1</v>
      </c>
      <c r="U3" s="9">
        <v>1</v>
      </c>
      <c r="V3" s="9">
        <v>1</v>
      </c>
      <c r="W3" s="9">
        <v>1</v>
      </c>
      <c r="X3" s="9">
        <v>0</v>
      </c>
    </row>
    <row r="4" spans="1:24" x14ac:dyDescent="0.15">
      <c r="A4" s="5" t="s">
        <v>48</v>
      </c>
      <c r="B4" s="5" t="s">
        <v>49</v>
      </c>
      <c r="C4" s="7" t="s">
        <v>194</v>
      </c>
      <c r="D4" s="2">
        <v>0</v>
      </c>
      <c r="E4" s="2">
        <v>0</v>
      </c>
      <c r="F4" s="2">
        <v>0</v>
      </c>
      <c r="G4" s="2">
        <v>0</v>
      </c>
      <c r="H4" s="2">
        <v>1</v>
      </c>
      <c r="I4" s="2">
        <v>1</v>
      </c>
      <c r="J4" s="2">
        <v>1</v>
      </c>
      <c r="K4" s="2">
        <v>-1</v>
      </c>
      <c r="L4" s="2">
        <v>-1</v>
      </c>
      <c r="M4" s="4">
        <f t="shared" ref="M4:M45" si="0">SUM(D4:L4)</f>
        <v>1</v>
      </c>
      <c r="N4" s="4" t="str">
        <f t="shared" ref="N4:N45" si="1">IF(M4&gt;4,"GRUPO_1",IF(M4&gt;3,"GRUPO_2",IF(M4=0,"NÃO_FEZ","GRUPO_3")))</f>
        <v>GRUPO_3</v>
      </c>
      <c r="O4" s="4">
        <v>1</v>
      </c>
      <c r="P4" s="4">
        <v>1</v>
      </c>
      <c r="Q4" s="4">
        <v>1</v>
      </c>
      <c r="R4" s="4">
        <v>1</v>
      </c>
      <c r="S4" s="4"/>
      <c r="T4" s="9">
        <v>1</v>
      </c>
      <c r="U4" s="9">
        <v>1</v>
      </c>
      <c r="V4" s="9">
        <v>1</v>
      </c>
      <c r="W4" s="9">
        <v>1</v>
      </c>
      <c r="X4" s="9">
        <v>1</v>
      </c>
    </row>
    <row r="5" spans="1:24" x14ac:dyDescent="0.15">
      <c r="A5" s="5" t="s">
        <v>64</v>
      </c>
      <c r="B5" s="5" t="s">
        <v>65</v>
      </c>
      <c r="C5" s="7" t="s">
        <v>195</v>
      </c>
      <c r="D5" s="2">
        <v>-1</v>
      </c>
      <c r="E5" s="2">
        <v>0</v>
      </c>
      <c r="F5" s="2">
        <v>0</v>
      </c>
      <c r="G5" s="2">
        <v>-1</v>
      </c>
      <c r="H5" s="2">
        <v>0</v>
      </c>
      <c r="I5" s="2">
        <v>1</v>
      </c>
      <c r="J5" s="2">
        <v>-1</v>
      </c>
      <c r="K5" s="2">
        <v>-1</v>
      </c>
      <c r="L5" s="2">
        <v>-1</v>
      </c>
      <c r="M5" s="4">
        <f t="shared" si="0"/>
        <v>-4</v>
      </c>
      <c r="N5" s="4" t="str">
        <f t="shared" si="1"/>
        <v>GRUPO_3</v>
      </c>
      <c r="O5" s="4">
        <v>0</v>
      </c>
      <c r="P5" s="4">
        <v>0</v>
      </c>
      <c r="Q5" s="4">
        <v>-1</v>
      </c>
      <c r="R5" s="4">
        <v>1</v>
      </c>
      <c r="S5" s="4"/>
      <c r="T5" s="9">
        <v>1</v>
      </c>
      <c r="U5" s="9">
        <v>1</v>
      </c>
      <c r="V5" s="9">
        <v>1</v>
      </c>
      <c r="W5" s="9">
        <v>1</v>
      </c>
      <c r="X5" s="9">
        <v>1</v>
      </c>
    </row>
    <row r="6" spans="1:24" x14ac:dyDescent="0.15">
      <c r="A6" s="5" t="s">
        <v>60</v>
      </c>
      <c r="B6" s="5" t="s">
        <v>61</v>
      </c>
      <c r="C6" s="7" t="s">
        <v>196</v>
      </c>
      <c r="D6" s="2">
        <v>1</v>
      </c>
      <c r="E6" s="2">
        <v>0</v>
      </c>
      <c r="F6" s="2">
        <v>0</v>
      </c>
      <c r="G6" s="2">
        <v>0</v>
      </c>
      <c r="H6" s="2">
        <v>1</v>
      </c>
      <c r="I6" s="2">
        <v>1</v>
      </c>
      <c r="J6" s="2">
        <v>1</v>
      </c>
      <c r="K6" s="2">
        <v>1</v>
      </c>
      <c r="L6" s="2">
        <v>1</v>
      </c>
      <c r="M6" s="4">
        <f t="shared" si="0"/>
        <v>6</v>
      </c>
      <c r="N6" s="4" t="str">
        <f t="shared" si="1"/>
        <v>GRUPO_1</v>
      </c>
      <c r="O6" s="4">
        <v>1</v>
      </c>
      <c r="P6" s="4">
        <v>1</v>
      </c>
      <c r="Q6" s="4">
        <v>-1</v>
      </c>
      <c r="R6" s="4">
        <v>1</v>
      </c>
      <c r="S6" s="4"/>
      <c r="T6" s="9">
        <v>1</v>
      </c>
      <c r="U6" s="9">
        <v>1</v>
      </c>
      <c r="V6" s="9">
        <v>1</v>
      </c>
      <c r="W6" s="9">
        <v>0</v>
      </c>
      <c r="X6" s="9">
        <v>1</v>
      </c>
    </row>
    <row r="7" spans="1:24" x14ac:dyDescent="0.15">
      <c r="A7" s="5" t="s">
        <v>132</v>
      </c>
      <c r="B7" s="5" t="s">
        <v>133</v>
      </c>
      <c r="C7" s="7" t="s">
        <v>195</v>
      </c>
      <c r="D7" s="2">
        <v>0</v>
      </c>
      <c r="E7" s="2">
        <v>0</v>
      </c>
      <c r="F7" s="2">
        <v>0</v>
      </c>
      <c r="G7" s="2">
        <v>-1</v>
      </c>
      <c r="H7" s="2">
        <v>1</v>
      </c>
      <c r="I7" s="2">
        <v>-1</v>
      </c>
      <c r="J7" s="3">
        <v>-1</v>
      </c>
      <c r="K7" s="3">
        <v>-1</v>
      </c>
      <c r="L7" s="2">
        <v>-1</v>
      </c>
      <c r="M7" s="4">
        <f t="shared" si="0"/>
        <v>-4</v>
      </c>
      <c r="N7" s="4" t="str">
        <f t="shared" si="1"/>
        <v>GRUPO_3</v>
      </c>
      <c r="O7" s="4">
        <v>0</v>
      </c>
      <c r="P7" s="4">
        <v>0</v>
      </c>
      <c r="Q7" s="4">
        <v>-1</v>
      </c>
      <c r="R7" s="4">
        <v>1</v>
      </c>
      <c r="S7" s="4"/>
      <c r="T7" s="9">
        <v>1</v>
      </c>
      <c r="U7" s="9">
        <v>1</v>
      </c>
      <c r="V7" s="9">
        <v>1</v>
      </c>
      <c r="W7" s="9">
        <v>1</v>
      </c>
      <c r="X7" s="9">
        <v>0</v>
      </c>
    </row>
    <row r="8" spans="1:24" x14ac:dyDescent="0.15">
      <c r="A8" s="5" t="s">
        <v>52</v>
      </c>
      <c r="B8" s="5" t="s">
        <v>53</v>
      </c>
      <c r="C8" s="7" t="s">
        <v>196</v>
      </c>
      <c r="D8" s="2">
        <v>0</v>
      </c>
      <c r="E8" s="2">
        <v>0</v>
      </c>
      <c r="F8" s="2">
        <v>-1</v>
      </c>
      <c r="G8" s="2">
        <v>0</v>
      </c>
      <c r="H8" s="2">
        <v>1</v>
      </c>
      <c r="I8" s="2">
        <v>1</v>
      </c>
      <c r="J8" s="2">
        <v>-1</v>
      </c>
      <c r="K8" s="2">
        <v>-1</v>
      </c>
      <c r="L8" s="2">
        <v>-1</v>
      </c>
      <c r="M8" s="4">
        <f t="shared" si="0"/>
        <v>-2</v>
      </c>
      <c r="N8" s="4" t="str">
        <f t="shared" si="1"/>
        <v>GRUPO_3</v>
      </c>
      <c r="O8" s="4">
        <v>1</v>
      </c>
      <c r="P8" s="4">
        <v>1</v>
      </c>
      <c r="Q8" s="4">
        <v>-1</v>
      </c>
      <c r="R8" s="4">
        <v>1</v>
      </c>
      <c r="S8" s="4"/>
      <c r="T8" s="9">
        <v>1</v>
      </c>
      <c r="U8" s="9">
        <v>1</v>
      </c>
      <c r="V8" s="9">
        <v>1</v>
      </c>
      <c r="W8" s="9">
        <v>1</v>
      </c>
      <c r="X8" s="9">
        <v>0</v>
      </c>
    </row>
    <row r="9" spans="1:24" x14ac:dyDescent="0.15">
      <c r="A9" s="2" t="s">
        <v>182</v>
      </c>
      <c r="B9" s="5"/>
      <c r="C9" s="7" t="s">
        <v>195</v>
      </c>
      <c r="D9" s="2">
        <v>-1</v>
      </c>
      <c r="E9" s="2">
        <v>-1</v>
      </c>
      <c r="F9" s="2">
        <v>-1</v>
      </c>
      <c r="G9" s="2">
        <v>-1</v>
      </c>
      <c r="H9" s="2">
        <v>1</v>
      </c>
      <c r="I9" s="2">
        <v>-1</v>
      </c>
      <c r="J9" s="2">
        <v>-1</v>
      </c>
      <c r="K9" s="2">
        <v>-1</v>
      </c>
      <c r="L9" s="2">
        <v>-1</v>
      </c>
      <c r="M9" s="4">
        <f t="shared" si="0"/>
        <v>-7</v>
      </c>
      <c r="N9" s="4" t="str">
        <f t="shared" si="1"/>
        <v>GRUPO_3</v>
      </c>
      <c r="O9" s="4">
        <v>1</v>
      </c>
      <c r="P9" s="4">
        <v>1</v>
      </c>
      <c r="Q9" s="4">
        <v>1</v>
      </c>
      <c r="R9" s="4">
        <v>1</v>
      </c>
      <c r="S9" s="4"/>
      <c r="T9" s="4"/>
      <c r="U9" s="4"/>
      <c r="V9" s="4"/>
      <c r="W9" s="4"/>
      <c r="X9" s="4"/>
    </row>
    <row r="10" spans="1:24" x14ac:dyDescent="0.15">
      <c r="A10" s="5" t="s">
        <v>44</v>
      </c>
      <c r="B10" s="5" t="s">
        <v>45</v>
      </c>
      <c r="C10" s="5"/>
      <c r="D10" s="2">
        <v>0</v>
      </c>
      <c r="E10" s="2">
        <v>-1</v>
      </c>
      <c r="F10" s="2">
        <v>0</v>
      </c>
      <c r="G10" s="2">
        <v>0</v>
      </c>
      <c r="H10" s="2">
        <v>1</v>
      </c>
      <c r="I10" s="2">
        <v>-1</v>
      </c>
      <c r="J10" s="3">
        <v>-1</v>
      </c>
      <c r="K10" s="3">
        <v>-1</v>
      </c>
      <c r="L10" s="3">
        <v>-1</v>
      </c>
      <c r="M10" s="4">
        <f t="shared" si="0"/>
        <v>-4</v>
      </c>
      <c r="N10" s="4" t="str">
        <f t="shared" si="1"/>
        <v>GRUPO_3</v>
      </c>
      <c r="O10" s="4">
        <v>1</v>
      </c>
      <c r="P10" s="4">
        <v>1</v>
      </c>
      <c r="Q10" s="4">
        <v>-1</v>
      </c>
      <c r="R10" s="4">
        <v>1</v>
      </c>
      <c r="S10" s="4"/>
      <c r="T10" s="9">
        <v>1</v>
      </c>
      <c r="U10" s="9">
        <v>1</v>
      </c>
      <c r="V10" s="9">
        <v>1</v>
      </c>
      <c r="W10" s="9">
        <v>1</v>
      </c>
      <c r="X10" s="9">
        <v>1</v>
      </c>
    </row>
    <row r="11" spans="1:24" x14ac:dyDescent="0.15">
      <c r="A11" s="5" t="s">
        <v>92</v>
      </c>
      <c r="B11" s="5" t="s">
        <v>93</v>
      </c>
      <c r="C11" s="7" t="s">
        <v>195</v>
      </c>
      <c r="D11" s="2">
        <v>0</v>
      </c>
      <c r="E11" s="2">
        <v>0</v>
      </c>
      <c r="F11" s="2">
        <v>0</v>
      </c>
      <c r="G11" s="2">
        <v>-1</v>
      </c>
      <c r="H11" s="2">
        <v>0</v>
      </c>
      <c r="I11" s="2">
        <v>1</v>
      </c>
      <c r="J11" s="2">
        <v>1</v>
      </c>
      <c r="K11" s="2">
        <v>1</v>
      </c>
      <c r="L11" s="2">
        <v>1</v>
      </c>
      <c r="M11" s="4">
        <f t="shared" si="0"/>
        <v>3</v>
      </c>
      <c r="N11" s="4" t="str">
        <f t="shared" si="1"/>
        <v>GRUPO_3</v>
      </c>
      <c r="O11" s="4">
        <v>0</v>
      </c>
      <c r="P11" s="4">
        <v>0</v>
      </c>
      <c r="Q11" s="4">
        <v>-1</v>
      </c>
      <c r="R11" s="4">
        <v>1</v>
      </c>
      <c r="S11" s="4"/>
      <c r="T11" s="9">
        <v>1</v>
      </c>
      <c r="U11" s="9">
        <v>1</v>
      </c>
      <c r="V11" s="9">
        <v>1</v>
      </c>
      <c r="W11" s="9">
        <v>0</v>
      </c>
      <c r="X11" s="9">
        <v>-1</v>
      </c>
    </row>
    <row r="12" spans="1:24" x14ac:dyDescent="0.15">
      <c r="A12" s="2" t="s">
        <v>183</v>
      </c>
      <c r="B12" s="5"/>
      <c r="C12" s="5"/>
      <c r="D12" s="2">
        <v>1</v>
      </c>
      <c r="E12" s="2">
        <v>-1</v>
      </c>
      <c r="F12" s="2">
        <v>-1</v>
      </c>
      <c r="G12" s="2">
        <v>-1</v>
      </c>
      <c r="H12" s="2">
        <v>1</v>
      </c>
      <c r="I12" s="2">
        <v>-1</v>
      </c>
      <c r="J12" s="2">
        <v>-1</v>
      </c>
      <c r="K12" s="2">
        <v>-1</v>
      </c>
      <c r="L12" s="2">
        <v>-1</v>
      </c>
      <c r="M12" s="4">
        <f t="shared" si="0"/>
        <v>-5</v>
      </c>
      <c r="N12" s="4" t="str">
        <f t="shared" si="1"/>
        <v>GRUPO_3</v>
      </c>
      <c r="O12" s="4"/>
      <c r="P12" s="4"/>
      <c r="Q12" s="4"/>
      <c r="R12" s="4"/>
      <c r="S12" s="4"/>
      <c r="T12" s="4"/>
      <c r="U12" s="4"/>
      <c r="V12" s="4"/>
      <c r="W12" s="4"/>
      <c r="X12" s="4"/>
    </row>
    <row r="13" spans="1:24" x14ac:dyDescent="0.15">
      <c r="A13" s="5" t="s">
        <v>68</v>
      </c>
      <c r="B13" s="5" t="s">
        <v>69</v>
      </c>
      <c r="C13" s="5"/>
      <c r="D13" s="4"/>
      <c r="E13" s="4"/>
      <c r="F13" s="4"/>
      <c r="G13" s="4"/>
      <c r="H13" s="4"/>
      <c r="I13" s="4"/>
      <c r="J13" s="4"/>
      <c r="K13" s="4"/>
      <c r="L13" s="4"/>
      <c r="M13" s="4">
        <f t="shared" si="0"/>
        <v>0</v>
      </c>
      <c r="N13" s="4" t="str">
        <f t="shared" si="1"/>
        <v>NÃO_FEZ</v>
      </c>
      <c r="O13" s="4"/>
      <c r="P13" s="4"/>
      <c r="Q13" s="4"/>
      <c r="R13" s="4"/>
      <c r="S13" s="4"/>
      <c r="T13" s="4"/>
      <c r="U13" s="4"/>
      <c r="V13" s="4"/>
      <c r="W13" s="4"/>
      <c r="X13" s="4"/>
    </row>
    <row r="14" spans="1:24" x14ac:dyDescent="0.15">
      <c r="A14" s="5" t="s">
        <v>32</v>
      </c>
      <c r="B14" s="5" t="s">
        <v>33</v>
      </c>
      <c r="C14" s="7" t="s">
        <v>196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1</v>
      </c>
      <c r="J14" s="2">
        <v>1</v>
      </c>
      <c r="K14" s="2">
        <v>1</v>
      </c>
      <c r="L14" s="2">
        <v>1</v>
      </c>
      <c r="M14" s="4">
        <f t="shared" si="0"/>
        <v>4</v>
      </c>
      <c r="N14" s="4" t="str">
        <f t="shared" si="1"/>
        <v>GRUPO_2</v>
      </c>
      <c r="O14" s="4">
        <v>1</v>
      </c>
      <c r="P14" s="4">
        <v>1</v>
      </c>
      <c r="Q14" s="4">
        <v>1</v>
      </c>
      <c r="R14" s="4">
        <v>1</v>
      </c>
      <c r="S14" s="4"/>
      <c r="T14" s="9">
        <v>1</v>
      </c>
      <c r="U14" s="9">
        <v>1</v>
      </c>
      <c r="V14" s="9">
        <v>1</v>
      </c>
      <c r="W14" s="9">
        <v>1</v>
      </c>
      <c r="X14" s="9">
        <v>1</v>
      </c>
    </row>
    <row r="15" spans="1:24" x14ac:dyDescent="0.15">
      <c r="A15" s="7" t="s">
        <v>184</v>
      </c>
      <c r="B15" s="5" t="s">
        <v>89</v>
      </c>
      <c r="C15" s="7" t="s">
        <v>194</v>
      </c>
      <c r="D15" s="2">
        <v>0</v>
      </c>
      <c r="E15" s="2">
        <v>0</v>
      </c>
      <c r="F15" s="2">
        <v>0</v>
      </c>
      <c r="G15" s="2">
        <v>-1</v>
      </c>
      <c r="H15" s="2">
        <v>1</v>
      </c>
      <c r="I15" s="2">
        <v>1</v>
      </c>
      <c r="J15" s="2">
        <v>-1</v>
      </c>
      <c r="K15" s="2">
        <v>0</v>
      </c>
      <c r="L15" s="2">
        <v>1</v>
      </c>
      <c r="M15" s="4">
        <f t="shared" si="0"/>
        <v>1</v>
      </c>
      <c r="N15" s="4" t="str">
        <f t="shared" si="1"/>
        <v>GRUPO_3</v>
      </c>
      <c r="O15" s="4">
        <v>0</v>
      </c>
      <c r="P15" s="4">
        <v>0</v>
      </c>
      <c r="Q15" s="4">
        <v>-1</v>
      </c>
      <c r="R15" s="4">
        <v>0</v>
      </c>
      <c r="S15" s="4"/>
      <c r="T15" s="9">
        <v>1</v>
      </c>
      <c r="U15" s="9">
        <v>1</v>
      </c>
      <c r="V15" s="9">
        <v>1</v>
      </c>
      <c r="W15" s="9">
        <v>1</v>
      </c>
      <c r="X15" s="9">
        <v>1</v>
      </c>
    </row>
    <row r="16" spans="1:24" x14ac:dyDescent="0.15">
      <c r="A16" s="5" t="s">
        <v>40</v>
      </c>
      <c r="B16" s="5" t="s">
        <v>41</v>
      </c>
      <c r="C16" s="7" t="s">
        <v>194</v>
      </c>
      <c r="D16" s="2">
        <v>1</v>
      </c>
      <c r="E16" s="2">
        <v>0</v>
      </c>
      <c r="F16" s="2">
        <v>0</v>
      </c>
      <c r="G16" s="2">
        <v>-1</v>
      </c>
      <c r="H16" s="2">
        <v>1</v>
      </c>
      <c r="I16" s="2">
        <v>1</v>
      </c>
      <c r="J16" s="2">
        <v>-1</v>
      </c>
      <c r="K16" s="2">
        <v>1</v>
      </c>
      <c r="L16" s="2">
        <v>-1</v>
      </c>
      <c r="M16" s="4">
        <f t="shared" si="0"/>
        <v>1</v>
      </c>
      <c r="N16" s="4" t="str">
        <f t="shared" si="1"/>
        <v>GRUPO_3</v>
      </c>
      <c r="O16" s="4">
        <v>1</v>
      </c>
      <c r="P16" s="4">
        <v>1</v>
      </c>
      <c r="Q16" s="4">
        <v>1</v>
      </c>
      <c r="R16" s="4">
        <v>1</v>
      </c>
      <c r="S16" s="4"/>
      <c r="T16" s="9">
        <v>1</v>
      </c>
      <c r="U16" s="9">
        <v>1</v>
      </c>
      <c r="V16" s="9">
        <v>1</v>
      </c>
      <c r="W16" s="9">
        <v>1</v>
      </c>
      <c r="X16" s="9">
        <v>1</v>
      </c>
    </row>
    <row r="17" spans="1:24" x14ac:dyDescent="0.15">
      <c r="A17" s="5" t="s">
        <v>128</v>
      </c>
      <c r="B17" s="5" t="s">
        <v>129</v>
      </c>
      <c r="C17" s="7" t="s">
        <v>194</v>
      </c>
      <c r="D17" s="2">
        <v>1</v>
      </c>
      <c r="E17" s="2">
        <v>0</v>
      </c>
      <c r="F17" s="2">
        <v>0</v>
      </c>
      <c r="G17" s="2">
        <v>0</v>
      </c>
      <c r="H17" s="2">
        <v>1</v>
      </c>
      <c r="I17" s="2">
        <v>1</v>
      </c>
      <c r="J17" s="2">
        <v>0</v>
      </c>
      <c r="K17" s="2">
        <v>1</v>
      </c>
      <c r="L17" s="2">
        <v>1</v>
      </c>
      <c r="M17" s="4">
        <f t="shared" si="0"/>
        <v>5</v>
      </c>
      <c r="N17" s="4" t="str">
        <f t="shared" si="1"/>
        <v>GRUPO_1</v>
      </c>
      <c r="O17" s="4">
        <v>1</v>
      </c>
      <c r="P17" s="4">
        <v>1</v>
      </c>
      <c r="Q17" s="4">
        <v>-1</v>
      </c>
      <c r="R17" s="4">
        <v>1</v>
      </c>
      <c r="S17" s="4"/>
      <c r="T17" s="9">
        <v>1</v>
      </c>
      <c r="U17" s="9">
        <v>1</v>
      </c>
      <c r="V17" s="9">
        <v>1</v>
      </c>
      <c r="W17" s="9">
        <v>1</v>
      </c>
      <c r="X17" s="9">
        <v>0</v>
      </c>
    </row>
    <row r="18" spans="1:24" x14ac:dyDescent="0.15">
      <c r="A18" s="5" t="s">
        <v>56</v>
      </c>
      <c r="B18" s="5" t="s">
        <v>57</v>
      </c>
      <c r="C18" s="7" t="s">
        <v>194</v>
      </c>
      <c r="D18" s="2">
        <v>0</v>
      </c>
      <c r="E18" s="2">
        <v>-1</v>
      </c>
      <c r="F18" s="2">
        <v>0</v>
      </c>
      <c r="G18" s="2">
        <v>-1</v>
      </c>
      <c r="H18" s="2">
        <v>-1</v>
      </c>
      <c r="I18" s="2">
        <v>-1</v>
      </c>
      <c r="J18" s="2">
        <v>-1</v>
      </c>
      <c r="K18" s="3">
        <v>-1</v>
      </c>
      <c r="L18" s="2">
        <v>-1</v>
      </c>
      <c r="M18" s="4">
        <f t="shared" si="0"/>
        <v>-7</v>
      </c>
      <c r="N18" s="4" t="str">
        <f t="shared" si="1"/>
        <v>GRUPO_3</v>
      </c>
      <c r="O18" s="4">
        <v>0</v>
      </c>
      <c r="P18" s="4">
        <v>0</v>
      </c>
      <c r="Q18" s="4">
        <v>-1</v>
      </c>
      <c r="R18" s="4">
        <v>1</v>
      </c>
      <c r="S18" s="4"/>
      <c r="T18" s="9">
        <v>1</v>
      </c>
      <c r="U18" s="9">
        <v>1</v>
      </c>
      <c r="V18" s="9">
        <v>1</v>
      </c>
      <c r="W18" s="9">
        <v>0</v>
      </c>
      <c r="X18" s="9">
        <v>0</v>
      </c>
    </row>
    <row r="19" spans="1:24" x14ac:dyDescent="0.15">
      <c r="A19" s="5" t="s">
        <v>11</v>
      </c>
      <c r="B19" s="5" t="s">
        <v>12</v>
      </c>
      <c r="C19" s="7" t="s">
        <v>196</v>
      </c>
      <c r="D19" s="2">
        <v>0</v>
      </c>
      <c r="E19" s="2">
        <v>0</v>
      </c>
      <c r="F19" s="2">
        <v>-1</v>
      </c>
      <c r="G19" s="2">
        <v>-1</v>
      </c>
      <c r="H19" s="2">
        <v>-1</v>
      </c>
      <c r="I19" s="2">
        <v>-1</v>
      </c>
      <c r="J19" s="2">
        <v>0</v>
      </c>
      <c r="K19" s="2">
        <v>-1</v>
      </c>
      <c r="L19" s="2">
        <v>-1</v>
      </c>
      <c r="M19" s="4">
        <f t="shared" si="0"/>
        <v>-6</v>
      </c>
      <c r="N19" s="4" t="str">
        <f t="shared" si="1"/>
        <v>GRUPO_3</v>
      </c>
      <c r="O19" s="4"/>
      <c r="P19" s="4"/>
      <c r="Q19" s="4"/>
      <c r="R19" s="4"/>
      <c r="S19" s="4"/>
      <c r="T19" s="4"/>
      <c r="U19" s="4"/>
      <c r="V19" s="4"/>
      <c r="W19" s="4"/>
      <c r="X19" s="4"/>
    </row>
    <row r="20" spans="1:24" x14ac:dyDescent="0.15">
      <c r="A20" s="5" t="s">
        <v>168</v>
      </c>
      <c r="B20" s="5" t="s">
        <v>169</v>
      </c>
      <c r="C20" s="7" t="s">
        <v>197</v>
      </c>
      <c r="D20" s="4"/>
      <c r="E20" s="4"/>
      <c r="F20" s="4"/>
      <c r="G20" s="4"/>
      <c r="H20" s="4"/>
      <c r="I20" s="4"/>
      <c r="J20" s="4"/>
      <c r="K20" s="4"/>
      <c r="L20" s="4"/>
      <c r="M20" s="4">
        <f t="shared" si="0"/>
        <v>0</v>
      </c>
      <c r="N20" s="4" t="str">
        <f t="shared" si="1"/>
        <v>NÃO_FEZ</v>
      </c>
      <c r="O20" s="4">
        <v>0</v>
      </c>
      <c r="P20" s="4">
        <v>0</v>
      </c>
      <c r="Q20" s="4">
        <v>-1</v>
      </c>
      <c r="R20" s="4">
        <v>1</v>
      </c>
      <c r="S20" s="4"/>
      <c r="T20" s="9">
        <v>1</v>
      </c>
      <c r="U20" s="9">
        <v>1</v>
      </c>
      <c r="V20" s="9">
        <v>1</v>
      </c>
      <c r="W20" s="9">
        <v>1</v>
      </c>
      <c r="X20" s="9">
        <v>1</v>
      </c>
    </row>
    <row r="21" spans="1:24" x14ac:dyDescent="0.15">
      <c r="A21" s="5" t="s">
        <v>80</v>
      </c>
      <c r="B21" s="5" t="s">
        <v>81</v>
      </c>
      <c r="C21" s="5"/>
      <c r="D21" s="2">
        <v>0</v>
      </c>
      <c r="E21" s="2">
        <v>0</v>
      </c>
      <c r="F21" s="2">
        <v>0</v>
      </c>
      <c r="G21" s="2">
        <v>0</v>
      </c>
      <c r="H21" s="2">
        <v>1</v>
      </c>
      <c r="I21" s="2">
        <v>1</v>
      </c>
      <c r="J21" s="2">
        <v>-1</v>
      </c>
      <c r="K21" s="2">
        <v>1</v>
      </c>
      <c r="L21" s="2">
        <v>0</v>
      </c>
      <c r="M21" s="4">
        <f t="shared" si="0"/>
        <v>2</v>
      </c>
      <c r="N21" s="4" t="str">
        <f t="shared" si="1"/>
        <v>GRUPO_3</v>
      </c>
      <c r="O21" s="4">
        <v>1</v>
      </c>
      <c r="P21" s="4">
        <v>1</v>
      </c>
      <c r="Q21" s="4">
        <v>1</v>
      </c>
      <c r="R21" s="4">
        <v>1</v>
      </c>
      <c r="S21" s="4"/>
      <c r="T21" s="9">
        <v>1</v>
      </c>
      <c r="U21" s="9">
        <v>1</v>
      </c>
      <c r="V21" s="9">
        <v>1</v>
      </c>
      <c r="W21" s="9">
        <v>1</v>
      </c>
      <c r="X21" s="9">
        <v>0</v>
      </c>
    </row>
    <row r="22" spans="1:24" x14ac:dyDescent="0.15">
      <c r="A22" s="2" t="s">
        <v>185</v>
      </c>
      <c r="B22" s="5"/>
      <c r="C22" s="7" t="s">
        <v>195</v>
      </c>
      <c r="D22" s="2">
        <v>1</v>
      </c>
      <c r="E22" s="2">
        <v>0</v>
      </c>
      <c r="F22" s="2">
        <v>0</v>
      </c>
      <c r="G22" s="2">
        <v>0</v>
      </c>
      <c r="H22" s="2">
        <v>1</v>
      </c>
      <c r="I22" s="2">
        <v>0</v>
      </c>
      <c r="J22" s="2">
        <v>-1</v>
      </c>
      <c r="K22" s="2">
        <v>-1</v>
      </c>
      <c r="L22" s="2">
        <v>-1</v>
      </c>
      <c r="M22" s="4">
        <f t="shared" si="0"/>
        <v>-1</v>
      </c>
      <c r="N22" s="4" t="str">
        <f t="shared" si="1"/>
        <v>GRUPO_3</v>
      </c>
      <c r="O22" s="4">
        <v>1</v>
      </c>
      <c r="P22" s="4">
        <v>0</v>
      </c>
      <c r="Q22" s="4">
        <v>-1</v>
      </c>
      <c r="R22" s="4">
        <v>1</v>
      </c>
      <c r="S22" s="4"/>
      <c r="T22" s="9">
        <v>1</v>
      </c>
      <c r="U22" s="9">
        <v>1</v>
      </c>
      <c r="V22" s="9">
        <v>1</v>
      </c>
      <c r="W22" s="9">
        <v>0</v>
      </c>
      <c r="X22" s="9">
        <v>1</v>
      </c>
    </row>
    <row r="23" spans="1:24" x14ac:dyDescent="0.15">
      <c r="A23" s="5" t="s">
        <v>152</v>
      </c>
      <c r="B23" s="5" t="s">
        <v>153</v>
      </c>
      <c r="C23" s="7" t="s">
        <v>195</v>
      </c>
      <c r="D23" s="2">
        <v>1</v>
      </c>
      <c r="E23" s="2">
        <v>0</v>
      </c>
      <c r="F23" s="2">
        <v>0</v>
      </c>
      <c r="G23" s="2">
        <v>-1</v>
      </c>
      <c r="H23" s="2">
        <v>1</v>
      </c>
      <c r="I23" s="2">
        <v>-1</v>
      </c>
      <c r="J23" s="2">
        <v>0</v>
      </c>
      <c r="K23" s="2">
        <v>-1</v>
      </c>
      <c r="L23" s="2">
        <v>-1</v>
      </c>
      <c r="M23" s="4">
        <f t="shared" si="0"/>
        <v>-2</v>
      </c>
      <c r="N23" s="4" t="str">
        <f t="shared" si="1"/>
        <v>GRUPO_3</v>
      </c>
      <c r="O23" s="4">
        <v>0</v>
      </c>
      <c r="P23" s="4">
        <v>0</v>
      </c>
      <c r="Q23" s="4">
        <v>-1</v>
      </c>
      <c r="R23" s="4">
        <v>1</v>
      </c>
      <c r="S23" s="4"/>
      <c r="T23" s="9">
        <v>1</v>
      </c>
      <c r="U23" s="9">
        <v>1</v>
      </c>
      <c r="V23" s="9">
        <v>1</v>
      </c>
      <c r="W23" s="9">
        <v>1</v>
      </c>
      <c r="X23" s="9">
        <v>1</v>
      </c>
    </row>
    <row r="24" spans="1:24" x14ac:dyDescent="0.15">
      <c r="A24" s="5" t="s">
        <v>104</v>
      </c>
      <c r="B24" s="5" t="s">
        <v>105</v>
      </c>
      <c r="C24" s="7" t="s">
        <v>196</v>
      </c>
      <c r="D24" s="2">
        <v>-1</v>
      </c>
      <c r="E24" s="2">
        <v>0</v>
      </c>
      <c r="F24" s="2">
        <v>0</v>
      </c>
      <c r="G24" s="2">
        <v>0</v>
      </c>
      <c r="H24" s="2">
        <v>1</v>
      </c>
      <c r="I24" s="2">
        <v>1</v>
      </c>
      <c r="J24" s="2">
        <v>1</v>
      </c>
      <c r="K24" s="2">
        <v>1</v>
      </c>
      <c r="L24" s="2">
        <v>1</v>
      </c>
      <c r="M24" s="4">
        <f t="shared" si="0"/>
        <v>4</v>
      </c>
      <c r="N24" s="4" t="str">
        <f t="shared" si="1"/>
        <v>GRUPO_2</v>
      </c>
      <c r="O24" s="4">
        <v>1</v>
      </c>
      <c r="P24" s="4">
        <v>1</v>
      </c>
      <c r="Q24" s="4">
        <v>1</v>
      </c>
      <c r="R24" s="4">
        <v>1</v>
      </c>
      <c r="S24" s="4"/>
      <c r="T24" s="9">
        <v>1</v>
      </c>
      <c r="U24" s="9">
        <v>1</v>
      </c>
      <c r="V24" s="9">
        <v>1</v>
      </c>
      <c r="W24" s="9">
        <v>1</v>
      </c>
      <c r="X24" s="9">
        <v>1</v>
      </c>
    </row>
    <row r="25" spans="1:24" x14ac:dyDescent="0.15">
      <c r="A25" s="5" t="s">
        <v>36</v>
      </c>
      <c r="B25" s="5" t="s">
        <v>37</v>
      </c>
      <c r="C25" s="5"/>
      <c r="D25" s="4"/>
      <c r="E25" s="4"/>
      <c r="F25" s="4"/>
      <c r="G25" s="4"/>
      <c r="H25" s="4"/>
      <c r="I25" s="4"/>
      <c r="J25" s="4"/>
      <c r="K25" s="4"/>
      <c r="L25" s="4"/>
      <c r="M25" s="4">
        <f t="shared" si="0"/>
        <v>0</v>
      </c>
      <c r="N25" s="4" t="str">
        <f t="shared" si="1"/>
        <v>NÃO_FEZ</v>
      </c>
      <c r="O25" s="4"/>
      <c r="P25" s="4"/>
      <c r="Q25" s="4"/>
      <c r="R25" s="4"/>
      <c r="S25" s="4"/>
      <c r="T25" s="4"/>
      <c r="U25" s="4"/>
      <c r="V25" s="4"/>
      <c r="W25" s="4"/>
      <c r="X25" s="4"/>
    </row>
    <row r="26" spans="1:24" x14ac:dyDescent="0.15">
      <c r="A26" s="5" t="s">
        <v>72</v>
      </c>
      <c r="B26" s="5" t="s">
        <v>73</v>
      </c>
      <c r="C26" s="7" t="s">
        <v>194</v>
      </c>
      <c r="D26" s="2">
        <v>0</v>
      </c>
      <c r="E26" s="2">
        <v>0</v>
      </c>
      <c r="F26" s="2">
        <v>0</v>
      </c>
      <c r="G26" s="2">
        <v>1</v>
      </c>
      <c r="H26" s="2">
        <v>1</v>
      </c>
      <c r="I26" s="2">
        <v>-1</v>
      </c>
      <c r="J26" s="2">
        <v>1</v>
      </c>
      <c r="K26" s="2">
        <v>0</v>
      </c>
      <c r="L26" s="2">
        <v>0</v>
      </c>
      <c r="M26" s="4">
        <f t="shared" si="0"/>
        <v>2</v>
      </c>
      <c r="N26" s="4" t="str">
        <f t="shared" si="1"/>
        <v>GRUPO_3</v>
      </c>
      <c r="O26" s="4">
        <v>1</v>
      </c>
      <c r="P26" s="4">
        <v>1</v>
      </c>
      <c r="Q26" s="4">
        <v>-1</v>
      </c>
      <c r="R26" s="4">
        <v>1</v>
      </c>
      <c r="S26" s="4"/>
      <c r="T26" s="9">
        <v>1</v>
      </c>
      <c r="U26" s="9">
        <v>1</v>
      </c>
      <c r="V26" s="9">
        <v>1</v>
      </c>
      <c r="W26" s="9">
        <v>1</v>
      </c>
      <c r="X26" s="9">
        <v>1</v>
      </c>
    </row>
    <row r="27" spans="1:24" x14ac:dyDescent="0.15">
      <c r="A27" s="5" t="s">
        <v>28</v>
      </c>
      <c r="B27" s="5" t="s">
        <v>29</v>
      </c>
      <c r="C27" s="7" t="s">
        <v>195</v>
      </c>
      <c r="D27" s="2">
        <v>0</v>
      </c>
      <c r="E27" s="2">
        <v>0</v>
      </c>
      <c r="F27" s="2">
        <v>-1</v>
      </c>
      <c r="G27" s="2">
        <v>-1</v>
      </c>
      <c r="H27" s="2">
        <v>1</v>
      </c>
      <c r="I27" s="2">
        <v>-1</v>
      </c>
      <c r="J27" s="2">
        <v>-1</v>
      </c>
      <c r="K27" s="2">
        <v>-1</v>
      </c>
      <c r="L27" s="2">
        <v>-1</v>
      </c>
      <c r="M27" s="4">
        <f t="shared" si="0"/>
        <v>-5</v>
      </c>
      <c r="N27" s="4" t="str">
        <f t="shared" si="1"/>
        <v>GRUPO_3</v>
      </c>
      <c r="O27" s="4"/>
      <c r="P27" s="4"/>
      <c r="Q27" s="4"/>
      <c r="R27" s="4"/>
      <c r="S27" s="4"/>
      <c r="T27" s="4">
        <v>1</v>
      </c>
      <c r="U27" s="4">
        <v>1</v>
      </c>
      <c r="V27" s="4">
        <v>1</v>
      </c>
      <c r="W27" s="4">
        <v>1</v>
      </c>
      <c r="X27" s="4">
        <v>0</v>
      </c>
    </row>
    <row r="28" spans="1:24" x14ac:dyDescent="0.15">
      <c r="A28" s="5" t="s">
        <v>164</v>
      </c>
      <c r="B28" s="5" t="s">
        <v>165</v>
      </c>
      <c r="C28" s="5"/>
      <c r="D28" s="2">
        <v>0</v>
      </c>
      <c r="E28" s="2">
        <v>-1</v>
      </c>
      <c r="F28" s="2">
        <v>-1</v>
      </c>
      <c r="G28" s="2">
        <v>-1</v>
      </c>
      <c r="H28" s="2">
        <v>1</v>
      </c>
      <c r="I28" s="2">
        <v>-1</v>
      </c>
      <c r="J28" s="2">
        <v>-1</v>
      </c>
      <c r="K28" s="2">
        <v>-1</v>
      </c>
      <c r="L28" s="2">
        <v>-1</v>
      </c>
      <c r="M28" s="4">
        <f t="shared" si="0"/>
        <v>-6</v>
      </c>
      <c r="N28" s="4" t="str">
        <f t="shared" si="1"/>
        <v>GRUPO_3</v>
      </c>
      <c r="O28" s="4"/>
      <c r="P28" s="4"/>
      <c r="Q28" s="4"/>
      <c r="R28" s="4"/>
      <c r="S28" s="4"/>
      <c r="T28" s="4"/>
      <c r="U28" s="4"/>
      <c r="V28" s="4"/>
      <c r="W28" s="4"/>
      <c r="X28" s="4"/>
    </row>
    <row r="29" spans="1:24" x14ac:dyDescent="0.15">
      <c r="A29" s="5" t="s">
        <v>20</v>
      </c>
      <c r="B29" s="5" t="s">
        <v>21</v>
      </c>
      <c r="C29" s="7" t="s">
        <v>194</v>
      </c>
      <c r="D29" s="2">
        <v>0</v>
      </c>
      <c r="E29" s="2">
        <v>-1</v>
      </c>
      <c r="F29" s="2">
        <v>-1</v>
      </c>
      <c r="G29" s="2">
        <v>-1</v>
      </c>
      <c r="H29" s="2">
        <v>1</v>
      </c>
      <c r="I29" s="2">
        <v>-1</v>
      </c>
      <c r="J29" s="2">
        <v>-1</v>
      </c>
      <c r="K29" s="2">
        <v>-1</v>
      </c>
      <c r="L29" s="2">
        <v>-1</v>
      </c>
      <c r="M29" s="4">
        <f t="shared" si="0"/>
        <v>-6</v>
      </c>
      <c r="N29" s="4" t="str">
        <f t="shared" si="1"/>
        <v>GRUPO_3</v>
      </c>
      <c r="O29" s="4">
        <v>1</v>
      </c>
      <c r="P29" s="4">
        <v>1</v>
      </c>
      <c r="Q29" s="4">
        <v>1</v>
      </c>
      <c r="R29" s="4">
        <v>1</v>
      </c>
      <c r="S29" s="4"/>
      <c r="T29" s="9">
        <v>1</v>
      </c>
      <c r="U29" s="9">
        <v>1</v>
      </c>
      <c r="V29" s="9">
        <v>1</v>
      </c>
      <c r="W29" s="9">
        <v>1</v>
      </c>
      <c r="X29" s="9">
        <v>0</v>
      </c>
    </row>
    <row r="30" spans="1:24" x14ac:dyDescent="0.15">
      <c r="A30" s="5" t="s">
        <v>136</v>
      </c>
      <c r="B30" s="5" t="s">
        <v>137</v>
      </c>
      <c r="C30" s="7" t="s">
        <v>197</v>
      </c>
      <c r="D30" s="2">
        <v>0</v>
      </c>
      <c r="E30" s="2">
        <v>-1</v>
      </c>
      <c r="F30" s="2">
        <v>0</v>
      </c>
      <c r="G30" s="2">
        <v>-1</v>
      </c>
      <c r="H30" s="2">
        <v>1</v>
      </c>
      <c r="I30" s="2">
        <v>-1</v>
      </c>
      <c r="J30" s="2">
        <v>1</v>
      </c>
      <c r="K30" s="2">
        <v>0</v>
      </c>
      <c r="L30" s="2">
        <v>0</v>
      </c>
      <c r="M30" s="4">
        <f t="shared" si="0"/>
        <v>-1</v>
      </c>
      <c r="N30" s="4" t="str">
        <f t="shared" si="1"/>
        <v>GRUPO_3</v>
      </c>
      <c r="O30" s="4">
        <v>0</v>
      </c>
      <c r="P30" s="4">
        <v>0</v>
      </c>
      <c r="Q30" s="4">
        <v>-1</v>
      </c>
      <c r="R30" s="4">
        <v>1</v>
      </c>
      <c r="S30" s="4"/>
      <c r="T30" s="9">
        <v>0</v>
      </c>
      <c r="U30" s="9">
        <v>1</v>
      </c>
      <c r="V30" s="9">
        <v>1</v>
      </c>
      <c r="W30" s="9">
        <v>0</v>
      </c>
      <c r="X30" s="9">
        <v>1</v>
      </c>
    </row>
    <row r="31" spans="1:24" x14ac:dyDescent="0.15">
      <c r="A31" s="5" t="s">
        <v>144</v>
      </c>
      <c r="B31" s="5" t="s">
        <v>145</v>
      </c>
      <c r="C31" s="5"/>
      <c r="D31" s="4"/>
      <c r="E31" s="4"/>
      <c r="F31" s="4"/>
      <c r="G31" s="4"/>
      <c r="H31" s="4"/>
      <c r="I31" s="4"/>
      <c r="J31" s="4"/>
      <c r="K31" s="4"/>
      <c r="L31" s="4"/>
      <c r="M31" s="4">
        <f t="shared" si="0"/>
        <v>0</v>
      </c>
      <c r="N31" s="4" t="str">
        <f t="shared" si="1"/>
        <v>NÃO_FEZ</v>
      </c>
      <c r="O31" s="4">
        <v>0</v>
      </c>
      <c r="P31" s="4">
        <v>0</v>
      </c>
      <c r="Q31" s="4">
        <v>-1</v>
      </c>
      <c r="R31" s="4">
        <v>1</v>
      </c>
      <c r="S31" s="4"/>
      <c r="T31" s="9">
        <v>1</v>
      </c>
      <c r="U31" s="9">
        <v>1</v>
      </c>
      <c r="V31" s="9">
        <v>1</v>
      </c>
      <c r="W31" s="9">
        <v>1</v>
      </c>
      <c r="X31" s="9">
        <v>0</v>
      </c>
    </row>
    <row r="32" spans="1:24" x14ac:dyDescent="0.15">
      <c r="A32" s="5" t="s">
        <v>124</v>
      </c>
      <c r="B32" s="5" t="s">
        <v>125</v>
      </c>
      <c r="C32" s="7" t="s">
        <v>194</v>
      </c>
      <c r="D32" s="2">
        <v>0</v>
      </c>
      <c r="E32" s="2">
        <v>0</v>
      </c>
      <c r="F32" s="2">
        <v>-1</v>
      </c>
      <c r="G32" s="2">
        <v>0</v>
      </c>
      <c r="H32" s="2">
        <v>1</v>
      </c>
      <c r="I32" s="2">
        <v>0</v>
      </c>
      <c r="J32" s="2">
        <v>0</v>
      </c>
      <c r="K32" s="2">
        <v>1</v>
      </c>
      <c r="L32" s="2">
        <v>0</v>
      </c>
      <c r="M32" s="4">
        <f t="shared" si="0"/>
        <v>1</v>
      </c>
      <c r="N32" s="4" t="str">
        <f t="shared" si="1"/>
        <v>GRUPO_3</v>
      </c>
      <c r="O32" s="4">
        <v>0</v>
      </c>
      <c r="P32" s="4">
        <v>0</v>
      </c>
      <c r="Q32" s="4">
        <v>-1</v>
      </c>
      <c r="R32" s="4">
        <v>1</v>
      </c>
      <c r="S32" s="4"/>
      <c r="T32" s="9">
        <v>1</v>
      </c>
      <c r="U32" s="9">
        <v>1</v>
      </c>
      <c r="V32" s="9">
        <v>1</v>
      </c>
      <c r="W32" s="9">
        <v>1</v>
      </c>
      <c r="X32" s="9">
        <v>-1</v>
      </c>
    </row>
    <row r="33" spans="1:24" x14ac:dyDescent="0.15">
      <c r="A33" s="5" t="s">
        <v>156</v>
      </c>
      <c r="B33" s="5" t="s">
        <v>157</v>
      </c>
      <c r="C33" s="5"/>
      <c r="D33" s="4"/>
      <c r="E33" s="4"/>
      <c r="F33" s="4"/>
      <c r="G33" s="4"/>
      <c r="H33" s="4"/>
      <c r="I33" s="4"/>
      <c r="J33" s="4"/>
      <c r="K33" s="4"/>
      <c r="L33" s="4"/>
      <c r="M33" s="4">
        <f t="shared" si="0"/>
        <v>0</v>
      </c>
      <c r="N33" s="4" t="str">
        <f t="shared" si="1"/>
        <v>NÃO_FEZ</v>
      </c>
      <c r="O33" s="4"/>
      <c r="P33" s="4"/>
      <c r="Q33" s="4"/>
      <c r="R33" s="4"/>
      <c r="S33" s="4"/>
      <c r="T33" s="4"/>
      <c r="U33" s="4"/>
      <c r="V33" s="4"/>
      <c r="W33" s="4"/>
      <c r="X33" s="4"/>
    </row>
    <row r="34" spans="1:24" x14ac:dyDescent="0.15">
      <c r="A34" s="5" t="s">
        <v>116</v>
      </c>
      <c r="B34" s="5" t="s">
        <v>117</v>
      </c>
      <c r="C34" s="5"/>
      <c r="D34" s="4"/>
      <c r="E34" s="4"/>
      <c r="F34" s="4"/>
      <c r="G34" s="4"/>
      <c r="H34" s="4"/>
      <c r="I34" s="4"/>
      <c r="J34" s="4"/>
      <c r="K34" s="4"/>
      <c r="L34" s="4"/>
      <c r="M34" s="4">
        <f t="shared" si="0"/>
        <v>0</v>
      </c>
      <c r="N34" s="4" t="str">
        <f t="shared" si="1"/>
        <v>NÃO_FEZ</v>
      </c>
      <c r="O34" s="4"/>
      <c r="P34" s="4"/>
      <c r="Q34" s="4"/>
      <c r="R34" s="4"/>
      <c r="S34" s="4"/>
      <c r="T34" s="4"/>
      <c r="U34" s="4"/>
      <c r="V34" s="4"/>
      <c r="W34" s="4"/>
      <c r="X34" s="4"/>
    </row>
    <row r="35" spans="1:24" x14ac:dyDescent="0.15">
      <c r="A35" s="5" t="s">
        <v>76</v>
      </c>
      <c r="B35" s="5" t="s">
        <v>77</v>
      </c>
      <c r="C35" s="7" t="s">
        <v>195</v>
      </c>
      <c r="D35" s="2">
        <v>1</v>
      </c>
      <c r="E35" s="2">
        <v>0</v>
      </c>
      <c r="F35" s="2">
        <v>0</v>
      </c>
      <c r="G35" s="2">
        <v>-1</v>
      </c>
      <c r="H35" s="2">
        <v>1</v>
      </c>
      <c r="I35" s="2">
        <v>-1</v>
      </c>
      <c r="J35" s="2">
        <v>0</v>
      </c>
      <c r="K35" s="2">
        <v>1</v>
      </c>
      <c r="L35" s="2">
        <v>-1</v>
      </c>
      <c r="M35" s="4">
        <f t="shared" si="0"/>
        <v>0</v>
      </c>
      <c r="N35" s="4" t="str">
        <f t="shared" si="1"/>
        <v>NÃO_FEZ</v>
      </c>
      <c r="O35" s="4">
        <v>1</v>
      </c>
      <c r="P35" s="4">
        <v>0</v>
      </c>
      <c r="Q35" s="4">
        <v>-1</v>
      </c>
      <c r="R35" s="4">
        <v>1</v>
      </c>
      <c r="S35" s="4"/>
      <c r="T35" s="9">
        <v>1</v>
      </c>
      <c r="U35" s="9">
        <v>1</v>
      </c>
      <c r="V35" s="9">
        <v>1</v>
      </c>
      <c r="W35" s="9">
        <v>1</v>
      </c>
      <c r="X35" s="9">
        <v>1</v>
      </c>
    </row>
    <row r="36" spans="1:24" x14ac:dyDescent="0.15">
      <c r="A36" s="5" t="s">
        <v>140</v>
      </c>
      <c r="B36" s="5" t="s">
        <v>141</v>
      </c>
      <c r="C36" s="7" t="s">
        <v>196</v>
      </c>
      <c r="D36" s="2">
        <v>0</v>
      </c>
      <c r="E36" s="2">
        <v>0</v>
      </c>
      <c r="F36" s="2">
        <v>-1</v>
      </c>
      <c r="G36" s="2">
        <v>-1</v>
      </c>
      <c r="H36" s="2">
        <v>1</v>
      </c>
      <c r="I36" s="2">
        <v>-1</v>
      </c>
      <c r="J36" s="2">
        <v>-1</v>
      </c>
      <c r="K36" s="2">
        <v>0</v>
      </c>
      <c r="L36" s="2">
        <v>-1</v>
      </c>
      <c r="M36" s="4">
        <f t="shared" si="0"/>
        <v>-4</v>
      </c>
      <c r="N36" s="4" t="str">
        <f t="shared" si="1"/>
        <v>GRUPO_3</v>
      </c>
      <c r="O36" s="4">
        <v>1</v>
      </c>
      <c r="P36" s="4">
        <v>1</v>
      </c>
      <c r="Q36" s="4">
        <v>1</v>
      </c>
      <c r="R36" s="4">
        <v>1</v>
      </c>
      <c r="S36" s="4"/>
      <c r="T36" s="9">
        <v>1</v>
      </c>
      <c r="U36" s="9">
        <v>1</v>
      </c>
      <c r="V36" s="9">
        <v>1</v>
      </c>
      <c r="W36" s="9">
        <v>1</v>
      </c>
      <c r="X36" s="9">
        <v>1</v>
      </c>
    </row>
    <row r="37" spans="1:24" x14ac:dyDescent="0.15">
      <c r="A37" s="5" t="s">
        <v>24</v>
      </c>
      <c r="B37" s="5" t="s">
        <v>25</v>
      </c>
      <c r="C37" s="7" t="s">
        <v>195</v>
      </c>
      <c r="D37" s="2">
        <v>0</v>
      </c>
      <c r="E37" s="2">
        <v>0</v>
      </c>
      <c r="F37" s="2">
        <v>-1</v>
      </c>
      <c r="G37" s="2">
        <v>0</v>
      </c>
      <c r="H37" s="2">
        <v>1</v>
      </c>
      <c r="I37" s="2">
        <v>-1</v>
      </c>
      <c r="J37" s="2">
        <v>-1</v>
      </c>
      <c r="K37" s="2">
        <v>-1</v>
      </c>
      <c r="L37" s="2">
        <v>-1</v>
      </c>
      <c r="M37" s="4">
        <f t="shared" si="0"/>
        <v>-4</v>
      </c>
      <c r="N37" s="4" t="str">
        <f t="shared" si="1"/>
        <v>GRUPO_3</v>
      </c>
      <c r="O37" s="4">
        <v>1</v>
      </c>
      <c r="P37" s="4">
        <v>1</v>
      </c>
      <c r="Q37" s="4">
        <v>-1</v>
      </c>
      <c r="R37" s="4">
        <v>1</v>
      </c>
      <c r="S37" s="4"/>
      <c r="T37" s="9">
        <v>1</v>
      </c>
      <c r="U37" s="9">
        <v>1</v>
      </c>
      <c r="V37" s="9">
        <v>1</v>
      </c>
      <c r="W37" s="9">
        <v>1</v>
      </c>
      <c r="X37" s="9">
        <v>1</v>
      </c>
    </row>
    <row r="38" spans="1:24" x14ac:dyDescent="0.15">
      <c r="A38" s="5" t="s">
        <v>100</v>
      </c>
      <c r="B38" s="5" t="s">
        <v>101</v>
      </c>
      <c r="C38" s="7" t="s">
        <v>195</v>
      </c>
      <c r="D38" s="2">
        <v>1</v>
      </c>
      <c r="E38" s="2">
        <v>-1</v>
      </c>
      <c r="F38" s="2">
        <v>-1</v>
      </c>
      <c r="G38" s="2">
        <v>1</v>
      </c>
      <c r="H38" s="2">
        <v>1</v>
      </c>
      <c r="I38" s="2">
        <v>0</v>
      </c>
      <c r="J38" s="2">
        <v>1</v>
      </c>
      <c r="K38" s="2">
        <v>-1</v>
      </c>
      <c r="L38" s="2">
        <v>0</v>
      </c>
      <c r="M38" s="4">
        <f t="shared" si="0"/>
        <v>1</v>
      </c>
      <c r="N38" s="4" t="str">
        <f t="shared" si="1"/>
        <v>GRUPO_3</v>
      </c>
      <c r="O38" s="4">
        <v>0</v>
      </c>
      <c r="P38" s="4">
        <v>0</v>
      </c>
      <c r="Q38" s="4">
        <v>-1</v>
      </c>
      <c r="R38" s="4">
        <v>1</v>
      </c>
      <c r="S38" s="4"/>
      <c r="T38" s="9">
        <v>1</v>
      </c>
      <c r="U38" s="9">
        <v>1</v>
      </c>
      <c r="V38" s="9">
        <v>1</v>
      </c>
      <c r="W38" s="9">
        <v>0</v>
      </c>
      <c r="X38" s="9">
        <v>1</v>
      </c>
    </row>
    <row r="39" spans="1:24" x14ac:dyDescent="0.15">
      <c r="A39" s="5" t="s">
        <v>96</v>
      </c>
      <c r="B39" s="5" t="s">
        <v>97</v>
      </c>
      <c r="C39" s="5"/>
      <c r="D39" s="4"/>
      <c r="E39" s="4"/>
      <c r="F39" s="4"/>
      <c r="G39" s="4"/>
      <c r="H39" s="4"/>
      <c r="I39" s="4"/>
      <c r="J39" s="4"/>
      <c r="K39" s="4"/>
      <c r="L39" s="4"/>
      <c r="M39" s="4">
        <f t="shared" si="0"/>
        <v>0</v>
      </c>
      <c r="N39" s="4" t="str">
        <f t="shared" si="1"/>
        <v>NÃO_FEZ</v>
      </c>
      <c r="O39" s="4"/>
      <c r="P39" s="4"/>
      <c r="Q39" s="4"/>
      <c r="R39" s="4"/>
      <c r="S39" s="4"/>
      <c r="T39" s="4"/>
      <c r="U39" s="4"/>
      <c r="V39" s="4"/>
      <c r="W39" s="4"/>
      <c r="X39" s="4"/>
    </row>
    <row r="40" spans="1:24" x14ac:dyDescent="0.15">
      <c r="A40" s="5" t="s">
        <v>160</v>
      </c>
      <c r="B40" s="5" t="s">
        <v>161</v>
      </c>
      <c r="C40" s="7" t="s">
        <v>194</v>
      </c>
      <c r="D40" s="2">
        <v>1</v>
      </c>
      <c r="E40" s="2">
        <v>-1</v>
      </c>
      <c r="F40" s="2">
        <v>-1</v>
      </c>
      <c r="G40" s="2">
        <v>-1</v>
      </c>
      <c r="H40" s="2">
        <v>1</v>
      </c>
      <c r="I40" s="2">
        <v>-1</v>
      </c>
      <c r="J40" s="2">
        <v>-1</v>
      </c>
      <c r="K40" s="2">
        <v>-1</v>
      </c>
      <c r="L40" s="2">
        <v>-1</v>
      </c>
      <c r="M40" s="4">
        <f t="shared" si="0"/>
        <v>-5</v>
      </c>
      <c r="N40" s="4" t="str">
        <f t="shared" si="1"/>
        <v>GRUPO_3</v>
      </c>
      <c r="O40" s="4">
        <v>1</v>
      </c>
      <c r="P40" s="4">
        <v>1</v>
      </c>
      <c r="Q40" s="4">
        <v>0</v>
      </c>
      <c r="R40" s="4">
        <v>1</v>
      </c>
      <c r="S40" s="4"/>
      <c r="T40" s="9">
        <v>1</v>
      </c>
      <c r="U40" s="9">
        <v>1</v>
      </c>
      <c r="V40" s="9">
        <v>1</v>
      </c>
      <c r="W40" s="9">
        <v>1</v>
      </c>
      <c r="X40" s="9">
        <v>1</v>
      </c>
    </row>
    <row r="41" spans="1:24" x14ac:dyDescent="0.15">
      <c r="A41" s="5" t="s">
        <v>120</v>
      </c>
      <c r="B41" s="5" t="s">
        <v>121</v>
      </c>
      <c r="C41" s="7" t="s">
        <v>194</v>
      </c>
      <c r="D41" s="2">
        <v>0</v>
      </c>
      <c r="E41" s="2">
        <v>0</v>
      </c>
      <c r="F41" s="2">
        <v>0</v>
      </c>
      <c r="G41" s="2">
        <v>0</v>
      </c>
      <c r="H41" s="2">
        <v>1</v>
      </c>
      <c r="I41" s="2">
        <v>-1</v>
      </c>
      <c r="J41" s="2">
        <v>-1</v>
      </c>
      <c r="K41" s="2">
        <v>-1</v>
      </c>
      <c r="L41" s="2">
        <v>-1</v>
      </c>
      <c r="M41" s="4">
        <f t="shared" si="0"/>
        <v>-3</v>
      </c>
      <c r="N41" s="4" t="str">
        <f t="shared" si="1"/>
        <v>GRUPO_3</v>
      </c>
      <c r="O41" s="4">
        <v>0</v>
      </c>
      <c r="P41" s="4">
        <v>0</v>
      </c>
      <c r="Q41" s="4">
        <v>-1</v>
      </c>
      <c r="R41" s="4">
        <v>1</v>
      </c>
      <c r="S41" s="4"/>
      <c r="T41" s="9">
        <v>1</v>
      </c>
      <c r="U41" s="9">
        <v>1</v>
      </c>
      <c r="V41" s="9">
        <v>1</v>
      </c>
      <c r="W41" s="9">
        <v>0</v>
      </c>
      <c r="X41" s="9">
        <v>1</v>
      </c>
    </row>
    <row r="42" spans="1:24" x14ac:dyDescent="0.15">
      <c r="A42" s="5" t="s">
        <v>112</v>
      </c>
      <c r="B42" s="5" t="s">
        <v>113</v>
      </c>
      <c r="C42" s="7" t="s">
        <v>194</v>
      </c>
      <c r="D42" s="2">
        <v>0</v>
      </c>
      <c r="E42" s="2">
        <v>-1</v>
      </c>
      <c r="F42" s="2">
        <v>-1</v>
      </c>
      <c r="G42" s="2">
        <v>-1</v>
      </c>
      <c r="H42" s="2">
        <v>0</v>
      </c>
      <c r="I42" s="2">
        <v>-1</v>
      </c>
      <c r="J42" s="2">
        <v>-1</v>
      </c>
      <c r="K42" s="2">
        <v>1</v>
      </c>
      <c r="L42" s="2">
        <v>-1</v>
      </c>
      <c r="M42" s="4">
        <f t="shared" si="0"/>
        <v>-5</v>
      </c>
      <c r="N42" s="4" t="str">
        <f t="shared" si="1"/>
        <v>GRUPO_3</v>
      </c>
      <c r="O42" s="4"/>
      <c r="P42" s="4"/>
      <c r="Q42" s="4"/>
      <c r="R42" s="4"/>
      <c r="S42" s="4"/>
      <c r="T42" s="9">
        <v>1</v>
      </c>
      <c r="U42" s="9">
        <v>1</v>
      </c>
      <c r="V42" s="9">
        <v>1</v>
      </c>
      <c r="W42" s="9">
        <v>1</v>
      </c>
      <c r="X42" s="9">
        <v>1</v>
      </c>
    </row>
    <row r="43" spans="1:24" x14ac:dyDescent="0.15">
      <c r="A43" s="5" t="s">
        <v>108</v>
      </c>
      <c r="B43" s="5" t="s">
        <v>109</v>
      </c>
      <c r="C43" s="7" t="s">
        <v>194</v>
      </c>
      <c r="D43" s="2">
        <v>1</v>
      </c>
      <c r="E43" s="2">
        <v>-1</v>
      </c>
      <c r="F43" s="2">
        <v>0</v>
      </c>
      <c r="G43" s="2">
        <v>0</v>
      </c>
      <c r="H43" s="2">
        <v>-1</v>
      </c>
      <c r="I43" s="2">
        <v>-1</v>
      </c>
      <c r="J43" s="2">
        <v>-1</v>
      </c>
      <c r="K43" s="2">
        <v>-1</v>
      </c>
      <c r="L43" s="2">
        <v>-1</v>
      </c>
      <c r="M43" s="4">
        <f t="shared" si="0"/>
        <v>-5</v>
      </c>
      <c r="N43" s="4" t="str">
        <f t="shared" si="1"/>
        <v>GRUPO_3</v>
      </c>
      <c r="O43" s="4">
        <v>1</v>
      </c>
      <c r="P43" s="4">
        <v>1</v>
      </c>
      <c r="Q43" s="4">
        <v>-1</v>
      </c>
      <c r="R43" s="4">
        <v>1</v>
      </c>
      <c r="S43" s="4"/>
      <c r="T43" s="9">
        <v>1</v>
      </c>
      <c r="U43" s="9">
        <v>1</v>
      </c>
      <c r="V43" s="9">
        <v>1</v>
      </c>
      <c r="W43" s="9">
        <v>1</v>
      </c>
      <c r="X43" s="9">
        <v>1</v>
      </c>
    </row>
    <row r="44" spans="1:24" x14ac:dyDescent="0.15">
      <c r="A44" s="5" t="s">
        <v>148</v>
      </c>
      <c r="B44" s="5" t="s">
        <v>149</v>
      </c>
      <c r="C44" s="7" t="s">
        <v>196</v>
      </c>
      <c r="D44" s="2">
        <v>0</v>
      </c>
      <c r="E44" s="2">
        <v>0</v>
      </c>
      <c r="F44" s="2">
        <v>-1</v>
      </c>
      <c r="G44" s="2">
        <v>0</v>
      </c>
      <c r="H44" s="2">
        <v>1</v>
      </c>
      <c r="I44" s="2">
        <v>1</v>
      </c>
      <c r="J44" s="2">
        <v>1</v>
      </c>
      <c r="K44" s="2">
        <v>1</v>
      </c>
      <c r="L44" s="2">
        <v>1</v>
      </c>
      <c r="M44" s="4">
        <f t="shared" si="0"/>
        <v>4</v>
      </c>
      <c r="N44" s="4" t="str">
        <f t="shared" si="1"/>
        <v>GRUPO_2</v>
      </c>
      <c r="O44" s="4">
        <v>1</v>
      </c>
      <c r="P44" s="4">
        <v>1</v>
      </c>
      <c r="Q44" s="4">
        <v>1</v>
      </c>
      <c r="R44" s="4">
        <v>1</v>
      </c>
      <c r="S44" s="4"/>
      <c r="T44" s="9">
        <v>1</v>
      </c>
      <c r="U44" s="9">
        <v>1</v>
      </c>
      <c r="V44" s="9">
        <v>1</v>
      </c>
      <c r="W44" s="9">
        <v>1</v>
      </c>
      <c r="X44" s="9">
        <v>1</v>
      </c>
    </row>
    <row r="45" spans="1:24" x14ac:dyDescent="0.15">
      <c r="A45" s="6" t="s">
        <v>186</v>
      </c>
      <c r="B45" s="4"/>
      <c r="C45" s="6" t="s">
        <v>194</v>
      </c>
      <c r="D45" s="2">
        <v>1</v>
      </c>
      <c r="E45" s="2">
        <v>0</v>
      </c>
      <c r="F45" s="2">
        <v>0</v>
      </c>
      <c r="G45" s="2">
        <v>-1</v>
      </c>
      <c r="H45" s="2">
        <v>1</v>
      </c>
      <c r="I45" s="2">
        <v>-1</v>
      </c>
      <c r="J45" s="2">
        <v>-1</v>
      </c>
      <c r="K45" s="2">
        <v>-1</v>
      </c>
      <c r="L45" s="2">
        <v>-1</v>
      </c>
      <c r="M45" s="4">
        <f t="shared" si="0"/>
        <v>-3</v>
      </c>
      <c r="N45" s="4" t="str">
        <f t="shared" si="1"/>
        <v>GRUPO_3</v>
      </c>
      <c r="O45" s="4">
        <v>1</v>
      </c>
      <c r="P45" s="4">
        <v>1</v>
      </c>
      <c r="Q45" s="4">
        <v>-1</v>
      </c>
      <c r="R45" s="4">
        <v>1</v>
      </c>
      <c r="S45" s="4"/>
      <c r="T45" s="9">
        <v>1</v>
      </c>
      <c r="U45" s="9">
        <v>1</v>
      </c>
      <c r="V45" s="9">
        <v>1</v>
      </c>
      <c r="W45" s="9">
        <v>0</v>
      </c>
      <c r="X45" s="9">
        <v>1</v>
      </c>
    </row>
    <row r="46" spans="1:24" x14ac:dyDescent="0.15">
      <c r="A46" s="6" t="s">
        <v>198</v>
      </c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9">
        <v>1</v>
      </c>
      <c r="P46" s="9">
        <v>1</v>
      </c>
      <c r="Q46" s="9">
        <v>1</v>
      </c>
      <c r="R46" s="9">
        <v>1</v>
      </c>
      <c r="S46" s="4"/>
      <c r="T46" s="4"/>
      <c r="U46" s="4"/>
      <c r="V46" s="4"/>
      <c r="W46" s="4"/>
      <c r="X46" s="4"/>
    </row>
    <row r="47" spans="1:24" x14ac:dyDescent="0.15">
      <c r="A47" s="6" t="s">
        <v>199</v>
      </c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</row>
    <row r="48" spans="1:24" x14ac:dyDescent="0.15">
      <c r="A48" s="6" t="s">
        <v>200</v>
      </c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</row>
    <row r="49" spans="1:24" x14ac:dyDescent="0.15">
      <c r="A49" s="6" t="s">
        <v>201</v>
      </c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</row>
    <row r="50" spans="1:24" x14ac:dyDescent="0.15">
      <c r="A50" s="6" t="s">
        <v>202</v>
      </c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>
        <v>1</v>
      </c>
      <c r="P50" s="4">
        <v>1</v>
      </c>
      <c r="Q50" s="4">
        <v>1</v>
      </c>
      <c r="R50" s="4">
        <v>1</v>
      </c>
      <c r="S50" s="4"/>
      <c r="T50" s="4"/>
      <c r="U50" s="4"/>
      <c r="V50" s="4"/>
      <c r="W50" s="4"/>
      <c r="X50" s="4"/>
    </row>
    <row r="51" spans="1:24" x14ac:dyDescent="0.15">
      <c r="A51" s="6" t="s">
        <v>203</v>
      </c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</row>
    <row r="52" spans="1:24" x14ac:dyDescent="0.15">
      <c r="A52" s="6" t="s">
        <v>204</v>
      </c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</row>
  </sheetData>
  <autoFilter ref="A2:X2" xr:uid="{00000000-0001-0000-0200-000000000000}"/>
  <mergeCells count="3">
    <mergeCell ref="D1:N1"/>
    <mergeCell ref="O1:S1"/>
    <mergeCell ref="T1:X1"/>
  </mergeCells>
  <phoneticPr fontId="3" type="noConversion"/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80C407-46DA-2646-8980-1B3A80792FF5}">
  <dimension ref="A1:AK52"/>
  <sheetViews>
    <sheetView tabSelected="1" zoomScale="119" zoomScaleNormal="119" workbookViewId="0">
      <pane xSplit="1" topLeftCell="P1" activePane="topRight" state="frozen"/>
      <selection pane="topRight" activeCell="AI35" sqref="AI35:AI38"/>
    </sheetView>
  </sheetViews>
  <sheetFormatPr baseColWidth="10" defaultRowHeight="13" x14ac:dyDescent="0.15"/>
  <cols>
    <col min="1" max="1" width="42.6640625" customWidth="1"/>
    <col min="2" max="2" width="18.33203125" customWidth="1"/>
    <col min="3" max="3" width="14.33203125" customWidth="1"/>
    <col min="4" max="12" width="3.83203125" customWidth="1"/>
    <col min="13" max="14" width="6.5" customWidth="1"/>
    <col min="15" max="15" width="8.83203125" customWidth="1"/>
    <col min="16" max="16" width="15.83203125" customWidth="1"/>
  </cols>
  <sheetData>
    <row r="1" spans="1:37" x14ac:dyDescent="0.15">
      <c r="A1" s="4"/>
      <c r="B1" s="4"/>
      <c r="C1" s="4"/>
      <c r="D1" s="28" t="s">
        <v>181</v>
      </c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 t="s">
        <v>187</v>
      </c>
      <c r="R1" s="28"/>
      <c r="S1" s="28"/>
      <c r="T1" s="28"/>
      <c r="U1" s="28"/>
      <c r="V1" s="28"/>
      <c r="W1" s="28"/>
      <c r="X1" s="29" t="s">
        <v>205</v>
      </c>
      <c r="Y1" s="30"/>
      <c r="Z1" s="30"/>
      <c r="AA1" s="30"/>
      <c r="AB1" s="30"/>
      <c r="AC1" s="30"/>
      <c r="AD1" s="31"/>
      <c r="AE1" s="28" t="s">
        <v>230</v>
      </c>
      <c r="AF1" s="28"/>
      <c r="AG1" s="28"/>
      <c r="AH1" s="28"/>
      <c r="AI1" s="28"/>
      <c r="AJ1" s="28"/>
      <c r="AK1" s="28"/>
    </row>
    <row r="2" spans="1:37" x14ac:dyDescent="0.15">
      <c r="A2" s="5" t="s">
        <v>1</v>
      </c>
      <c r="B2" s="5" t="s">
        <v>2</v>
      </c>
      <c r="C2" s="7" t="s">
        <v>193</v>
      </c>
      <c r="D2" s="6" t="s">
        <v>171</v>
      </c>
      <c r="E2" s="6" t="s">
        <v>172</v>
      </c>
      <c r="F2" s="6" t="s">
        <v>173</v>
      </c>
      <c r="G2" s="6" t="s">
        <v>174</v>
      </c>
      <c r="H2" s="6" t="s">
        <v>175</v>
      </c>
      <c r="I2" s="6" t="s">
        <v>176</v>
      </c>
      <c r="J2" s="6" t="s">
        <v>177</v>
      </c>
      <c r="K2" s="6" t="s">
        <v>178</v>
      </c>
      <c r="L2" s="6" t="s">
        <v>179</v>
      </c>
      <c r="M2" s="6" t="s">
        <v>180</v>
      </c>
      <c r="N2" s="6" t="s">
        <v>207</v>
      </c>
      <c r="O2" s="8" t="s">
        <v>208</v>
      </c>
      <c r="P2" s="6" t="s">
        <v>192</v>
      </c>
      <c r="Q2" s="6" t="s">
        <v>188</v>
      </c>
      <c r="R2" s="6" t="s">
        <v>189</v>
      </c>
      <c r="S2" s="6" t="s">
        <v>190</v>
      </c>
      <c r="T2" s="6" t="s">
        <v>191</v>
      </c>
      <c r="U2" s="6" t="s">
        <v>207</v>
      </c>
      <c r="V2" s="6" t="s">
        <v>208</v>
      </c>
      <c r="W2" s="6" t="s">
        <v>192</v>
      </c>
      <c r="X2" s="6" t="s">
        <v>188</v>
      </c>
      <c r="Y2" s="6" t="s">
        <v>189</v>
      </c>
      <c r="Z2" s="6" t="s">
        <v>190</v>
      </c>
      <c r="AA2" s="6" t="s">
        <v>191</v>
      </c>
      <c r="AB2" s="6" t="s">
        <v>206</v>
      </c>
      <c r="AC2" s="6" t="s">
        <v>207</v>
      </c>
      <c r="AD2" s="6" t="s">
        <v>208</v>
      </c>
      <c r="AE2" s="6" t="s">
        <v>188</v>
      </c>
      <c r="AF2" s="6" t="s">
        <v>189</v>
      </c>
      <c r="AG2" s="6" t="s">
        <v>190</v>
      </c>
      <c r="AH2" s="6" t="s">
        <v>191</v>
      </c>
      <c r="AI2" s="6" t="s">
        <v>206</v>
      </c>
      <c r="AJ2" s="6" t="s">
        <v>207</v>
      </c>
      <c r="AK2" s="6" t="s">
        <v>208</v>
      </c>
    </row>
    <row r="3" spans="1:37" x14ac:dyDescent="0.15">
      <c r="A3" s="5" t="s">
        <v>84</v>
      </c>
      <c r="B3" s="5" t="s">
        <v>85</v>
      </c>
      <c r="C3" s="7" t="s">
        <v>195</v>
      </c>
      <c r="D3" s="2">
        <v>1</v>
      </c>
      <c r="E3" s="2">
        <v>0</v>
      </c>
      <c r="F3" s="2">
        <v>0</v>
      </c>
      <c r="G3" s="2">
        <v>-1</v>
      </c>
      <c r="H3" s="2">
        <v>1</v>
      </c>
      <c r="I3" s="2">
        <v>1</v>
      </c>
      <c r="J3" s="2">
        <v>1</v>
      </c>
      <c r="K3" s="2">
        <v>1</v>
      </c>
      <c r="L3" s="2">
        <v>1</v>
      </c>
      <c r="M3" s="4">
        <f t="shared" ref="M3:M45" si="0">SUM(D3:L3)</f>
        <v>5</v>
      </c>
      <c r="N3" s="6">
        <f>5.6 + 1.2</f>
        <v>6.8</v>
      </c>
      <c r="O3" s="6">
        <f>(N3*100)/10</f>
        <v>68</v>
      </c>
      <c r="P3" s="4" t="str">
        <f t="shared" ref="P3:P14" si="1">IF(M3&gt;4,"GRUPO_1",IF(M3&gt;3,"GRUPO_2",IF(M3=0,"NÃO_FEZ","GRUPO_3")))</f>
        <v>GRUPO_1</v>
      </c>
      <c r="Q3" s="4">
        <v>1</v>
      </c>
      <c r="R3" s="4">
        <v>1</v>
      </c>
      <c r="S3" s="4">
        <v>1</v>
      </c>
      <c r="T3" s="4">
        <v>1</v>
      </c>
      <c r="U3" s="4">
        <v>10</v>
      </c>
      <c r="V3" s="4">
        <f>(U3*100)/10</f>
        <v>100</v>
      </c>
      <c r="W3" s="4"/>
      <c r="X3" s="9">
        <v>1</v>
      </c>
      <c r="Y3" s="9">
        <v>1</v>
      </c>
      <c r="Z3" s="9">
        <v>1</v>
      </c>
      <c r="AA3" s="9">
        <v>1</v>
      </c>
      <c r="AB3" s="9">
        <v>0</v>
      </c>
      <c r="AC3" s="9">
        <v>9</v>
      </c>
      <c r="AD3" s="4">
        <f>(AC3*100)/10</f>
        <v>90</v>
      </c>
      <c r="AE3" s="9">
        <v>1</v>
      </c>
      <c r="AF3" s="9">
        <v>1</v>
      </c>
      <c r="AG3" s="9">
        <v>1</v>
      </c>
      <c r="AH3" s="9">
        <v>1</v>
      </c>
      <c r="AI3" s="9">
        <v>1</v>
      </c>
      <c r="AJ3" s="9">
        <v>10</v>
      </c>
      <c r="AK3" s="4">
        <f>AJ3*10</f>
        <v>100</v>
      </c>
    </row>
    <row r="4" spans="1:37" x14ac:dyDescent="0.15">
      <c r="A4" s="5" t="s">
        <v>48</v>
      </c>
      <c r="B4" s="5" t="s">
        <v>49</v>
      </c>
      <c r="C4" s="7" t="s">
        <v>194</v>
      </c>
      <c r="D4" s="2">
        <v>0</v>
      </c>
      <c r="E4" s="2">
        <v>0</v>
      </c>
      <c r="F4" s="2">
        <v>0</v>
      </c>
      <c r="G4" s="2">
        <v>0</v>
      </c>
      <c r="H4" s="2">
        <v>1</v>
      </c>
      <c r="I4" s="2">
        <v>1</v>
      </c>
      <c r="J4" s="2">
        <v>1</v>
      </c>
      <c r="K4" s="2">
        <v>-1</v>
      </c>
      <c r="L4" s="2">
        <v>-1</v>
      </c>
      <c r="M4" s="4">
        <f t="shared" si="0"/>
        <v>1</v>
      </c>
      <c r="N4" s="4">
        <f xml:space="preserve"> 3.4 + 2.4</f>
        <v>5.8</v>
      </c>
      <c r="O4" s="6">
        <f t="shared" ref="O4:O52" si="2">(N4*100)/10</f>
        <v>58</v>
      </c>
      <c r="P4" s="4" t="str">
        <f t="shared" si="1"/>
        <v>GRUPO_3</v>
      </c>
      <c r="Q4" s="4">
        <v>1</v>
      </c>
      <c r="R4" s="4">
        <v>1</v>
      </c>
      <c r="S4" s="4">
        <v>1</v>
      </c>
      <c r="T4" s="4">
        <v>1</v>
      </c>
      <c r="U4" s="4">
        <v>10</v>
      </c>
      <c r="V4" s="4">
        <f t="shared" ref="V4:V52" si="3">(U4*100)/10</f>
        <v>100</v>
      </c>
      <c r="W4" s="4"/>
      <c r="X4" s="9">
        <v>1</v>
      </c>
      <c r="Y4" s="9">
        <v>1</v>
      </c>
      <c r="Z4" s="9">
        <v>1</v>
      </c>
      <c r="AA4" s="9">
        <v>1</v>
      </c>
      <c r="AB4" s="9">
        <v>1</v>
      </c>
      <c r="AC4" s="9">
        <v>10</v>
      </c>
      <c r="AD4" s="4">
        <f t="shared" ref="AD4:AD52" si="4">(AC4*100)/10</f>
        <v>100</v>
      </c>
      <c r="AE4" s="9">
        <v>1</v>
      </c>
      <c r="AF4" s="9">
        <v>1</v>
      </c>
      <c r="AG4" s="9">
        <v>1</v>
      </c>
      <c r="AH4" s="9">
        <v>1</v>
      </c>
      <c r="AI4" s="9">
        <v>1</v>
      </c>
      <c r="AJ4" s="9">
        <v>10</v>
      </c>
      <c r="AK4" s="4">
        <f t="shared" ref="AK4:AK52" si="5">AJ4*10</f>
        <v>100</v>
      </c>
    </row>
    <row r="5" spans="1:37" x14ac:dyDescent="0.15">
      <c r="A5" s="5" t="s">
        <v>64</v>
      </c>
      <c r="B5" s="5" t="s">
        <v>65</v>
      </c>
      <c r="C5" s="7" t="s">
        <v>195</v>
      </c>
      <c r="D5" s="2">
        <v>-1</v>
      </c>
      <c r="E5" s="2">
        <v>0</v>
      </c>
      <c r="F5" s="2">
        <v>0</v>
      </c>
      <c r="G5" s="2">
        <v>-1</v>
      </c>
      <c r="H5" s="2">
        <v>0</v>
      </c>
      <c r="I5" s="2">
        <v>1</v>
      </c>
      <c r="J5" s="2">
        <v>-1</v>
      </c>
      <c r="K5" s="2">
        <v>-1</v>
      </c>
      <c r="L5" s="2">
        <v>-1</v>
      </c>
      <c r="M5" s="4">
        <f t="shared" si="0"/>
        <v>-4</v>
      </c>
      <c r="N5" s="4">
        <f xml:space="preserve"> 1.2 +1.8</f>
        <v>3</v>
      </c>
      <c r="O5" s="6">
        <f t="shared" si="2"/>
        <v>30</v>
      </c>
      <c r="P5" s="4" t="str">
        <f t="shared" si="1"/>
        <v>GRUPO_3</v>
      </c>
      <c r="Q5" s="4">
        <v>0</v>
      </c>
      <c r="R5" s="4">
        <v>0</v>
      </c>
      <c r="S5" s="4">
        <v>-1</v>
      </c>
      <c r="T5" s="4">
        <v>1</v>
      </c>
      <c r="U5" s="4">
        <v>5</v>
      </c>
      <c r="V5" s="4">
        <f t="shared" si="3"/>
        <v>50</v>
      </c>
      <c r="W5" s="4"/>
      <c r="X5" s="9">
        <v>1</v>
      </c>
      <c r="Y5" s="9">
        <v>1</v>
      </c>
      <c r="Z5" s="9">
        <v>1</v>
      </c>
      <c r="AA5" s="9">
        <v>1</v>
      </c>
      <c r="AB5" s="9">
        <v>1</v>
      </c>
      <c r="AC5" s="9">
        <v>10</v>
      </c>
      <c r="AD5" s="4">
        <f t="shared" si="4"/>
        <v>100</v>
      </c>
      <c r="AE5" s="9">
        <v>1</v>
      </c>
      <c r="AF5" s="9">
        <v>1</v>
      </c>
      <c r="AG5" s="9">
        <v>1</v>
      </c>
      <c r="AH5" s="9">
        <v>0</v>
      </c>
      <c r="AI5" s="9">
        <v>1</v>
      </c>
      <c r="AJ5" s="9">
        <v>9</v>
      </c>
      <c r="AK5" s="4">
        <f t="shared" si="5"/>
        <v>90</v>
      </c>
    </row>
    <row r="6" spans="1:37" x14ac:dyDescent="0.15">
      <c r="A6" s="5" t="s">
        <v>60</v>
      </c>
      <c r="B6" s="5" t="s">
        <v>61</v>
      </c>
      <c r="C6" s="7" t="s">
        <v>196</v>
      </c>
      <c r="D6" s="2">
        <v>1</v>
      </c>
      <c r="E6" s="2">
        <v>0</v>
      </c>
      <c r="F6" s="2">
        <v>0</v>
      </c>
      <c r="G6" s="2">
        <v>0</v>
      </c>
      <c r="H6" s="2">
        <v>1</v>
      </c>
      <c r="I6" s="2">
        <v>1</v>
      </c>
      <c r="J6" s="2">
        <v>1</v>
      </c>
      <c r="K6" s="2">
        <v>1</v>
      </c>
      <c r="L6" s="2">
        <v>1</v>
      </c>
      <c r="M6" s="4">
        <f t="shared" si="0"/>
        <v>6</v>
      </c>
      <c r="N6" s="4">
        <f xml:space="preserve"> 6.7 + 1.8</f>
        <v>8.5</v>
      </c>
      <c r="O6" s="6">
        <f t="shared" si="2"/>
        <v>85</v>
      </c>
      <c r="P6" s="4" t="str">
        <f t="shared" si="1"/>
        <v>GRUPO_1</v>
      </c>
      <c r="Q6" s="4">
        <v>1</v>
      </c>
      <c r="R6" s="4">
        <v>1</v>
      </c>
      <c r="S6" s="4">
        <v>-1</v>
      </c>
      <c r="T6" s="4">
        <v>1</v>
      </c>
      <c r="U6" s="4">
        <v>7.5</v>
      </c>
      <c r="V6" s="4">
        <f t="shared" si="3"/>
        <v>75</v>
      </c>
      <c r="W6" s="4"/>
      <c r="X6" s="9">
        <v>1</v>
      </c>
      <c r="Y6" s="9">
        <v>1</v>
      </c>
      <c r="Z6" s="9">
        <v>1</v>
      </c>
      <c r="AA6" s="9">
        <v>0</v>
      </c>
      <c r="AB6" s="9">
        <v>1</v>
      </c>
      <c r="AC6" s="9">
        <v>9</v>
      </c>
      <c r="AD6" s="4">
        <f t="shared" si="4"/>
        <v>90</v>
      </c>
      <c r="AE6" s="9">
        <v>1</v>
      </c>
      <c r="AF6" s="9">
        <v>1</v>
      </c>
      <c r="AG6" s="9">
        <v>1</v>
      </c>
      <c r="AH6" s="9">
        <v>1</v>
      </c>
      <c r="AI6" s="9">
        <v>1</v>
      </c>
      <c r="AJ6" s="9">
        <v>10</v>
      </c>
      <c r="AK6" s="4">
        <f t="shared" si="5"/>
        <v>100</v>
      </c>
    </row>
    <row r="7" spans="1:37" x14ac:dyDescent="0.15">
      <c r="A7" s="5" t="s">
        <v>132</v>
      </c>
      <c r="B7" s="5" t="s">
        <v>133</v>
      </c>
      <c r="C7" s="7" t="s">
        <v>195</v>
      </c>
      <c r="D7" s="2">
        <v>0</v>
      </c>
      <c r="E7" s="2">
        <v>0</v>
      </c>
      <c r="F7" s="2">
        <v>0</v>
      </c>
      <c r="G7" s="2">
        <v>-1</v>
      </c>
      <c r="H7" s="2">
        <v>1</v>
      </c>
      <c r="I7" s="2">
        <v>-1</v>
      </c>
      <c r="J7" s="3">
        <v>-1</v>
      </c>
      <c r="K7" s="3">
        <v>-1</v>
      </c>
      <c r="L7" s="2">
        <v>-1</v>
      </c>
      <c r="M7" s="4">
        <f t="shared" si="0"/>
        <v>-4</v>
      </c>
      <c r="N7" s="4">
        <f xml:space="preserve"> 1.1 + 1.8</f>
        <v>2.9000000000000004</v>
      </c>
      <c r="O7" s="6">
        <f t="shared" si="2"/>
        <v>29.000000000000007</v>
      </c>
      <c r="P7" s="4" t="str">
        <f t="shared" si="1"/>
        <v>GRUPO_3</v>
      </c>
      <c r="Q7" s="4">
        <v>0</v>
      </c>
      <c r="R7" s="4">
        <v>0</v>
      </c>
      <c r="S7" s="4">
        <v>-1</v>
      </c>
      <c r="T7" s="4">
        <v>1</v>
      </c>
      <c r="U7" s="4">
        <v>5</v>
      </c>
      <c r="V7" s="4">
        <f t="shared" si="3"/>
        <v>50</v>
      </c>
      <c r="W7" s="4"/>
      <c r="X7" s="9">
        <v>1</v>
      </c>
      <c r="Y7" s="9">
        <v>1</v>
      </c>
      <c r="Z7" s="9">
        <v>1</v>
      </c>
      <c r="AA7" s="9">
        <v>1</v>
      </c>
      <c r="AB7" s="9">
        <v>0</v>
      </c>
      <c r="AC7" s="9">
        <v>9</v>
      </c>
      <c r="AD7" s="4">
        <f t="shared" si="4"/>
        <v>90</v>
      </c>
      <c r="AE7" s="4"/>
      <c r="AF7" s="4"/>
      <c r="AG7" s="4"/>
      <c r="AH7" s="4"/>
      <c r="AI7" s="4"/>
      <c r="AJ7" s="9">
        <v>0</v>
      </c>
      <c r="AK7" s="4">
        <f t="shared" si="5"/>
        <v>0</v>
      </c>
    </row>
    <row r="8" spans="1:37" x14ac:dyDescent="0.15">
      <c r="A8" s="5" t="s">
        <v>52</v>
      </c>
      <c r="B8" s="5" t="s">
        <v>53</v>
      </c>
      <c r="C8" s="7" t="s">
        <v>196</v>
      </c>
      <c r="D8" s="2">
        <v>0</v>
      </c>
      <c r="E8" s="2">
        <v>0</v>
      </c>
      <c r="F8" s="2">
        <v>-1</v>
      </c>
      <c r="G8" s="2">
        <v>0</v>
      </c>
      <c r="H8" s="2">
        <v>1</v>
      </c>
      <c r="I8" s="2">
        <v>1</v>
      </c>
      <c r="J8" s="2">
        <v>-1</v>
      </c>
      <c r="K8" s="2">
        <v>-1</v>
      </c>
      <c r="L8" s="2">
        <v>-1</v>
      </c>
      <c r="M8" s="4">
        <f t="shared" si="0"/>
        <v>-2</v>
      </c>
      <c r="N8" s="4">
        <f xml:space="preserve"> 2.2 + 1.2</f>
        <v>3.4000000000000004</v>
      </c>
      <c r="O8" s="6">
        <f t="shared" si="2"/>
        <v>34.000000000000007</v>
      </c>
      <c r="P8" s="4" t="str">
        <f t="shared" si="1"/>
        <v>GRUPO_3</v>
      </c>
      <c r="Q8" s="4">
        <v>1</v>
      </c>
      <c r="R8" s="4">
        <v>1</v>
      </c>
      <c r="S8" s="4">
        <v>-1</v>
      </c>
      <c r="T8" s="4">
        <v>1</v>
      </c>
      <c r="U8" s="4">
        <v>7.5</v>
      </c>
      <c r="V8" s="4">
        <f t="shared" si="3"/>
        <v>75</v>
      </c>
      <c r="W8" s="4"/>
      <c r="X8" s="9">
        <v>1</v>
      </c>
      <c r="Y8" s="9">
        <v>1</v>
      </c>
      <c r="Z8" s="9">
        <v>1</v>
      </c>
      <c r="AA8" s="9">
        <v>1</v>
      </c>
      <c r="AB8" s="9">
        <v>0</v>
      </c>
      <c r="AC8" s="9">
        <v>9</v>
      </c>
      <c r="AD8" s="4">
        <f t="shared" si="4"/>
        <v>90</v>
      </c>
      <c r="AE8" s="9">
        <v>1</v>
      </c>
      <c r="AF8" s="9">
        <v>1</v>
      </c>
      <c r="AG8" s="9">
        <v>1</v>
      </c>
      <c r="AH8" s="9">
        <v>0</v>
      </c>
      <c r="AI8" s="9">
        <v>1</v>
      </c>
      <c r="AJ8" s="9">
        <v>9</v>
      </c>
      <c r="AK8" s="4">
        <f t="shared" si="5"/>
        <v>90</v>
      </c>
    </row>
    <row r="9" spans="1:37" x14ac:dyDescent="0.15">
      <c r="A9" s="2" t="s">
        <v>182</v>
      </c>
      <c r="B9" s="5"/>
      <c r="C9" s="7" t="s">
        <v>195</v>
      </c>
      <c r="D9" s="2">
        <v>-1</v>
      </c>
      <c r="E9" s="2">
        <v>-1</v>
      </c>
      <c r="F9" s="2">
        <v>-1</v>
      </c>
      <c r="G9" s="2">
        <v>-1</v>
      </c>
      <c r="H9" s="2">
        <v>1</v>
      </c>
      <c r="I9" s="2">
        <v>-1</v>
      </c>
      <c r="J9" s="2">
        <v>-1</v>
      </c>
      <c r="K9" s="2">
        <v>-1</v>
      </c>
      <c r="L9" s="2">
        <v>-1</v>
      </c>
      <c r="M9" s="4">
        <f t="shared" si="0"/>
        <v>-7</v>
      </c>
      <c r="N9" s="4">
        <v>1.1000000000000001</v>
      </c>
      <c r="O9" s="6">
        <f t="shared" si="2"/>
        <v>11.000000000000002</v>
      </c>
      <c r="P9" s="4" t="str">
        <f t="shared" si="1"/>
        <v>GRUPO_3</v>
      </c>
      <c r="Q9" s="4">
        <v>1</v>
      </c>
      <c r="R9" s="4">
        <v>1</v>
      </c>
      <c r="S9" s="4">
        <v>1</v>
      </c>
      <c r="T9" s="4">
        <v>1</v>
      </c>
      <c r="U9" s="4">
        <v>10</v>
      </c>
      <c r="V9" s="4">
        <f t="shared" si="3"/>
        <v>100</v>
      </c>
      <c r="W9" s="4"/>
      <c r="X9" s="4"/>
      <c r="Y9" s="4"/>
      <c r="Z9" s="4"/>
      <c r="AA9" s="4"/>
      <c r="AB9" s="4"/>
      <c r="AC9" s="4">
        <v>0</v>
      </c>
      <c r="AD9" s="4">
        <f t="shared" si="4"/>
        <v>0</v>
      </c>
      <c r="AE9" s="4"/>
      <c r="AF9" s="4"/>
      <c r="AG9" s="4"/>
      <c r="AH9" s="4"/>
      <c r="AI9" s="4"/>
      <c r="AJ9" s="9">
        <v>0</v>
      </c>
      <c r="AK9" s="4">
        <f t="shared" si="5"/>
        <v>0</v>
      </c>
    </row>
    <row r="10" spans="1:37" x14ac:dyDescent="0.15">
      <c r="A10" s="5" t="s">
        <v>44</v>
      </c>
      <c r="B10" s="5" t="s">
        <v>45</v>
      </c>
      <c r="C10" s="5"/>
      <c r="D10" s="2">
        <v>0</v>
      </c>
      <c r="E10" s="2">
        <v>-1</v>
      </c>
      <c r="F10" s="2">
        <v>0</v>
      </c>
      <c r="G10" s="2">
        <v>0</v>
      </c>
      <c r="H10" s="2">
        <v>1</v>
      </c>
      <c r="I10" s="2">
        <v>-1</v>
      </c>
      <c r="J10" s="3">
        <v>-1</v>
      </c>
      <c r="K10" s="3">
        <v>-1</v>
      </c>
      <c r="L10" s="3">
        <v>-1</v>
      </c>
      <c r="M10" s="4">
        <f t="shared" si="0"/>
        <v>-4</v>
      </c>
      <c r="N10" s="4">
        <f xml:space="preserve"> 1.1 +1.8</f>
        <v>2.9000000000000004</v>
      </c>
      <c r="O10" s="6">
        <f t="shared" si="2"/>
        <v>29.000000000000007</v>
      </c>
      <c r="P10" s="4" t="str">
        <f t="shared" si="1"/>
        <v>GRUPO_3</v>
      </c>
      <c r="Q10" s="4">
        <v>1</v>
      </c>
      <c r="R10" s="4">
        <v>1</v>
      </c>
      <c r="S10" s="4">
        <v>-1</v>
      </c>
      <c r="T10" s="4">
        <v>1</v>
      </c>
      <c r="U10" s="4">
        <v>7.5</v>
      </c>
      <c r="V10" s="4">
        <f t="shared" si="3"/>
        <v>75</v>
      </c>
      <c r="W10" s="4"/>
      <c r="X10" s="9">
        <v>1</v>
      </c>
      <c r="Y10" s="9">
        <v>1</v>
      </c>
      <c r="Z10" s="9">
        <v>1</v>
      </c>
      <c r="AA10" s="9">
        <v>1</v>
      </c>
      <c r="AB10" s="9">
        <v>1</v>
      </c>
      <c r="AC10" s="9">
        <v>10</v>
      </c>
      <c r="AD10" s="4">
        <f t="shared" si="4"/>
        <v>100</v>
      </c>
      <c r="AE10" s="9">
        <v>1</v>
      </c>
      <c r="AF10" s="9">
        <v>1</v>
      </c>
      <c r="AG10" s="9">
        <v>1</v>
      </c>
      <c r="AH10" s="9">
        <v>1</v>
      </c>
      <c r="AI10" s="9">
        <v>1</v>
      </c>
      <c r="AJ10" s="9">
        <v>10</v>
      </c>
      <c r="AK10" s="4">
        <f t="shared" si="5"/>
        <v>100</v>
      </c>
    </row>
    <row r="11" spans="1:37" x14ac:dyDescent="0.15">
      <c r="A11" s="5" t="s">
        <v>92</v>
      </c>
      <c r="B11" s="5" t="s">
        <v>93</v>
      </c>
      <c r="C11" s="7" t="s">
        <v>195</v>
      </c>
      <c r="D11" s="2">
        <v>0</v>
      </c>
      <c r="E11" s="2">
        <v>0</v>
      </c>
      <c r="F11" s="2">
        <v>0</v>
      </c>
      <c r="G11" s="2">
        <v>-1</v>
      </c>
      <c r="H11" s="2">
        <v>0</v>
      </c>
      <c r="I11" s="2">
        <v>1</v>
      </c>
      <c r="J11" s="2">
        <v>1</v>
      </c>
      <c r="K11" s="2">
        <v>1</v>
      </c>
      <c r="L11" s="2">
        <v>1</v>
      </c>
      <c r="M11" s="4">
        <f t="shared" si="0"/>
        <v>3</v>
      </c>
      <c r="N11" s="4">
        <f xml:space="preserve"> 4.4 + 1.8</f>
        <v>6.2</v>
      </c>
      <c r="O11" s="6">
        <f t="shared" si="2"/>
        <v>62</v>
      </c>
      <c r="P11" s="4" t="str">
        <f t="shared" si="1"/>
        <v>GRUPO_3</v>
      </c>
      <c r="Q11" s="4">
        <v>0</v>
      </c>
      <c r="R11" s="4">
        <v>0</v>
      </c>
      <c r="S11" s="4">
        <v>-1</v>
      </c>
      <c r="T11" s="4">
        <v>1</v>
      </c>
      <c r="U11" s="4">
        <v>5</v>
      </c>
      <c r="V11" s="4">
        <f t="shared" si="3"/>
        <v>50</v>
      </c>
      <c r="W11" s="4"/>
      <c r="X11" s="9">
        <v>1</v>
      </c>
      <c r="Y11" s="9">
        <v>1</v>
      </c>
      <c r="Z11" s="9">
        <v>1</v>
      </c>
      <c r="AA11" s="9">
        <v>0</v>
      </c>
      <c r="AB11" s="9">
        <v>-1</v>
      </c>
      <c r="AC11" s="9">
        <v>7</v>
      </c>
      <c r="AD11" s="4">
        <f t="shared" si="4"/>
        <v>70</v>
      </c>
      <c r="AE11" s="9">
        <v>0</v>
      </c>
      <c r="AF11" s="9">
        <v>0</v>
      </c>
      <c r="AG11" s="9">
        <v>0</v>
      </c>
      <c r="AH11" s="9">
        <v>0</v>
      </c>
      <c r="AI11" s="9">
        <v>-1</v>
      </c>
      <c r="AJ11" s="9">
        <v>4</v>
      </c>
      <c r="AK11" s="4">
        <f t="shared" si="5"/>
        <v>40</v>
      </c>
    </row>
    <row r="12" spans="1:37" x14ac:dyDescent="0.15">
      <c r="A12" s="2" t="s">
        <v>183</v>
      </c>
      <c r="B12" s="5"/>
      <c r="C12" s="5"/>
      <c r="D12" s="2">
        <v>1</v>
      </c>
      <c r="E12" s="2">
        <v>-1</v>
      </c>
      <c r="F12" s="2">
        <v>-1</v>
      </c>
      <c r="G12" s="2">
        <v>-1</v>
      </c>
      <c r="H12" s="2">
        <v>1</v>
      </c>
      <c r="I12" s="2">
        <v>-1</v>
      </c>
      <c r="J12" s="2">
        <v>-1</v>
      </c>
      <c r="K12" s="2">
        <v>-1</v>
      </c>
      <c r="L12" s="2">
        <v>-1</v>
      </c>
      <c r="M12" s="4">
        <f t="shared" si="0"/>
        <v>-5</v>
      </c>
      <c r="N12" s="4">
        <v>1.1000000000000001</v>
      </c>
      <c r="O12" s="6">
        <f t="shared" si="2"/>
        <v>11.000000000000002</v>
      </c>
      <c r="P12" s="4" t="str">
        <f t="shared" si="1"/>
        <v>GRUPO_3</v>
      </c>
      <c r="Q12" s="4"/>
      <c r="R12" s="4"/>
      <c r="S12" s="4"/>
      <c r="T12" s="4"/>
      <c r="U12" s="4">
        <v>0</v>
      </c>
      <c r="V12" s="4">
        <f t="shared" si="3"/>
        <v>0</v>
      </c>
      <c r="W12" s="4"/>
      <c r="X12" s="4"/>
      <c r="Y12" s="4"/>
      <c r="Z12" s="4"/>
      <c r="AA12" s="4"/>
      <c r="AB12" s="4"/>
      <c r="AC12" s="4">
        <v>0</v>
      </c>
      <c r="AD12" s="4">
        <f t="shared" si="4"/>
        <v>0</v>
      </c>
      <c r="AE12" s="4"/>
      <c r="AF12" s="4"/>
      <c r="AG12" s="4"/>
      <c r="AH12" s="4"/>
      <c r="AI12" s="4"/>
      <c r="AJ12" s="9">
        <v>0</v>
      </c>
      <c r="AK12" s="4">
        <f t="shared" si="5"/>
        <v>0</v>
      </c>
    </row>
    <row r="13" spans="1:37" x14ac:dyDescent="0.15">
      <c r="A13" s="5" t="s">
        <v>68</v>
      </c>
      <c r="B13" s="5" t="s">
        <v>69</v>
      </c>
      <c r="C13" s="5"/>
      <c r="D13" s="4"/>
      <c r="E13" s="4"/>
      <c r="F13" s="4"/>
      <c r="G13" s="4"/>
      <c r="H13" s="4"/>
      <c r="I13" s="4"/>
      <c r="J13" s="4"/>
      <c r="K13" s="4"/>
      <c r="L13" s="4"/>
      <c r="M13" s="4">
        <f t="shared" si="0"/>
        <v>0</v>
      </c>
      <c r="N13" s="4">
        <v>0</v>
      </c>
      <c r="O13" s="6">
        <f t="shared" si="2"/>
        <v>0</v>
      </c>
      <c r="P13" s="4" t="str">
        <f t="shared" si="1"/>
        <v>NÃO_FEZ</v>
      </c>
      <c r="Q13" s="4"/>
      <c r="R13" s="4"/>
      <c r="S13" s="4"/>
      <c r="T13" s="4"/>
      <c r="U13" s="4">
        <v>0</v>
      </c>
      <c r="V13" s="4">
        <f t="shared" si="3"/>
        <v>0</v>
      </c>
      <c r="W13" s="4"/>
      <c r="X13" s="4"/>
      <c r="Y13" s="4"/>
      <c r="Z13" s="4"/>
      <c r="AA13" s="4"/>
      <c r="AB13" s="4"/>
      <c r="AC13" s="4">
        <v>0</v>
      </c>
      <c r="AD13" s="4">
        <f t="shared" si="4"/>
        <v>0</v>
      </c>
      <c r="AE13" s="4"/>
      <c r="AF13" s="4"/>
      <c r="AG13" s="4"/>
      <c r="AH13" s="4"/>
      <c r="AI13" s="4"/>
      <c r="AJ13" s="9">
        <v>0</v>
      </c>
      <c r="AK13" s="4">
        <f t="shared" si="5"/>
        <v>0</v>
      </c>
    </row>
    <row r="14" spans="1:37" x14ac:dyDescent="0.15">
      <c r="A14" s="5" t="s">
        <v>32</v>
      </c>
      <c r="B14" s="5" t="s">
        <v>33</v>
      </c>
      <c r="C14" s="7" t="s">
        <v>196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1</v>
      </c>
      <c r="J14" s="2">
        <v>1</v>
      </c>
      <c r="K14" s="2">
        <v>1</v>
      </c>
      <c r="L14" s="2">
        <v>1</v>
      </c>
      <c r="M14" s="4">
        <f t="shared" si="0"/>
        <v>4</v>
      </c>
      <c r="N14" s="4">
        <f xml:space="preserve"> 4.4 + 2.4</f>
        <v>6.8000000000000007</v>
      </c>
      <c r="O14" s="6">
        <f t="shared" si="2"/>
        <v>68.000000000000014</v>
      </c>
      <c r="P14" s="4" t="str">
        <f t="shared" si="1"/>
        <v>GRUPO_2</v>
      </c>
      <c r="Q14" s="4">
        <v>1</v>
      </c>
      <c r="R14" s="4">
        <v>1</v>
      </c>
      <c r="S14" s="4">
        <v>1</v>
      </c>
      <c r="T14" s="4">
        <v>1</v>
      </c>
      <c r="U14" s="4">
        <v>10</v>
      </c>
      <c r="V14" s="4">
        <f t="shared" si="3"/>
        <v>100</v>
      </c>
      <c r="W14" s="4"/>
      <c r="X14" s="9">
        <v>1</v>
      </c>
      <c r="Y14" s="9">
        <v>1</v>
      </c>
      <c r="Z14" s="9">
        <v>1</v>
      </c>
      <c r="AA14" s="9">
        <v>1</v>
      </c>
      <c r="AB14" s="9">
        <v>1</v>
      </c>
      <c r="AC14" s="9">
        <v>10</v>
      </c>
      <c r="AD14" s="4">
        <f t="shared" si="4"/>
        <v>100</v>
      </c>
      <c r="AE14" s="9">
        <v>1</v>
      </c>
      <c r="AF14" s="9">
        <v>1</v>
      </c>
      <c r="AG14" s="9">
        <v>1</v>
      </c>
      <c r="AH14" s="9">
        <v>0</v>
      </c>
      <c r="AI14" s="9">
        <v>1</v>
      </c>
      <c r="AJ14" s="9">
        <v>9</v>
      </c>
      <c r="AK14" s="4">
        <f t="shared" si="5"/>
        <v>90</v>
      </c>
    </row>
    <row r="15" spans="1:37" x14ac:dyDescent="0.15">
      <c r="A15" s="7" t="s">
        <v>184</v>
      </c>
      <c r="B15" s="5" t="s">
        <v>89</v>
      </c>
      <c r="C15" s="7" t="s">
        <v>194</v>
      </c>
      <c r="D15" s="2">
        <v>0</v>
      </c>
      <c r="E15" s="2">
        <v>0</v>
      </c>
      <c r="F15" s="2">
        <v>0</v>
      </c>
      <c r="G15" s="2">
        <v>-1</v>
      </c>
      <c r="H15" s="2">
        <v>1</v>
      </c>
      <c r="I15" s="2">
        <v>1</v>
      </c>
      <c r="J15" s="2">
        <v>-1</v>
      </c>
      <c r="K15" s="2">
        <v>0</v>
      </c>
      <c r="L15" s="2">
        <v>1</v>
      </c>
      <c r="M15" s="4">
        <f t="shared" si="0"/>
        <v>1</v>
      </c>
      <c r="N15" s="4">
        <v>5.0999999999999996</v>
      </c>
      <c r="O15" s="6">
        <f t="shared" si="2"/>
        <v>50.999999999999993</v>
      </c>
      <c r="P15" s="4" t="str">
        <f t="shared" ref="P15:P45" si="6">IF(M15&gt;4,"GRUPO_1",IF(M15&gt;3,"GRUPO_2",IF(M15=0,"NÃO_FEZ","GRUPO_3")))</f>
        <v>GRUPO_3</v>
      </c>
      <c r="Q15" s="4">
        <v>0</v>
      </c>
      <c r="R15" s="4">
        <v>0</v>
      </c>
      <c r="S15" s="4">
        <v>-1</v>
      </c>
      <c r="T15" s="4">
        <v>0</v>
      </c>
      <c r="U15" s="4">
        <v>3.75</v>
      </c>
      <c r="V15" s="4">
        <f t="shared" si="3"/>
        <v>37.5</v>
      </c>
      <c r="W15" s="4"/>
      <c r="X15" s="9">
        <v>1</v>
      </c>
      <c r="Y15" s="9">
        <v>1</v>
      </c>
      <c r="Z15" s="9">
        <v>1</v>
      </c>
      <c r="AA15" s="9">
        <v>1</v>
      </c>
      <c r="AB15" s="9">
        <v>1</v>
      </c>
      <c r="AC15" s="9">
        <v>10</v>
      </c>
      <c r="AD15" s="4">
        <f t="shared" si="4"/>
        <v>100</v>
      </c>
      <c r="AE15" s="9">
        <v>1</v>
      </c>
      <c r="AF15" s="9">
        <v>1</v>
      </c>
      <c r="AG15" s="9">
        <v>1</v>
      </c>
      <c r="AH15" s="9">
        <v>1</v>
      </c>
      <c r="AI15" s="9">
        <v>1</v>
      </c>
      <c r="AJ15" s="9">
        <v>10</v>
      </c>
      <c r="AK15" s="4">
        <f t="shared" si="5"/>
        <v>100</v>
      </c>
    </row>
    <row r="16" spans="1:37" x14ac:dyDescent="0.15">
      <c r="A16" s="5" t="s">
        <v>40</v>
      </c>
      <c r="B16" s="5" t="s">
        <v>41</v>
      </c>
      <c r="C16" s="7" t="s">
        <v>194</v>
      </c>
      <c r="D16" s="2">
        <v>1</v>
      </c>
      <c r="E16" s="2">
        <v>0</v>
      </c>
      <c r="F16" s="2">
        <v>0</v>
      </c>
      <c r="G16" s="2">
        <v>-1</v>
      </c>
      <c r="H16" s="2">
        <v>1</v>
      </c>
      <c r="I16" s="2">
        <v>1</v>
      </c>
      <c r="J16" s="2">
        <v>-1</v>
      </c>
      <c r="K16" s="2">
        <v>1</v>
      </c>
      <c r="L16" s="2">
        <v>-1</v>
      </c>
      <c r="M16" s="4">
        <f t="shared" si="0"/>
        <v>1</v>
      </c>
      <c r="N16" s="4">
        <v>5.6</v>
      </c>
      <c r="O16" s="6">
        <f t="shared" si="2"/>
        <v>56</v>
      </c>
      <c r="P16" s="4" t="str">
        <f t="shared" si="6"/>
        <v>GRUPO_3</v>
      </c>
      <c r="Q16" s="4">
        <v>1</v>
      </c>
      <c r="R16" s="4">
        <v>1</v>
      </c>
      <c r="S16" s="4">
        <v>1</v>
      </c>
      <c r="T16" s="4">
        <v>1</v>
      </c>
      <c r="U16" s="4">
        <v>10</v>
      </c>
      <c r="V16" s="4">
        <f t="shared" si="3"/>
        <v>100</v>
      </c>
      <c r="W16" s="4"/>
      <c r="X16" s="9">
        <v>1</v>
      </c>
      <c r="Y16" s="9">
        <v>1</v>
      </c>
      <c r="Z16" s="9">
        <v>1</v>
      </c>
      <c r="AA16" s="9">
        <v>1</v>
      </c>
      <c r="AB16" s="9">
        <v>1</v>
      </c>
      <c r="AC16" s="9">
        <v>10</v>
      </c>
      <c r="AD16" s="4">
        <f t="shared" si="4"/>
        <v>100</v>
      </c>
      <c r="AE16" s="9">
        <v>1</v>
      </c>
      <c r="AF16" s="9">
        <v>1</v>
      </c>
      <c r="AG16" s="9">
        <v>1</v>
      </c>
      <c r="AH16" s="9">
        <v>1</v>
      </c>
      <c r="AI16" s="9">
        <v>1</v>
      </c>
      <c r="AJ16" s="9">
        <v>10</v>
      </c>
      <c r="AK16" s="4">
        <f t="shared" si="5"/>
        <v>100</v>
      </c>
    </row>
    <row r="17" spans="1:37" x14ac:dyDescent="0.15">
      <c r="A17" s="5" t="s">
        <v>128</v>
      </c>
      <c r="B17" s="5" t="s">
        <v>129</v>
      </c>
      <c r="C17" s="7" t="s">
        <v>194</v>
      </c>
      <c r="D17" s="2">
        <v>1</v>
      </c>
      <c r="E17" s="2">
        <v>0</v>
      </c>
      <c r="F17" s="2">
        <v>0</v>
      </c>
      <c r="G17" s="2">
        <v>0</v>
      </c>
      <c r="H17" s="2">
        <v>1</v>
      </c>
      <c r="I17" s="2">
        <v>1</v>
      </c>
      <c r="J17" s="2">
        <v>0</v>
      </c>
      <c r="K17" s="2">
        <v>1</v>
      </c>
      <c r="L17" s="2">
        <v>1</v>
      </c>
      <c r="M17" s="4">
        <f t="shared" si="0"/>
        <v>5</v>
      </c>
      <c r="N17" s="4">
        <v>7.9</v>
      </c>
      <c r="O17" s="6">
        <f t="shared" si="2"/>
        <v>79</v>
      </c>
      <c r="P17" s="4" t="str">
        <f t="shared" si="6"/>
        <v>GRUPO_1</v>
      </c>
      <c r="Q17" s="4">
        <v>1</v>
      </c>
      <c r="R17" s="4">
        <v>1</v>
      </c>
      <c r="S17" s="4">
        <v>-1</v>
      </c>
      <c r="T17" s="4">
        <v>1</v>
      </c>
      <c r="U17" s="4">
        <v>7.5</v>
      </c>
      <c r="V17" s="4">
        <f t="shared" si="3"/>
        <v>75</v>
      </c>
      <c r="W17" s="4"/>
      <c r="X17" s="9">
        <v>1</v>
      </c>
      <c r="Y17" s="9">
        <v>1</v>
      </c>
      <c r="Z17" s="9">
        <v>1</v>
      </c>
      <c r="AA17" s="9">
        <v>1</v>
      </c>
      <c r="AB17" s="9">
        <v>0</v>
      </c>
      <c r="AC17" s="9">
        <v>9</v>
      </c>
      <c r="AD17" s="4">
        <f t="shared" si="4"/>
        <v>90</v>
      </c>
      <c r="AE17" s="9">
        <v>1</v>
      </c>
      <c r="AF17" s="9">
        <v>1</v>
      </c>
      <c r="AG17" s="9">
        <v>1</v>
      </c>
      <c r="AH17" s="9">
        <v>1</v>
      </c>
      <c r="AI17" s="9">
        <v>1</v>
      </c>
      <c r="AJ17" s="9">
        <v>10</v>
      </c>
      <c r="AK17" s="4">
        <f t="shared" si="5"/>
        <v>100</v>
      </c>
    </row>
    <row r="18" spans="1:37" x14ac:dyDescent="0.15">
      <c r="A18" s="5" t="s">
        <v>56</v>
      </c>
      <c r="B18" s="5" t="s">
        <v>57</v>
      </c>
      <c r="C18" s="7" t="s">
        <v>194</v>
      </c>
      <c r="D18" s="2">
        <v>0</v>
      </c>
      <c r="E18" s="2">
        <v>-1</v>
      </c>
      <c r="F18" s="2">
        <v>0</v>
      </c>
      <c r="G18" s="2">
        <v>-1</v>
      </c>
      <c r="H18" s="2">
        <v>-1</v>
      </c>
      <c r="I18" s="2">
        <v>-1</v>
      </c>
      <c r="J18" s="2">
        <v>-1</v>
      </c>
      <c r="K18" s="3">
        <v>-1</v>
      </c>
      <c r="L18" s="2">
        <v>-1</v>
      </c>
      <c r="M18" s="4">
        <f t="shared" si="0"/>
        <v>-7</v>
      </c>
      <c r="N18" s="4">
        <v>1.2</v>
      </c>
      <c r="O18" s="6">
        <f t="shared" si="2"/>
        <v>12</v>
      </c>
      <c r="P18" s="4" t="str">
        <f t="shared" si="6"/>
        <v>GRUPO_3</v>
      </c>
      <c r="Q18" s="4">
        <v>0</v>
      </c>
      <c r="R18" s="4">
        <v>0</v>
      </c>
      <c r="S18" s="4">
        <v>-1</v>
      </c>
      <c r="T18" s="4">
        <v>1</v>
      </c>
      <c r="U18" s="4">
        <v>5</v>
      </c>
      <c r="V18" s="4">
        <f t="shared" si="3"/>
        <v>50</v>
      </c>
      <c r="W18" s="4"/>
      <c r="X18" s="9">
        <v>1</v>
      </c>
      <c r="Y18" s="9">
        <v>1</v>
      </c>
      <c r="Z18" s="9">
        <v>1</v>
      </c>
      <c r="AA18" s="9">
        <v>0</v>
      </c>
      <c r="AB18" s="9">
        <v>0</v>
      </c>
      <c r="AC18" s="9">
        <v>8</v>
      </c>
      <c r="AD18" s="4">
        <f t="shared" si="4"/>
        <v>80</v>
      </c>
      <c r="AE18" s="4"/>
      <c r="AF18" s="4"/>
      <c r="AG18" s="4"/>
      <c r="AH18" s="4"/>
      <c r="AI18" s="4"/>
      <c r="AJ18" s="9">
        <v>0</v>
      </c>
      <c r="AK18" s="4">
        <f t="shared" si="5"/>
        <v>0</v>
      </c>
    </row>
    <row r="19" spans="1:37" x14ac:dyDescent="0.15">
      <c r="A19" s="5" t="s">
        <v>11</v>
      </c>
      <c r="B19" s="5" t="s">
        <v>12</v>
      </c>
      <c r="C19" s="7" t="s">
        <v>196</v>
      </c>
      <c r="D19" s="2">
        <v>0</v>
      </c>
      <c r="E19" s="2">
        <v>0</v>
      </c>
      <c r="F19" s="2">
        <v>-1</v>
      </c>
      <c r="G19" s="2">
        <v>-1</v>
      </c>
      <c r="H19" s="2">
        <v>-1</v>
      </c>
      <c r="I19" s="2">
        <v>-1</v>
      </c>
      <c r="J19" s="2">
        <v>0</v>
      </c>
      <c r="K19" s="2">
        <v>-1</v>
      </c>
      <c r="L19" s="2">
        <v>-1</v>
      </c>
      <c r="M19" s="4">
        <f t="shared" si="0"/>
        <v>-6</v>
      </c>
      <c r="N19" s="4">
        <v>1.8</v>
      </c>
      <c r="O19" s="6">
        <f t="shared" si="2"/>
        <v>18</v>
      </c>
      <c r="P19" s="4" t="str">
        <f t="shared" si="6"/>
        <v>GRUPO_3</v>
      </c>
      <c r="Q19" s="4"/>
      <c r="R19" s="4"/>
      <c r="S19" s="4"/>
      <c r="T19" s="4"/>
      <c r="U19" s="4">
        <v>0</v>
      </c>
      <c r="V19" s="4">
        <f t="shared" si="3"/>
        <v>0</v>
      </c>
      <c r="W19" s="4"/>
      <c r="X19" s="4"/>
      <c r="Y19" s="4"/>
      <c r="Z19" s="4"/>
      <c r="AA19" s="4"/>
      <c r="AB19" s="4"/>
      <c r="AC19" s="4">
        <v>0</v>
      </c>
      <c r="AD19" s="4">
        <f t="shared" si="4"/>
        <v>0</v>
      </c>
      <c r="AE19" s="4"/>
      <c r="AF19" s="4"/>
      <c r="AG19" s="4"/>
      <c r="AH19" s="4"/>
      <c r="AI19" s="4"/>
      <c r="AJ19" s="9">
        <v>0</v>
      </c>
      <c r="AK19" s="4">
        <f t="shared" si="5"/>
        <v>0</v>
      </c>
    </row>
    <row r="20" spans="1:37" x14ac:dyDescent="0.15">
      <c r="A20" s="5" t="s">
        <v>168</v>
      </c>
      <c r="B20" s="5" t="s">
        <v>169</v>
      </c>
      <c r="C20" s="7" t="s">
        <v>197</v>
      </c>
      <c r="D20" s="4"/>
      <c r="E20" s="4"/>
      <c r="F20" s="4"/>
      <c r="G20" s="4"/>
      <c r="H20" s="4"/>
      <c r="I20" s="4"/>
      <c r="J20" s="4"/>
      <c r="K20" s="4"/>
      <c r="L20" s="4"/>
      <c r="M20" s="4">
        <f t="shared" si="0"/>
        <v>0</v>
      </c>
      <c r="N20" s="4">
        <v>0</v>
      </c>
      <c r="O20" s="6">
        <f t="shared" si="2"/>
        <v>0</v>
      </c>
      <c r="P20" s="4" t="str">
        <f t="shared" si="6"/>
        <v>NÃO_FEZ</v>
      </c>
      <c r="Q20" s="4">
        <v>0</v>
      </c>
      <c r="R20" s="4">
        <v>0</v>
      </c>
      <c r="S20" s="4">
        <v>-1</v>
      </c>
      <c r="T20" s="4">
        <v>1</v>
      </c>
      <c r="U20" s="4">
        <v>5</v>
      </c>
      <c r="V20" s="4">
        <f t="shared" si="3"/>
        <v>50</v>
      </c>
      <c r="W20" s="4"/>
      <c r="X20" s="9">
        <v>1</v>
      </c>
      <c r="Y20" s="9">
        <v>1</v>
      </c>
      <c r="Z20" s="9">
        <v>1</v>
      </c>
      <c r="AA20" s="9">
        <v>1</v>
      </c>
      <c r="AB20" s="9">
        <v>1</v>
      </c>
      <c r="AC20" s="9">
        <v>10</v>
      </c>
      <c r="AD20" s="4">
        <f t="shared" si="4"/>
        <v>100</v>
      </c>
      <c r="AE20" s="9">
        <v>1</v>
      </c>
      <c r="AF20" s="9">
        <v>1</v>
      </c>
      <c r="AG20" s="9">
        <v>1</v>
      </c>
      <c r="AH20" s="9">
        <v>1</v>
      </c>
      <c r="AI20" s="9">
        <v>1</v>
      </c>
      <c r="AJ20" s="9">
        <v>10</v>
      </c>
      <c r="AK20" s="4">
        <f t="shared" si="5"/>
        <v>100</v>
      </c>
    </row>
    <row r="21" spans="1:37" x14ac:dyDescent="0.15">
      <c r="A21" s="5" t="s">
        <v>80</v>
      </c>
      <c r="B21" s="5" t="s">
        <v>81</v>
      </c>
      <c r="C21" s="5"/>
      <c r="D21" s="2">
        <v>0</v>
      </c>
      <c r="E21" s="2">
        <v>0</v>
      </c>
      <c r="F21" s="2">
        <v>0</v>
      </c>
      <c r="G21" s="2">
        <v>0</v>
      </c>
      <c r="H21" s="2">
        <v>1</v>
      </c>
      <c r="I21" s="2">
        <v>1</v>
      </c>
      <c r="J21" s="2">
        <v>-1</v>
      </c>
      <c r="K21" s="2">
        <v>1</v>
      </c>
      <c r="L21" s="2">
        <v>0</v>
      </c>
      <c r="M21" s="4">
        <f t="shared" si="0"/>
        <v>2</v>
      </c>
      <c r="N21" s="4">
        <v>6.3</v>
      </c>
      <c r="O21" s="6">
        <f t="shared" si="2"/>
        <v>63</v>
      </c>
      <c r="P21" s="4" t="str">
        <f t="shared" si="6"/>
        <v>GRUPO_3</v>
      </c>
      <c r="Q21" s="4">
        <v>1</v>
      </c>
      <c r="R21" s="4">
        <v>1</v>
      </c>
      <c r="S21" s="4">
        <v>1</v>
      </c>
      <c r="T21" s="4">
        <v>1</v>
      </c>
      <c r="U21" s="4">
        <v>10</v>
      </c>
      <c r="V21" s="4">
        <f t="shared" si="3"/>
        <v>100</v>
      </c>
      <c r="W21" s="4"/>
      <c r="X21" s="9">
        <v>1</v>
      </c>
      <c r="Y21" s="9">
        <v>1</v>
      </c>
      <c r="Z21" s="9">
        <v>1</v>
      </c>
      <c r="AA21" s="9">
        <v>1</v>
      </c>
      <c r="AB21" s="9">
        <v>0</v>
      </c>
      <c r="AC21" s="9">
        <v>9</v>
      </c>
      <c r="AD21" s="4">
        <f t="shared" si="4"/>
        <v>90</v>
      </c>
      <c r="AE21" s="9">
        <v>1</v>
      </c>
      <c r="AF21" s="9">
        <v>1</v>
      </c>
      <c r="AG21" s="9">
        <v>1</v>
      </c>
      <c r="AH21" s="9">
        <v>0</v>
      </c>
      <c r="AI21" s="9">
        <v>0</v>
      </c>
      <c r="AJ21" s="9">
        <v>8</v>
      </c>
      <c r="AK21" s="4">
        <f t="shared" si="5"/>
        <v>80</v>
      </c>
    </row>
    <row r="22" spans="1:37" x14ac:dyDescent="0.15">
      <c r="A22" s="2" t="s">
        <v>185</v>
      </c>
      <c r="B22" s="5"/>
      <c r="C22" s="7" t="s">
        <v>195</v>
      </c>
      <c r="D22" s="2">
        <v>1</v>
      </c>
      <c r="E22" s="2">
        <v>0</v>
      </c>
      <c r="F22" s="2">
        <v>0</v>
      </c>
      <c r="G22" s="2">
        <v>0</v>
      </c>
      <c r="H22" s="2">
        <v>1</v>
      </c>
      <c r="I22" s="2">
        <v>0</v>
      </c>
      <c r="J22" s="2">
        <v>-1</v>
      </c>
      <c r="K22" s="2">
        <v>-1</v>
      </c>
      <c r="L22" s="2">
        <v>-1</v>
      </c>
      <c r="M22" s="4">
        <f t="shared" si="0"/>
        <v>-1</v>
      </c>
      <c r="N22" s="4">
        <v>4.5999999999999996</v>
      </c>
      <c r="O22" s="6">
        <f t="shared" si="2"/>
        <v>45.999999999999993</v>
      </c>
      <c r="P22" s="4" t="str">
        <f t="shared" si="6"/>
        <v>GRUPO_3</v>
      </c>
      <c r="Q22" s="4">
        <v>1</v>
      </c>
      <c r="R22" s="4">
        <v>0</v>
      </c>
      <c r="S22" s="4">
        <v>-1</v>
      </c>
      <c r="T22" s="4">
        <v>1</v>
      </c>
      <c r="U22" s="4">
        <v>6.25</v>
      </c>
      <c r="V22" s="4">
        <f t="shared" si="3"/>
        <v>62.5</v>
      </c>
      <c r="W22" s="4"/>
      <c r="X22" s="9">
        <v>1</v>
      </c>
      <c r="Y22" s="9">
        <v>1</v>
      </c>
      <c r="Z22" s="9">
        <v>1</v>
      </c>
      <c r="AA22" s="9">
        <v>0</v>
      </c>
      <c r="AB22" s="9">
        <v>1</v>
      </c>
      <c r="AC22" s="9">
        <v>9</v>
      </c>
      <c r="AD22" s="4">
        <f t="shared" si="4"/>
        <v>90</v>
      </c>
      <c r="AE22" s="9">
        <v>0</v>
      </c>
      <c r="AF22" s="9">
        <v>0</v>
      </c>
      <c r="AG22" s="9">
        <v>0</v>
      </c>
      <c r="AH22" s="9">
        <v>0</v>
      </c>
      <c r="AI22" s="9">
        <v>0</v>
      </c>
      <c r="AJ22" s="9">
        <v>5</v>
      </c>
      <c r="AK22" s="4">
        <f t="shared" si="5"/>
        <v>50</v>
      </c>
    </row>
    <row r="23" spans="1:37" x14ac:dyDescent="0.15">
      <c r="A23" s="5" t="s">
        <v>152</v>
      </c>
      <c r="B23" s="5" t="s">
        <v>153</v>
      </c>
      <c r="C23" s="7" t="s">
        <v>195</v>
      </c>
      <c r="D23" s="2">
        <v>1</v>
      </c>
      <c r="E23" s="2">
        <v>0</v>
      </c>
      <c r="F23" s="2">
        <v>0</v>
      </c>
      <c r="G23" s="2">
        <v>-1</v>
      </c>
      <c r="H23" s="2">
        <v>1</v>
      </c>
      <c r="I23" s="2">
        <v>-1</v>
      </c>
      <c r="J23" s="2">
        <v>0</v>
      </c>
      <c r="K23" s="2">
        <v>-1</v>
      </c>
      <c r="L23" s="2">
        <v>-1</v>
      </c>
      <c r="M23" s="4">
        <f t="shared" si="0"/>
        <v>-2</v>
      </c>
      <c r="N23" s="4">
        <v>2.9</v>
      </c>
      <c r="O23" s="6">
        <f t="shared" si="2"/>
        <v>29</v>
      </c>
      <c r="P23" s="4" t="str">
        <f t="shared" si="6"/>
        <v>GRUPO_3</v>
      </c>
      <c r="Q23" s="4">
        <v>0</v>
      </c>
      <c r="R23" s="4">
        <v>0</v>
      </c>
      <c r="S23" s="4">
        <v>-1</v>
      </c>
      <c r="T23" s="4">
        <v>1</v>
      </c>
      <c r="U23" s="4">
        <v>5</v>
      </c>
      <c r="V23" s="4">
        <f t="shared" si="3"/>
        <v>50</v>
      </c>
      <c r="W23" s="4"/>
      <c r="X23" s="9">
        <v>1</v>
      </c>
      <c r="Y23" s="9">
        <v>1</v>
      </c>
      <c r="Z23" s="9">
        <v>1</v>
      </c>
      <c r="AA23" s="9">
        <v>1</v>
      </c>
      <c r="AB23" s="9">
        <v>1</v>
      </c>
      <c r="AC23" s="9">
        <v>10</v>
      </c>
      <c r="AD23" s="4">
        <f t="shared" si="4"/>
        <v>100</v>
      </c>
      <c r="AE23" s="9">
        <v>1</v>
      </c>
      <c r="AF23" s="9">
        <v>1</v>
      </c>
      <c r="AG23" s="9">
        <v>1</v>
      </c>
      <c r="AH23" s="9">
        <v>0</v>
      </c>
      <c r="AI23" s="9">
        <v>0</v>
      </c>
      <c r="AJ23" s="9">
        <v>8</v>
      </c>
      <c r="AK23" s="4">
        <f t="shared" si="5"/>
        <v>80</v>
      </c>
    </row>
    <row r="24" spans="1:37" x14ac:dyDescent="0.15">
      <c r="A24" s="5" t="s">
        <v>104</v>
      </c>
      <c r="B24" s="5" t="s">
        <v>105</v>
      </c>
      <c r="C24" s="7" t="s">
        <v>196</v>
      </c>
      <c r="D24" s="2">
        <v>-1</v>
      </c>
      <c r="E24" s="2">
        <v>0</v>
      </c>
      <c r="F24" s="2">
        <v>0</v>
      </c>
      <c r="G24" s="2">
        <v>0</v>
      </c>
      <c r="H24" s="2">
        <v>1</v>
      </c>
      <c r="I24" s="2">
        <v>1</v>
      </c>
      <c r="J24" s="2">
        <v>1</v>
      </c>
      <c r="K24" s="2">
        <v>1</v>
      </c>
      <c r="L24" s="2">
        <v>1</v>
      </c>
      <c r="M24" s="4">
        <f t="shared" si="0"/>
        <v>4</v>
      </c>
      <c r="N24" s="4">
        <v>7.3</v>
      </c>
      <c r="O24" s="6">
        <f t="shared" si="2"/>
        <v>73</v>
      </c>
      <c r="P24" s="4" t="str">
        <f t="shared" si="6"/>
        <v>GRUPO_2</v>
      </c>
      <c r="Q24" s="4">
        <v>1</v>
      </c>
      <c r="R24" s="4">
        <v>1</v>
      </c>
      <c r="S24" s="4">
        <v>1</v>
      </c>
      <c r="T24" s="4">
        <v>1</v>
      </c>
      <c r="U24" s="4">
        <v>10</v>
      </c>
      <c r="V24" s="4">
        <f t="shared" si="3"/>
        <v>100</v>
      </c>
      <c r="W24" s="4"/>
      <c r="X24" s="9">
        <v>1</v>
      </c>
      <c r="Y24" s="9">
        <v>1</v>
      </c>
      <c r="Z24" s="9">
        <v>1</v>
      </c>
      <c r="AA24" s="9">
        <v>1</v>
      </c>
      <c r="AB24" s="9">
        <v>1</v>
      </c>
      <c r="AC24" s="9">
        <v>10</v>
      </c>
      <c r="AD24" s="4">
        <f t="shared" si="4"/>
        <v>100</v>
      </c>
      <c r="AE24" s="9">
        <v>1</v>
      </c>
      <c r="AF24" s="9">
        <v>1</v>
      </c>
      <c r="AG24" s="9">
        <v>1</v>
      </c>
      <c r="AH24" s="9">
        <v>1</v>
      </c>
      <c r="AI24" s="9">
        <v>1</v>
      </c>
      <c r="AJ24" s="9">
        <v>10</v>
      </c>
      <c r="AK24" s="4">
        <f t="shared" si="5"/>
        <v>100</v>
      </c>
    </row>
    <row r="25" spans="1:37" x14ac:dyDescent="0.15">
      <c r="A25" s="5" t="s">
        <v>36</v>
      </c>
      <c r="B25" s="5" t="s">
        <v>37</v>
      </c>
      <c r="C25" s="5"/>
      <c r="D25" s="4"/>
      <c r="E25" s="4"/>
      <c r="F25" s="4"/>
      <c r="G25" s="4"/>
      <c r="H25" s="4"/>
      <c r="I25" s="4"/>
      <c r="J25" s="4"/>
      <c r="K25" s="4"/>
      <c r="L25" s="4"/>
      <c r="M25" s="4">
        <f t="shared" si="0"/>
        <v>0</v>
      </c>
      <c r="N25" s="4">
        <v>0</v>
      </c>
      <c r="O25" s="6">
        <f t="shared" si="2"/>
        <v>0</v>
      </c>
      <c r="P25" s="4" t="str">
        <f t="shared" si="6"/>
        <v>NÃO_FEZ</v>
      </c>
      <c r="Q25" s="4"/>
      <c r="R25" s="4"/>
      <c r="S25" s="4"/>
      <c r="T25" s="4"/>
      <c r="U25" s="4">
        <v>0</v>
      </c>
      <c r="V25" s="4">
        <f t="shared" si="3"/>
        <v>0</v>
      </c>
      <c r="W25" s="4"/>
      <c r="X25" s="4"/>
      <c r="Y25" s="4"/>
      <c r="Z25" s="4"/>
      <c r="AA25" s="4"/>
      <c r="AB25" s="4"/>
      <c r="AC25" s="4">
        <v>0</v>
      </c>
      <c r="AD25" s="4">
        <f t="shared" si="4"/>
        <v>0</v>
      </c>
      <c r="AE25" s="4"/>
      <c r="AF25" s="4"/>
      <c r="AG25" s="4"/>
      <c r="AH25" s="4"/>
      <c r="AI25" s="4"/>
      <c r="AJ25" s="9">
        <v>0</v>
      </c>
      <c r="AK25" s="4">
        <f t="shared" si="5"/>
        <v>0</v>
      </c>
    </row>
    <row r="26" spans="1:37" x14ac:dyDescent="0.15">
      <c r="A26" s="5" t="s">
        <v>72</v>
      </c>
      <c r="B26" s="5" t="s">
        <v>73</v>
      </c>
      <c r="C26" s="7" t="s">
        <v>194</v>
      </c>
      <c r="D26" s="2">
        <v>0</v>
      </c>
      <c r="E26" s="2">
        <v>0</v>
      </c>
      <c r="F26" s="2">
        <v>0</v>
      </c>
      <c r="G26" s="2">
        <v>1</v>
      </c>
      <c r="H26" s="2">
        <v>1</v>
      </c>
      <c r="I26" s="2">
        <v>-1</v>
      </c>
      <c r="J26" s="2">
        <v>1</v>
      </c>
      <c r="K26" s="2">
        <v>0</v>
      </c>
      <c r="L26" s="2">
        <v>0</v>
      </c>
      <c r="M26" s="4">
        <f t="shared" si="0"/>
        <v>2</v>
      </c>
      <c r="N26" s="4">
        <v>6.3</v>
      </c>
      <c r="O26" s="6">
        <f t="shared" si="2"/>
        <v>63</v>
      </c>
      <c r="P26" s="4" t="str">
        <f t="shared" si="6"/>
        <v>GRUPO_3</v>
      </c>
      <c r="Q26" s="4">
        <v>1</v>
      </c>
      <c r="R26" s="4">
        <v>1</v>
      </c>
      <c r="S26" s="4">
        <v>-1</v>
      </c>
      <c r="T26" s="4">
        <v>1</v>
      </c>
      <c r="U26" s="4">
        <v>7.5</v>
      </c>
      <c r="V26" s="4">
        <f t="shared" si="3"/>
        <v>75</v>
      </c>
      <c r="W26" s="4"/>
      <c r="X26" s="9">
        <v>1</v>
      </c>
      <c r="Y26" s="9">
        <v>1</v>
      </c>
      <c r="Z26" s="9">
        <v>1</v>
      </c>
      <c r="AA26" s="9">
        <v>1</v>
      </c>
      <c r="AB26" s="9">
        <v>1</v>
      </c>
      <c r="AC26" s="9">
        <v>10</v>
      </c>
      <c r="AD26" s="4">
        <f t="shared" si="4"/>
        <v>100</v>
      </c>
      <c r="AE26" s="9">
        <v>1</v>
      </c>
      <c r="AF26" s="9">
        <v>1</v>
      </c>
      <c r="AG26" s="9">
        <v>1</v>
      </c>
      <c r="AH26" s="9">
        <v>0</v>
      </c>
      <c r="AI26" s="9">
        <v>1</v>
      </c>
      <c r="AJ26" s="9">
        <v>9</v>
      </c>
      <c r="AK26" s="4">
        <f t="shared" si="5"/>
        <v>90</v>
      </c>
    </row>
    <row r="27" spans="1:37" x14ac:dyDescent="0.15">
      <c r="A27" s="5" t="s">
        <v>28</v>
      </c>
      <c r="B27" s="5" t="s">
        <v>29</v>
      </c>
      <c r="C27" s="7" t="s">
        <v>195</v>
      </c>
      <c r="D27" s="2">
        <v>0</v>
      </c>
      <c r="E27" s="2">
        <v>0</v>
      </c>
      <c r="F27" s="2">
        <v>-1</v>
      </c>
      <c r="G27" s="2">
        <v>-1</v>
      </c>
      <c r="H27" s="2">
        <v>1</v>
      </c>
      <c r="I27" s="2">
        <v>-1</v>
      </c>
      <c r="J27" s="2">
        <v>-1</v>
      </c>
      <c r="K27" s="2">
        <v>-1</v>
      </c>
      <c r="L27" s="2">
        <v>-1</v>
      </c>
      <c r="M27" s="4">
        <f t="shared" si="0"/>
        <v>-5</v>
      </c>
      <c r="N27" s="4">
        <v>2.9</v>
      </c>
      <c r="O27" s="6">
        <f t="shared" si="2"/>
        <v>29</v>
      </c>
      <c r="P27" s="4" t="str">
        <f t="shared" si="6"/>
        <v>GRUPO_3</v>
      </c>
      <c r="Q27" s="4"/>
      <c r="R27" s="4"/>
      <c r="S27" s="4"/>
      <c r="T27" s="4"/>
      <c r="U27" s="4">
        <v>0</v>
      </c>
      <c r="V27" s="4">
        <f t="shared" si="3"/>
        <v>0</v>
      </c>
      <c r="W27" s="4"/>
      <c r="X27" s="4">
        <v>1</v>
      </c>
      <c r="Y27" s="4">
        <v>1</v>
      </c>
      <c r="Z27" s="4">
        <v>1</v>
      </c>
      <c r="AA27" s="4">
        <v>1</v>
      </c>
      <c r="AB27" s="4">
        <v>0</v>
      </c>
      <c r="AC27" s="4">
        <v>9</v>
      </c>
      <c r="AD27" s="4">
        <f t="shared" si="4"/>
        <v>90</v>
      </c>
      <c r="AE27" s="4"/>
      <c r="AF27" s="4"/>
      <c r="AG27" s="4"/>
      <c r="AH27" s="4"/>
      <c r="AI27" s="4"/>
      <c r="AJ27" s="9">
        <v>0</v>
      </c>
      <c r="AK27" s="4">
        <f t="shared" si="5"/>
        <v>0</v>
      </c>
    </row>
    <row r="28" spans="1:37" x14ac:dyDescent="0.15">
      <c r="A28" s="5" t="s">
        <v>164</v>
      </c>
      <c r="B28" s="5" t="s">
        <v>165</v>
      </c>
      <c r="C28" s="5"/>
      <c r="D28" s="2">
        <v>0</v>
      </c>
      <c r="E28" s="2">
        <v>-1</v>
      </c>
      <c r="F28" s="2">
        <v>-1</v>
      </c>
      <c r="G28" s="2">
        <v>-1</v>
      </c>
      <c r="H28" s="2">
        <v>1</v>
      </c>
      <c r="I28" s="2">
        <v>-1</v>
      </c>
      <c r="J28" s="2">
        <v>-1</v>
      </c>
      <c r="K28" s="2">
        <v>-1</v>
      </c>
      <c r="L28" s="2">
        <v>-1</v>
      </c>
      <c r="M28" s="4">
        <f t="shared" si="0"/>
        <v>-6</v>
      </c>
      <c r="N28" s="4">
        <v>1.7</v>
      </c>
      <c r="O28" s="6">
        <f t="shared" si="2"/>
        <v>17</v>
      </c>
      <c r="P28" s="4" t="str">
        <f t="shared" si="6"/>
        <v>GRUPO_3</v>
      </c>
      <c r="Q28" s="4"/>
      <c r="R28" s="4"/>
      <c r="S28" s="4"/>
      <c r="T28" s="4"/>
      <c r="U28" s="4">
        <v>0</v>
      </c>
      <c r="V28" s="4">
        <f t="shared" si="3"/>
        <v>0</v>
      </c>
      <c r="W28" s="4"/>
      <c r="X28" s="4"/>
      <c r="Y28" s="4"/>
      <c r="Z28" s="4"/>
      <c r="AA28" s="4"/>
      <c r="AB28" s="4"/>
      <c r="AC28" s="4">
        <v>0</v>
      </c>
      <c r="AD28" s="4">
        <f t="shared" si="4"/>
        <v>0</v>
      </c>
      <c r="AE28" s="4"/>
      <c r="AF28" s="4"/>
      <c r="AG28" s="4"/>
      <c r="AH28" s="4"/>
      <c r="AI28" s="4"/>
      <c r="AJ28" s="9">
        <v>0</v>
      </c>
      <c r="AK28" s="4">
        <f t="shared" si="5"/>
        <v>0</v>
      </c>
    </row>
    <row r="29" spans="1:37" x14ac:dyDescent="0.15">
      <c r="A29" s="5" t="s">
        <v>20</v>
      </c>
      <c r="B29" s="5" t="s">
        <v>21</v>
      </c>
      <c r="C29" s="7" t="s">
        <v>194</v>
      </c>
      <c r="D29" s="2">
        <v>0</v>
      </c>
      <c r="E29" s="2">
        <v>-1</v>
      </c>
      <c r="F29" s="2">
        <v>-1</v>
      </c>
      <c r="G29" s="2">
        <v>-1</v>
      </c>
      <c r="H29" s="2">
        <v>1</v>
      </c>
      <c r="I29" s="2">
        <v>-1</v>
      </c>
      <c r="J29" s="2">
        <v>-1</v>
      </c>
      <c r="K29" s="2">
        <v>-1</v>
      </c>
      <c r="L29" s="2">
        <v>-1</v>
      </c>
      <c r="M29" s="4">
        <f t="shared" si="0"/>
        <v>-6</v>
      </c>
      <c r="N29" s="4">
        <v>1.7</v>
      </c>
      <c r="O29" s="6">
        <f t="shared" si="2"/>
        <v>17</v>
      </c>
      <c r="P29" s="4" t="str">
        <f t="shared" si="6"/>
        <v>GRUPO_3</v>
      </c>
      <c r="Q29" s="4">
        <v>1</v>
      </c>
      <c r="R29" s="4">
        <v>1</v>
      </c>
      <c r="S29" s="4">
        <v>1</v>
      </c>
      <c r="T29" s="4">
        <v>1</v>
      </c>
      <c r="U29" s="4">
        <v>10</v>
      </c>
      <c r="V29" s="4">
        <f t="shared" si="3"/>
        <v>100</v>
      </c>
      <c r="W29" s="4"/>
      <c r="X29" s="9">
        <v>1</v>
      </c>
      <c r="Y29" s="9">
        <v>1</v>
      </c>
      <c r="Z29" s="9">
        <v>1</v>
      </c>
      <c r="AA29" s="9">
        <v>1</v>
      </c>
      <c r="AB29" s="9">
        <v>0</v>
      </c>
      <c r="AC29" s="9">
        <v>9</v>
      </c>
      <c r="AD29" s="4">
        <f t="shared" si="4"/>
        <v>90</v>
      </c>
      <c r="AE29" s="9">
        <v>1</v>
      </c>
      <c r="AF29" s="9">
        <v>1</v>
      </c>
      <c r="AG29" s="9">
        <v>1</v>
      </c>
      <c r="AH29" s="9">
        <v>0</v>
      </c>
      <c r="AI29" s="9">
        <v>1</v>
      </c>
      <c r="AJ29" s="9">
        <v>9</v>
      </c>
      <c r="AK29" s="4">
        <f t="shared" si="5"/>
        <v>90</v>
      </c>
    </row>
    <row r="30" spans="1:37" x14ac:dyDescent="0.15">
      <c r="A30" s="5" t="s">
        <v>136</v>
      </c>
      <c r="B30" s="5" t="s">
        <v>137</v>
      </c>
      <c r="C30" s="7" t="s">
        <v>197</v>
      </c>
      <c r="D30" s="2">
        <v>0</v>
      </c>
      <c r="E30" s="2">
        <v>-1</v>
      </c>
      <c r="F30" s="2">
        <v>0</v>
      </c>
      <c r="G30" s="2">
        <v>-1</v>
      </c>
      <c r="H30" s="2">
        <v>1</v>
      </c>
      <c r="I30" s="2">
        <v>-1</v>
      </c>
      <c r="J30" s="2">
        <v>1</v>
      </c>
      <c r="K30" s="2">
        <v>0</v>
      </c>
      <c r="L30" s="2">
        <v>0</v>
      </c>
      <c r="M30" s="4">
        <f t="shared" si="0"/>
        <v>-1</v>
      </c>
      <c r="N30" s="4">
        <v>1.7</v>
      </c>
      <c r="O30" s="6">
        <f t="shared" si="2"/>
        <v>17</v>
      </c>
      <c r="P30" s="4" t="str">
        <f t="shared" si="6"/>
        <v>GRUPO_3</v>
      </c>
      <c r="Q30" s="4">
        <v>0</v>
      </c>
      <c r="R30" s="4">
        <v>0</v>
      </c>
      <c r="S30" s="4">
        <v>-1</v>
      </c>
      <c r="T30" s="4">
        <v>1</v>
      </c>
      <c r="U30" s="4">
        <v>5</v>
      </c>
      <c r="V30" s="4">
        <f t="shared" si="3"/>
        <v>50</v>
      </c>
      <c r="W30" s="4"/>
      <c r="X30" s="9">
        <v>0</v>
      </c>
      <c r="Y30" s="9">
        <v>1</v>
      </c>
      <c r="Z30" s="9">
        <v>1</v>
      </c>
      <c r="AA30" s="9">
        <v>0</v>
      </c>
      <c r="AB30" s="9">
        <v>1</v>
      </c>
      <c r="AC30" s="9">
        <v>8</v>
      </c>
      <c r="AD30" s="4">
        <f t="shared" si="4"/>
        <v>80</v>
      </c>
      <c r="AE30" s="4"/>
      <c r="AF30" s="4"/>
      <c r="AG30" s="4"/>
      <c r="AH30" s="4"/>
      <c r="AI30" s="4"/>
      <c r="AJ30" s="9">
        <v>0</v>
      </c>
      <c r="AK30" s="4">
        <f t="shared" si="5"/>
        <v>0</v>
      </c>
    </row>
    <row r="31" spans="1:37" x14ac:dyDescent="0.15">
      <c r="A31" s="5" t="s">
        <v>144</v>
      </c>
      <c r="B31" s="5" t="s">
        <v>145</v>
      </c>
      <c r="C31" s="5"/>
      <c r="D31" s="4"/>
      <c r="E31" s="4"/>
      <c r="F31" s="4"/>
      <c r="G31" s="4"/>
      <c r="H31" s="4"/>
      <c r="I31" s="4"/>
      <c r="J31" s="4"/>
      <c r="K31" s="4"/>
      <c r="L31" s="4"/>
      <c r="M31" s="4">
        <f t="shared" si="0"/>
        <v>0</v>
      </c>
      <c r="N31" s="4">
        <v>0</v>
      </c>
      <c r="O31" s="6">
        <f t="shared" si="2"/>
        <v>0</v>
      </c>
      <c r="P31" s="4" t="str">
        <f t="shared" si="6"/>
        <v>NÃO_FEZ</v>
      </c>
      <c r="Q31" s="4">
        <v>0</v>
      </c>
      <c r="R31" s="4">
        <v>0</v>
      </c>
      <c r="S31" s="4">
        <v>-1</v>
      </c>
      <c r="T31" s="4">
        <v>1</v>
      </c>
      <c r="U31" s="4">
        <v>5</v>
      </c>
      <c r="V31" s="4">
        <f t="shared" si="3"/>
        <v>50</v>
      </c>
      <c r="W31" s="4"/>
      <c r="X31" s="9">
        <v>1</v>
      </c>
      <c r="Y31" s="9">
        <v>1</v>
      </c>
      <c r="Z31" s="9">
        <v>1</v>
      </c>
      <c r="AA31" s="9">
        <v>1</v>
      </c>
      <c r="AB31" s="9">
        <v>0</v>
      </c>
      <c r="AC31" s="9">
        <v>9</v>
      </c>
      <c r="AD31" s="4">
        <f t="shared" si="4"/>
        <v>90</v>
      </c>
      <c r="AE31" s="9">
        <v>1</v>
      </c>
      <c r="AF31" s="9">
        <v>1</v>
      </c>
      <c r="AG31" s="9">
        <v>1</v>
      </c>
      <c r="AH31" s="9">
        <v>1</v>
      </c>
      <c r="AI31" s="9">
        <v>1</v>
      </c>
      <c r="AJ31" s="9">
        <v>10</v>
      </c>
      <c r="AK31" s="4">
        <f t="shared" si="5"/>
        <v>100</v>
      </c>
    </row>
    <row r="32" spans="1:37" x14ac:dyDescent="0.15">
      <c r="A32" s="5" t="s">
        <v>124</v>
      </c>
      <c r="B32" s="5" t="s">
        <v>125</v>
      </c>
      <c r="C32" s="7" t="s">
        <v>194</v>
      </c>
      <c r="D32" s="2">
        <v>0</v>
      </c>
      <c r="E32" s="2">
        <v>0</v>
      </c>
      <c r="F32" s="2">
        <v>-1</v>
      </c>
      <c r="G32" s="2">
        <v>0</v>
      </c>
      <c r="H32" s="2">
        <v>1</v>
      </c>
      <c r="I32" s="2">
        <v>0</v>
      </c>
      <c r="J32" s="2">
        <v>0</v>
      </c>
      <c r="K32" s="2">
        <v>1</v>
      </c>
      <c r="L32" s="2">
        <v>0</v>
      </c>
      <c r="M32" s="4">
        <f t="shared" si="0"/>
        <v>1</v>
      </c>
      <c r="N32" s="4">
        <v>4</v>
      </c>
      <c r="O32" s="6">
        <f t="shared" si="2"/>
        <v>40</v>
      </c>
      <c r="P32" s="4" t="str">
        <f t="shared" si="6"/>
        <v>GRUPO_3</v>
      </c>
      <c r="Q32" s="4">
        <v>0</v>
      </c>
      <c r="R32" s="4">
        <v>0</v>
      </c>
      <c r="S32" s="4">
        <v>-1</v>
      </c>
      <c r="T32" s="4">
        <v>1</v>
      </c>
      <c r="U32" s="4">
        <v>5</v>
      </c>
      <c r="V32" s="4">
        <f t="shared" si="3"/>
        <v>50</v>
      </c>
      <c r="W32" s="4"/>
      <c r="X32" s="9">
        <v>1</v>
      </c>
      <c r="Y32" s="9">
        <v>1</v>
      </c>
      <c r="Z32" s="9">
        <v>1</v>
      </c>
      <c r="AA32" s="9">
        <v>1</v>
      </c>
      <c r="AB32" s="9">
        <v>-1</v>
      </c>
      <c r="AC32" s="9">
        <v>8</v>
      </c>
      <c r="AD32" s="4">
        <f t="shared" si="4"/>
        <v>80</v>
      </c>
      <c r="AE32" s="9">
        <v>1</v>
      </c>
      <c r="AF32" s="9">
        <v>1</v>
      </c>
      <c r="AG32" s="9">
        <v>1</v>
      </c>
      <c r="AH32" s="9">
        <v>1</v>
      </c>
      <c r="AI32" s="9">
        <v>1</v>
      </c>
      <c r="AJ32" s="9">
        <v>10</v>
      </c>
      <c r="AK32" s="4">
        <f t="shared" si="5"/>
        <v>100</v>
      </c>
    </row>
    <row r="33" spans="1:37" x14ac:dyDescent="0.15">
      <c r="A33" s="5" t="s">
        <v>156</v>
      </c>
      <c r="B33" s="5" t="s">
        <v>157</v>
      </c>
      <c r="C33" s="5"/>
      <c r="D33" s="4"/>
      <c r="E33" s="4"/>
      <c r="F33" s="4"/>
      <c r="G33" s="4"/>
      <c r="H33" s="4"/>
      <c r="I33" s="4"/>
      <c r="J33" s="4"/>
      <c r="K33" s="4"/>
      <c r="L33" s="4"/>
      <c r="M33" s="4">
        <f t="shared" si="0"/>
        <v>0</v>
      </c>
      <c r="N33" s="4">
        <v>0</v>
      </c>
      <c r="O33" s="6">
        <f t="shared" si="2"/>
        <v>0</v>
      </c>
      <c r="P33" s="4" t="str">
        <f t="shared" si="6"/>
        <v>NÃO_FEZ</v>
      </c>
      <c r="Q33" s="4"/>
      <c r="R33" s="4"/>
      <c r="S33" s="4"/>
      <c r="T33" s="4"/>
      <c r="U33" s="4">
        <v>0</v>
      </c>
      <c r="V33" s="4">
        <f t="shared" si="3"/>
        <v>0</v>
      </c>
      <c r="W33" s="4"/>
      <c r="X33" s="4"/>
      <c r="Y33" s="4"/>
      <c r="Z33" s="4"/>
      <c r="AA33" s="4"/>
      <c r="AB33" s="4"/>
      <c r="AC33" s="4">
        <v>0</v>
      </c>
      <c r="AD33" s="4">
        <f t="shared" si="4"/>
        <v>0</v>
      </c>
      <c r="AE33" s="4"/>
      <c r="AF33" s="4"/>
      <c r="AG33" s="4"/>
      <c r="AH33" s="4"/>
      <c r="AI33" s="4"/>
      <c r="AJ33" s="9">
        <v>0</v>
      </c>
      <c r="AK33" s="4">
        <f t="shared" si="5"/>
        <v>0</v>
      </c>
    </row>
    <row r="34" spans="1:37" x14ac:dyDescent="0.15">
      <c r="A34" s="5" t="s">
        <v>116</v>
      </c>
      <c r="B34" s="5" t="s">
        <v>117</v>
      </c>
      <c r="C34" s="5"/>
      <c r="D34" s="4"/>
      <c r="E34" s="4"/>
      <c r="F34" s="4"/>
      <c r="G34" s="4"/>
      <c r="H34" s="4"/>
      <c r="I34" s="4"/>
      <c r="J34" s="4"/>
      <c r="K34" s="4"/>
      <c r="L34" s="4"/>
      <c r="M34" s="4">
        <f t="shared" si="0"/>
        <v>0</v>
      </c>
      <c r="N34" s="4">
        <v>0</v>
      </c>
      <c r="O34" s="6">
        <f t="shared" si="2"/>
        <v>0</v>
      </c>
      <c r="P34" s="4" t="str">
        <f t="shared" si="6"/>
        <v>NÃO_FEZ</v>
      </c>
      <c r="Q34" s="4"/>
      <c r="R34" s="4"/>
      <c r="S34" s="4"/>
      <c r="T34" s="4"/>
      <c r="U34" s="4">
        <v>0</v>
      </c>
      <c r="V34" s="4">
        <f t="shared" si="3"/>
        <v>0</v>
      </c>
      <c r="W34" s="4"/>
      <c r="X34" s="4"/>
      <c r="Y34" s="4"/>
      <c r="Z34" s="4"/>
      <c r="AA34" s="4"/>
      <c r="AB34" s="4"/>
      <c r="AC34" s="4">
        <v>0</v>
      </c>
      <c r="AD34" s="4">
        <f t="shared" si="4"/>
        <v>0</v>
      </c>
      <c r="AE34" s="4"/>
      <c r="AF34" s="4"/>
      <c r="AG34" s="4"/>
      <c r="AH34" s="4"/>
      <c r="AI34" s="4"/>
      <c r="AJ34" s="9">
        <v>0</v>
      </c>
      <c r="AK34" s="4">
        <f t="shared" si="5"/>
        <v>0</v>
      </c>
    </row>
    <row r="35" spans="1:37" x14ac:dyDescent="0.15">
      <c r="A35" s="5" t="s">
        <v>76</v>
      </c>
      <c r="B35" s="5" t="s">
        <v>77</v>
      </c>
      <c r="C35" s="7" t="s">
        <v>195</v>
      </c>
      <c r="D35" s="2">
        <v>1</v>
      </c>
      <c r="E35" s="2">
        <v>0</v>
      </c>
      <c r="F35" s="2">
        <v>0</v>
      </c>
      <c r="G35" s="2">
        <v>-1</v>
      </c>
      <c r="H35" s="2">
        <v>1</v>
      </c>
      <c r="I35" s="2">
        <v>-1</v>
      </c>
      <c r="J35" s="2">
        <v>0</v>
      </c>
      <c r="K35" s="2">
        <v>1</v>
      </c>
      <c r="L35" s="2">
        <v>-1</v>
      </c>
      <c r="M35" s="4">
        <f t="shared" si="0"/>
        <v>0</v>
      </c>
      <c r="N35" s="4">
        <v>5.0999999999999996</v>
      </c>
      <c r="O35" s="6">
        <f t="shared" si="2"/>
        <v>50.999999999999993</v>
      </c>
      <c r="P35" s="4" t="str">
        <f t="shared" si="6"/>
        <v>NÃO_FEZ</v>
      </c>
      <c r="Q35" s="4">
        <v>1</v>
      </c>
      <c r="R35" s="4">
        <v>0</v>
      </c>
      <c r="S35" s="4">
        <v>-1</v>
      </c>
      <c r="T35" s="4">
        <v>1</v>
      </c>
      <c r="U35" s="4">
        <v>6.25</v>
      </c>
      <c r="V35" s="4">
        <f t="shared" si="3"/>
        <v>62.5</v>
      </c>
      <c r="W35" s="4"/>
      <c r="X35" s="9">
        <v>1</v>
      </c>
      <c r="Y35" s="9">
        <v>1</v>
      </c>
      <c r="Z35" s="9">
        <v>1</v>
      </c>
      <c r="AA35" s="9">
        <v>1</v>
      </c>
      <c r="AB35" s="9">
        <v>1</v>
      </c>
      <c r="AC35" s="9">
        <v>10</v>
      </c>
      <c r="AD35" s="4">
        <f t="shared" si="4"/>
        <v>100</v>
      </c>
      <c r="AE35" s="9">
        <v>1</v>
      </c>
      <c r="AF35" s="9">
        <v>1</v>
      </c>
      <c r="AG35" s="9">
        <v>1</v>
      </c>
      <c r="AH35" s="9">
        <v>1</v>
      </c>
      <c r="AI35" s="9">
        <v>1</v>
      </c>
      <c r="AJ35" s="9">
        <v>10</v>
      </c>
      <c r="AK35" s="4">
        <f t="shared" si="5"/>
        <v>100</v>
      </c>
    </row>
    <row r="36" spans="1:37" x14ac:dyDescent="0.15">
      <c r="A36" s="5" t="s">
        <v>140</v>
      </c>
      <c r="B36" s="5" t="s">
        <v>141</v>
      </c>
      <c r="C36" s="7" t="s">
        <v>196</v>
      </c>
      <c r="D36" s="2">
        <v>0</v>
      </c>
      <c r="E36" s="2">
        <v>0</v>
      </c>
      <c r="F36" s="2">
        <v>-1</v>
      </c>
      <c r="G36" s="2">
        <v>-1</v>
      </c>
      <c r="H36" s="2">
        <v>1</v>
      </c>
      <c r="I36" s="2">
        <v>-1</v>
      </c>
      <c r="J36" s="2">
        <v>-1</v>
      </c>
      <c r="K36" s="2">
        <v>0</v>
      </c>
      <c r="L36" s="2">
        <v>-1</v>
      </c>
      <c r="M36" s="4">
        <f t="shared" si="0"/>
        <v>-4</v>
      </c>
      <c r="N36" s="4">
        <v>2.9</v>
      </c>
      <c r="O36" s="6">
        <f t="shared" si="2"/>
        <v>29</v>
      </c>
      <c r="P36" s="4" t="str">
        <f t="shared" si="6"/>
        <v>GRUPO_3</v>
      </c>
      <c r="Q36" s="4">
        <v>1</v>
      </c>
      <c r="R36" s="4">
        <v>1</v>
      </c>
      <c r="S36" s="4">
        <v>1</v>
      </c>
      <c r="T36" s="4">
        <v>1</v>
      </c>
      <c r="U36" s="4">
        <v>10</v>
      </c>
      <c r="V36" s="4">
        <f t="shared" si="3"/>
        <v>100</v>
      </c>
      <c r="W36" s="4"/>
      <c r="X36" s="9">
        <v>1</v>
      </c>
      <c r="Y36" s="9">
        <v>1</v>
      </c>
      <c r="Z36" s="9">
        <v>1</v>
      </c>
      <c r="AA36" s="9">
        <v>1</v>
      </c>
      <c r="AB36" s="9">
        <v>1</v>
      </c>
      <c r="AC36" s="9">
        <v>10</v>
      </c>
      <c r="AD36" s="4">
        <f t="shared" si="4"/>
        <v>100</v>
      </c>
      <c r="AE36" s="9">
        <v>1</v>
      </c>
      <c r="AF36" s="9">
        <v>1</v>
      </c>
      <c r="AG36" s="9">
        <v>1</v>
      </c>
      <c r="AH36" s="9">
        <v>0</v>
      </c>
      <c r="AI36" s="9">
        <v>1</v>
      </c>
      <c r="AJ36" s="9">
        <v>10</v>
      </c>
      <c r="AK36" s="4">
        <f t="shared" si="5"/>
        <v>100</v>
      </c>
    </row>
    <row r="37" spans="1:37" x14ac:dyDescent="0.15">
      <c r="A37" s="5" t="s">
        <v>24</v>
      </c>
      <c r="B37" s="5" t="s">
        <v>25</v>
      </c>
      <c r="C37" s="7" t="s">
        <v>195</v>
      </c>
      <c r="D37" s="2">
        <v>0</v>
      </c>
      <c r="E37" s="2">
        <v>0</v>
      </c>
      <c r="F37" s="2">
        <v>-1</v>
      </c>
      <c r="G37" s="2">
        <v>0</v>
      </c>
      <c r="H37" s="2">
        <v>1</v>
      </c>
      <c r="I37" s="2">
        <v>-1</v>
      </c>
      <c r="J37" s="2">
        <v>-1</v>
      </c>
      <c r="K37" s="2">
        <v>-1</v>
      </c>
      <c r="L37" s="2">
        <v>-1</v>
      </c>
      <c r="M37" s="4">
        <f t="shared" si="0"/>
        <v>-4</v>
      </c>
      <c r="N37" s="4">
        <v>2.9</v>
      </c>
      <c r="O37" s="6">
        <f t="shared" si="2"/>
        <v>29</v>
      </c>
      <c r="P37" s="4" t="str">
        <f t="shared" si="6"/>
        <v>GRUPO_3</v>
      </c>
      <c r="Q37" s="4">
        <v>1</v>
      </c>
      <c r="R37" s="4">
        <v>1</v>
      </c>
      <c r="S37" s="4">
        <v>-1</v>
      </c>
      <c r="T37" s="4">
        <v>1</v>
      </c>
      <c r="U37" s="4">
        <v>7.5</v>
      </c>
      <c r="V37" s="4">
        <f t="shared" si="3"/>
        <v>75</v>
      </c>
      <c r="W37" s="4"/>
      <c r="X37" s="9">
        <v>1</v>
      </c>
      <c r="Y37" s="9">
        <v>1</v>
      </c>
      <c r="Z37" s="9">
        <v>1</v>
      </c>
      <c r="AA37" s="9">
        <v>1</v>
      </c>
      <c r="AB37" s="9">
        <v>1</v>
      </c>
      <c r="AC37" s="9">
        <v>10</v>
      </c>
      <c r="AD37" s="4">
        <f t="shared" si="4"/>
        <v>100</v>
      </c>
      <c r="AE37" s="9">
        <v>1</v>
      </c>
      <c r="AF37" s="9">
        <v>1</v>
      </c>
      <c r="AG37" s="9">
        <v>1</v>
      </c>
      <c r="AH37" s="9">
        <v>0</v>
      </c>
      <c r="AI37" s="9">
        <v>1</v>
      </c>
      <c r="AJ37" s="9">
        <v>9</v>
      </c>
      <c r="AK37" s="4">
        <f t="shared" si="5"/>
        <v>90</v>
      </c>
    </row>
    <row r="38" spans="1:37" x14ac:dyDescent="0.15">
      <c r="A38" s="5" t="s">
        <v>100</v>
      </c>
      <c r="B38" s="5" t="s">
        <v>101</v>
      </c>
      <c r="C38" s="7" t="s">
        <v>195</v>
      </c>
      <c r="D38" s="2">
        <v>1</v>
      </c>
      <c r="E38" s="2">
        <v>-1</v>
      </c>
      <c r="F38" s="2">
        <v>-1</v>
      </c>
      <c r="G38" s="2">
        <v>1</v>
      </c>
      <c r="H38" s="2">
        <v>1</v>
      </c>
      <c r="I38" s="2">
        <v>0</v>
      </c>
      <c r="J38" s="2">
        <v>1</v>
      </c>
      <c r="K38" s="2">
        <v>-1</v>
      </c>
      <c r="L38" s="2">
        <v>0</v>
      </c>
      <c r="M38" s="4">
        <f t="shared" si="0"/>
        <v>1</v>
      </c>
      <c r="N38" s="4">
        <v>5</v>
      </c>
      <c r="O38" s="6">
        <f t="shared" si="2"/>
        <v>50</v>
      </c>
      <c r="P38" s="4" t="str">
        <f t="shared" si="6"/>
        <v>GRUPO_3</v>
      </c>
      <c r="Q38" s="4">
        <v>0</v>
      </c>
      <c r="R38" s="4">
        <v>0</v>
      </c>
      <c r="S38" s="4">
        <v>-1</v>
      </c>
      <c r="T38" s="4">
        <v>1</v>
      </c>
      <c r="U38" s="4">
        <v>5</v>
      </c>
      <c r="V38" s="4">
        <f t="shared" si="3"/>
        <v>50</v>
      </c>
      <c r="W38" s="4"/>
      <c r="X38" s="9">
        <v>1</v>
      </c>
      <c r="Y38" s="9">
        <v>1</v>
      </c>
      <c r="Z38" s="9">
        <v>1</v>
      </c>
      <c r="AA38" s="9">
        <v>0</v>
      </c>
      <c r="AB38" s="9">
        <v>1</v>
      </c>
      <c r="AC38" s="9">
        <v>9</v>
      </c>
      <c r="AD38" s="4">
        <f t="shared" si="4"/>
        <v>90</v>
      </c>
      <c r="AE38" s="9">
        <v>0</v>
      </c>
      <c r="AF38" s="9">
        <v>0</v>
      </c>
      <c r="AG38" s="9">
        <v>0</v>
      </c>
      <c r="AH38" s="9">
        <v>-1</v>
      </c>
      <c r="AI38" s="9">
        <v>0</v>
      </c>
      <c r="AJ38" s="9">
        <v>4</v>
      </c>
      <c r="AK38" s="4">
        <f t="shared" si="5"/>
        <v>40</v>
      </c>
    </row>
    <row r="39" spans="1:37" x14ac:dyDescent="0.15">
      <c r="A39" s="5" t="s">
        <v>96</v>
      </c>
      <c r="B39" s="5" t="s">
        <v>97</v>
      </c>
      <c r="C39" s="5"/>
      <c r="D39" s="4"/>
      <c r="E39" s="4"/>
      <c r="F39" s="4"/>
      <c r="G39" s="4"/>
      <c r="H39" s="4"/>
      <c r="I39" s="4"/>
      <c r="J39" s="4"/>
      <c r="K39" s="4"/>
      <c r="L39" s="4"/>
      <c r="M39" s="4">
        <f t="shared" si="0"/>
        <v>0</v>
      </c>
      <c r="N39" s="4">
        <v>0</v>
      </c>
      <c r="O39" s="6">
        <f t="shared" si="2"/>
        <v>0</v>
      </c>
      <c r="P39" s="4" t="str">
        <f t="shared" si="6"/>
        <v>NÃO_FEZ</v>
      </c>
      <c r="Q39" s="4"/>
      <c r="R39" s="4"/>
      <c r="S39" s="4"/>
      <c r="T39" s="4"/>
      <c r="U39" s="4">
        <v>0</v>
      </c>
      <c r="V39" s="4">
        <f t="shared" si="3"/>
        <v>0</v>
      </c>
      <c r="W39" s="4"/>
      <c r="X39" s="4"/>
      <c r="Y39" s="4"/>
      <c r="Z39" s="4"/>
      <c r="AA39" s="4"/>
      <c r="AB39" s="4"/>
      <c r="AC39" s="4">
        <v>0</v>
      </c>
      <c r="AD39" s="4">
        <f t="shared" si="4"/>
        <v>0</v>
      </c>
      <c r="AE39" s="4"/>
      <c r="AF39" s="4"/>
      <c r="AG39" s="4"/>
      <c r="AH39" s="4"/>
      <c r="AI39" s="4"/>
      <c r="AJ39" s="9">
        <v>0</v>
      </c>
      <c r="AK39" s="4">
        <f t="shared" si="5"/>
        <v>0</v>
      </c>
    </row>
    <row r="40" spans="1:37" x14ac:dyDescent="0.15">
      <c r="A40" s="5" t="s">
        <v>160</v>
      </c>
      <c r="B40" s="5" t="s">
        <v>161</v>
      </c>
      <c r="C40" s="7" t="s">
        <v>194</v>
      </c>
      <c r="D40" s="2">
        <v>1</v>
      </c>
      <c r="E40" s="2">
        <v>-1</v>
      </c>
      <c r="F40" s="2">
        <v>-1</v>
      </c>
      <c r="G40" s="2">
        <v>-1</v>
      </c>
      <c r="H40" s="2">
        <v>1</v>
      </c>
      <c r="I40" s="2">
        <v>-1</v>
      </c>
      <c r="J40" s="2">
        <v>-1</v>
      </c>
      <c r="K40" s="2">
        <v>-1</v>
      </c>
      <c r="L40" s="2">
        <v>-1</v>
      </c>
      <c r="M40" s="4">
        <f t="shared" si="0"/>
        <v>-5</v>
      </c>
      <c r="N40" s="4">
        <v>2.2000000000000002</v>
      </c>
      <c r="O40" s="6">
        <f t="shared" si="2"/>
        <v>22.000000000000004</v>
      </c>
      <c r="P40" s="4" t="str">
        <f t="shared" si="6"/>
        <v>GRUPO_3</v>
      </c>
      <c r="Q40" s="4">
        <v>1</v>
      </c>
      <c r="R40" s="4">
        <v>1</v>
      </c>
      <c r="S40" s="4">
        <v>0</v>
      </c>
      <c r="T40" s="4">
        <v>1</v>
      </c>
      <c r="U40" s="4">
        <v>7.5</v>
      </c>
      <c r="V40" s="4">
        <f t="shared" si="3"/>
        <v>75</v>
      </c>
      <c r="W40" s="4"/>
      <c r="X40" s="9">
        <v>1</v>
      </c>
      <c r="Y40" s="9">
        <v>1</v>
      </c>
      <c r="Z40" s="9">
        <v>1</v>
      </c>
      <c r="AA40" s="9">
        <v>1</v>
      </c>
      <c r="AB40" s="9">
        <v>1</v>
      </c>
      <c r="AC40" s="9">
        <v>10</v>
      </c>
      <c r="AD40" s="4">
        <f t="shared" si="4"/>
        <v>100</v>
      </c>
      <c r="AE40" s="4"/>
      <c r="AF40" s="4"/>
      <c r="AG40" s="4"/>
      <c r="AH40" s="4"/>
      <c r="AI40" s="4"/>
      <c r="AJ40" s="9">
        <v>0</v>
      </c>
      <c r="AK40" s="4">
        <f t="shared" si="5"/>
        <v>0</v>
      </c>
    </row>
    <row r="41" spans="1:37" x14ac:dyDescent="0.15">
      <c r="A41" s="5" t="s">
        <v>120</v>
      </c>
      <c r="B41" s="5" t="s">
        <v>121</v>
      </c>
      <c r="C41" s="7" t="s">
        <v>194</v>
      </c>
      <c r="D41" s="2">
        <v>0</v>
      </c>
      <c r="E41" s="2">
        <v>0</v>
      </c>
      <c r="F41" s="2">
        <v>0</v>
      </c>
      <c r="G41" s="2">
        <v>0</v>
      </c>
      <c r="H41" s="2">
        <v>1</v>
      </c>
      <c r="I41" s="2">
        <v>-1</v>
      </c>
      <c r="J41" s="2">
        <v>-1</v>
      </c>
      <c r="K41" s="2">
        <v>-1</v>
      </c>
      <c r="L41" s="2">
        <v>-1</v>
      </c>
      <c r="M41" s="4">
        <f t="shared" si="0"/>
        <v>-3</v>
      </c>
      <c r="N41" s="4">
        <v>3.5</v>
      </c>
      <c r="O41" s="6">
        <f t="shared" si="2"/>
        <v>35</v>
      </c>
      <c r="P41" s="4" t="str">
        <f t="shared" si="6"/>
        <v>GRUPO_3</v>
      </c>
      <c r="Q41" s="4">
        <v>0</v>
      </c>
      <c r="R41" s="4">
        <v>0</v>
      </c>
      <c r="S41" s="4">
        <v>-1</v>
      </c>
      <c r="T41" s="4">
        <v>1</v>
      </c>
      <c r="U41" s="4">
        <v>5</v>
      </c>
      <c r="V41" s="4">
        <f t="shared" si="3"/>
        <v>50</v>
      </c>
      <c r="W41" s="4"/>
      <c r="X41" s="9">
        <v>1</v>
      </c>
      <c r="Y41" s="9">
        <v>1</v>
      </c>
      <c r="Z41" s="9">
        <v>1</v>
      </c>
      <c r="AA41" s="9">
        <v>0</v>
      </c>
      <c r="AB41" s="9">
        <v>1</v>
      </c>
      <c r="AC41" s="9">
        <v>9</v>
      </c>
      <c r="AD41" s="4">
        <f t="shared" si="4"/>
        <v>90</v>
      </c>
      <c r="AE41" s="9">
        <v>0</v>
      </c>
      <c r="AF41" s="9">
        <v>0</v>
      </c>
      <c r="AG41" s="9">
        <v>0</v>
      </c>
      <c r="AH41" s="9">
        <v>0</v>
      </c>
      <c r="AI41" s="9">
        <v>0</v>
      </c>
      <c r="AJ41" s="9">
        <v>5</v>
      </c>
      <c r="AK41" s="4">
        <f t="shared" si="5"/>
        <v>50</v>
      </c>
    </row>
    <row r="42" spans="1:37" x14ac:dyDescent="0.15">
      <c r="A42" s="5" t="s">
        <v>112</v>
      </c>
      <c r="B42" s="5" t="s">
        <v>113</v>
      </c>
      <c r="C42" s="7" t="s">
        <v>194</v>
      </c>
      <c r="D42" s="2">
        <v>0</v>
      </c>
      <c r="E42" s="2">
        <v>-1</v>
      </c>
      <c r="F42" s="2">
        <v>-1</v>
      </c>
      <c r="G42" s="2">
        <v>-1</v>
      </c>
      <c r="H42" s="2">
        <v>0</v>
      </c>
      <c r="I42" s="2">
        <v>-1</v>
      </c>
      <c r="J42" s="2">
        <v>-1</v>
      </c>
      <c r="K42" s="2">
        <v>1</v>
      </c>
      <c r="L42" s="2">
        <v>-1</v>
      </c>
      <c r="M42" s="4">
        <f t="shared" si="0"/>
        <v>-5</v>
      </c>
      <c r="N42" s="4">
        <v>2.2999999999999998</v>
      </c>
      <c r="O42" s="6">
        <f t="shared" si="2"/>
        <v>22.999999999999996</v>
      </c>
      <c r="P42" s="4" t="str">
        <f t="shared" si="6"/>
        <v>GRUPO_3</v>
      </c>
      <c r="Q42" s="4"/>
      <c r="R42" s="4"/>
      <c r="S42" s="4"/>
      <c r="T42" s="4"/>
      <c r="U42" s="4">
        <v>0</v>
      </c>
      <c r="V42" s="4">
        <f t="shared" si="3"/>
        <v>0</v>
      </c>
      <c r="W42" s="4"/>
      <c r="X42" s="9">
        <v>1</v>
      </c>
      <c r="Y42" s="9">
        <v>1</v>
      </c>
      <c r="Z42" s="9">
        <v>1</v>
      </c>
      <c r="AA42" s="9">
        <v>1</v>
      </c>
      <c r="AB42" s="9">
        <v>1</v>
      </c>
      <c r="AC42" s="9">
        <v>10</v>
      </c>
      <c r="AD42" s="4">
        <f t="shared" si="4"/>
        <v>100</v>
      </c>
      <c r="AE42" s="4"/>
      <c r="AF42" s="4"/>
      <c r="AG42" s="4"/>
      <c r="AH42" s="4"/>
      <c r="AI42" s="4"/>
      <c r="AJ42" s="9">
        <v>0</v>
      </c>
      <c r="AK42" s="4">
        <f t="shared" si="5"/>
        <v>0</v>
      </c>
    </row>
    <row r="43" spans="1:37" x14ac:dyDescent="0.15">
      <c r="A43" s="5" t="s">
        <v>108</v>
      </c>
      <c r="B43" s="5" t="s">
        <v>109</v>
      </c>
      <c r="C43" s="7" t="s">
        <v>194</v>
      </c>
      <c r="D43" s="2">
        <v>1</v>
      </c>
      <c r="E43" s="2">
        <v>-1</v>
      </c>
      <c r="F43" s="2">
        <v>0</v>
      </c>
      <c r="G43" s="2">
        <v>0</v>
      </c>
      <c r="H43" s="2">
        <v>-1</v>
      </c>
      <c r="I43" s="2">
        <v>-1</v>
      </c>
      <c r="J43" s="2">
        <v>-1</v>
      </c>
      <c r="K43" s="2">
        <v>-1</v>
      </c>
      <c r="L43" s="2">
        <v>-1</v>
      </c>
      <c r="M43" s="4">
        <f t="shared" si="0"/>
        <v>-5</v>
      </c>
      <c r="N43" s="4">
        <v>2.2999999999999998</v>
      </c>
      <c r="O43" s="6">
        <f t="shared" si="2"/>
        <v>22.999999999999996</v>
      </c>
      <c r="P43" s="4" t="str">
        <f t="shared" si="6"/>
        <v>GRUPO_3</v>
      </c>
      <c r="Q43" s="4">
        <v>1</v>
      </c>
      <c r="R43" s="4">
        <v>1</v>
      </c>
      <c r="S43" s="4">
        <v>-1</v>
      </c>
      <c r="T43" s="4">
        <v>1</v>
      </c>
      <c r="U43" s="4">
        <v>10</v>
      </c>
      <c r="V43" s="4">
        <f t="shared" si="3"/>
        <v>100</v>
      </c>
      <c r="W43" s="4"/>
      <c r="X43" s="9">
        <v>1</v>
      </c>
      <c r="Y43" s="9">
        <v>1</v>
      </c>
      <c r="Z43" s="9">
        <v>1</v>
      </c>
      <c r="AA43" s="9">
        <v>1</v>
      </c>
      <c r="AB43" s="9">
        <v>1</v>
      </c>
      <c r="AC43" s="9">
        <v>10</v>
      </c>
      <c r="AD43" s="4">
        <f t="shared" si="4"/>
        <v>100</v>
      </c>
      <c r="AE43" s="9">
        <v>1</v>
      </c>
      <c r="AF43" s="9">
        <v>1</v>
      </c>
      <c r="AG43" s="9">
        <v>1</v>
      </c>
      <c r="AH43" s="9">
        <v>1</v>
      </c>
      <c r="AI43" s="9">
        <v>1</v>
      </c>
      <c r="AJ43" s="9">
        <v>10</v>
      </c>
      <c r="AK43" s="4">
        <f t="shared" si="5"/>
        <v>100</v>
      </c>
    </row>
    <row r="44" spans="1:37" x14ac:dyDescent="0.15">
      <c r="A44" s="5" t="s">
        <v>148</v>
      </c>
      <c r="B44" s="5" t="s">
        <v>149</v>
      </c>
      <c r="C44" s="7" t="s">
        <v>196</v>
      </c>
      <c r="D44" s="2">
        <v>0</v>
      </c>
      <c r="E44" s="2">
        <v>0</v>
      </c>
      <c r="F44" s="2">
        <v>-1</v>
      </c>
      <c r="G44" s="2">
        <v>0</v>
      </c>
      <c r="H44" s="2">
        <v>1</v>
      </c>
      <c r="I44" s="2">
        <v>1</v>
      </c>
      <c r="J44" s="2">
        <v>1</v>
      </c>
      <c r="K44" s="2">
        <v>1</v>
      </c>
      <c r="L44" s="2">
        <v>1</v>
      </c>
      <c r="M44" s="4">
        <f t="shared" si="0"/>
        <v>4</v>
      </c>
      <c r="N44" s="4">
        <v>6.8</v>
      </c>
      <c r="O44" s="6">
        <f t="shared" si="2"/>
        <v>68</v>
      </c>
      <c r="P44" s="4" t="str">
        <f t="shared" si="6"/>
        <v>GRUPO_2</v>
      </c>
      <c r="Q44" s="4">
        <v>1</v>
      </c>
      <c r="R44" s="4">
        <v>1</v>
      </c>
      <c r="S44" s="4">
        <v>1</v>
      </c>
      <c r="T44" s="4">
        <v>1</v>
      </c>
      <c r="U44" s="4">
        <v>10</v>
      </c>
      <c r="V44" s="4">
        <f t="shared" si="3"/>
        <v>100</v>
      </c>
      <c r="W44" s="4"/>
      <c r="X44" s="9">
        <v>1</v>
      </c>
      <c r="Y44" s="9">
        <v>1</v>
      </c>
      <c r="Z44" s="9">
        <v>1</v>
      </c>
      <c r="AA44" s="9">
        <v>1</v>
      </c>
      <c r="AB44" s="9">
        <v>1</v>
      </c>
      <c r="AC44" s="9">
        <v>10</v>
      </c>
      <c r="AD44" s="4">
        <f t="shared" si="4"/>
        <v>100</v>
      </c>
      <c r="AE44" s="4"/>
      <c r="AF44" s="4"/>
      <c r="AG44" s="4"/>
      <c r="AH44" s="4"/>
      <c r="AI44" s="4"/>
      <c r="AJ44" s="9">
        <v>0</v>
      </c>
      <c r="AK44" s="4">
        <f t="shared" si="5"/>
        <v>0</v>
      </c>
    </row>
    <row r="45" spans="1:37" x14ac:dyDescent="0.15">
      <c r="A45" s="6" t="s">
        <v>186</v>
      </c>
      <c r="B45" s="4"/>
      <c r="C45" s="6" t="s">
        <v>194</v>
      </c>
      <c r="D45" s="2">
        <v>1</v>
      </c>
      <c r="E45" s="2">
        <v>0</v>
      </c>
      <c r="F45" s="2">
        <v>0</v>
      </c>
      <c r="G45" s="2">
        <v>-1</v>
      </c>
      <c r="H45" s="2">
        <v>1</v>
      </c>
      <c r="I45" s="2">
        <v>-1</v>
      </c>
      <c r="J45" s="2">
        <v>-1</v>
      </c>
      <c r="K45" s="2">
        <v>-1</v>
      </c>
      <c r="L45" s="2">
        <v>-1</v>
      </c>
      <c r="M45" s="4">
        <f t="shared" si="0"/>
        <v>-3</v>
      </c>
      <c r="N45" s="4">
        <v>3.4</v>
      </c>
      <c r="O45" s="6">
        <f t="shared" si="2"/>
        <v>34</v>
      </c>
      <c r="P45" s="4" t="str">
        <f t="shared" si="6"/>
        <v>GRUPO_3</v>
      </c>
      <c r="Q45" s="4">
        <v>1</v>
      </c>
      <c r="R45" s="4">
        <v>1</v>
      </c>
      <c r="S45" s="4">
        <v>-1</v>
      </c>
      <c r="T45" s="4">
        <v>1</v>
      </c>
      <c r="U45" s="4">
        <v>7.5</v>
      </c>
      <c r="V45" s="4">
        <f t="shared" si="3"/>
        <v>75</v>
      </c>
      <c r="W45" s="4"/>
      <c r="X45" s="9">
        <v>1</v>
      </c>
      <c r="Y45" s="9">
        <v>1</v>
      </c>
      <c r="Z45" s="9">
        <v>1</v>
      </c>
      <c r="AA45" s="9">
        <v>0</v>
      </c>
      <c r="AB45" s="9">
        <v>1</v>
      </c>
      <c r="AC45" s="9">
        <v>9</v>
      </c>
      <c r="AD45" s="4">
        <f t="shared" si="4"/>
        <v>90</v>
      </c>
      <c r="AE45" s="9">
        <v>1</v>
      </c>
      <c r="AF45" s="9">
        <v>1</v>
      </c>
      <c r="AG45" s="9">
        <v>1</v>
      </c>
      <c r="AH45" s="9">
        <v>0</v>
      </c>
      <c r="AI45" s="9">
        <v>1</v>
      </c>
      <c r="AJ45" s="9">
        <v>9</v>
      </c>
      <c r="AK45" s="4">
        <f t="shared" si="5"/>
        <v>90</v>
      </c>
    </row>
    <row r="46" spans="1:37" x14ac:dyDescent="0.15">
      <c r="A46" s="6" t="s">
        <v>198</v>
      </c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>
        <v>0</v>
      </c>
      <c r="O46" s="6">
        <f t="shared" si="2"/>
        <v>0</v>
      </c>
      <c r="P46" s="4"/>
      <c r="Q46" s="9">
        <v>1</v>
      </c>
      <c r="R46" s="9">
        <v>1</v>
      </c>
      <c r="S46" s="9">
        <v>1</v>
      </c>
      <c r="T46" s="9">
        <v>1</v>
      </c>
      <c r="U46" s="9">
        <v>10</v>
      </c>
      <c r="V46" s="4">
        <f t="shared" si="3"/>
        <v>100</v>
      </c>
      <c r="W46" s="4"/>
      <c r="X46" s="4"/>
      <c r="Y46" s="4"/>
      <c r="Z46" s="4"/>
      <c r="AA46" s="4"/>
      <c r="AB46" s="4"/>
      <c r="AC46" s="4">
        <v>0</v>
      </c>
      <c r="AD46" s="4">
        <f t="shared" si="4"/>
        <v>0</v>
      </c>
      <c r="AE46" s="4"/>
      <c r="AF46" s="4"/>
      <c r="AG46" s="4"/>
      <c r="AH46" s="4"/>
      <c r="AI46" s="4"/>
      <c r="AJ46" s="9">
        <v>0</v>
      </c>
      <c r="AK46" s="4">
        <f t="shared" si="5"/>
        <v>0</v>
      </c>
    </row>
    <row r="47" spans="1:37" x14ac:dyDescent="0.15">
      <c r="A47" s="10" t="s">
        <v>199</v>
      </c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>
        <v>0</v>
      </c>
      <c r="O47" s="6">
        <f t="shared" si="2"/>
        <v>0</v>
      </c>
      <c r="P47" s="4"/>
      <c r="Q47" s="4">
        <v>1</v>
      </c>
      <c r="R47" s="4">
        <v>1</v>
      </c>
      <c r="S47" s="4">
        <v>0</v>
      </c>
      <c r="T47" s="4">
        <v>-1</v>
      </c>
      <c r="U47" s="4">
        <v>6.5</v>
      </c>
      <c r="V47" s="4">
        <f t="shared" si="3"/>
        <v>65</v>
      </c>
      <c r="W47" s="4"/>
      <c r="X47" s="4">
        <v>1</v>
      </c>
      <c r="Y47" s="4">
        <v>1</v>
      </c>
      <c r="Z47" s="4">
        <v>1</v>
      </c>
      <c r="AA47" s="4">
        <v>1</v>
      </c>
      <c r="AB47" s="4">
        <v>1</v>
      </c>
      <c r="AC47" s="4">
        <v>10</v>
      </c>
      <c r="AD47" s="4">
        <f t="shared" si="4"/>
        <v>100</v>
      </c>
      <c r="AE47" s="4"/>
      <c r="AF47" s="4"/>
      <c r="AG47" s="4"/>
      <c r="AH47" s="4"/>
      <c r="AI47" s="4"/>
      <c r="AJ47" s="9">
        <v>0</v>
      </c>
      <c r="AK47" s="4">
        <f t="shared" si="5"/>
        <v>0</v>
      </c>
    </row>
    <row r="48" spans="1:37" x14ac:dyDescent="0.15">
      <c r="A48" s="10" t="s">
        <v>200</v>
      </c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>
        <v>0</v>
      </c>
      <c r="O48" s="6">
        <f t="shared" si="2"/>
        <v>0</v>
      </c>
      <c r="P48" s="4"/>
      <c r="Q48" s="4">
        <v>1</v>
      </c>
      <c r="R48" s="4">
        <v>1</v>
      </c>
      <c r="S48" s="4">
        <v>1</v>
      </c>
      <c r="T48" s="4">
        <v>0</v>
      </c>
      <c r="U48" s="4">
        <v>8.5</v>
      </c>
      <c r="V48" s="4">
        <f t="shared" si="3"/>
        <v>85</v>
      </c>
      <c r="W48" s="4"/>
      <c r="X48" s="4"/>
      <c r="Y48" s="4"/>
      <c r="Z48" s="4"/>
      <c r="AA48" s="4"/>
      <c r="AB48" s="4"/>
      <c r="AC48" s="4">
        <v>0</v>
      </c>
      <c r="AD48" s="4">
        <f t="shared" si="4"/>
        <v>0</v>
      </c>
      <c r="AE48" s="4"/>
      <c r="AF48" s="4"/>
      <c r="AG48" s="4"/>
      <c r="AH48" s="4"/>
      <c r="AI48" s="4"/>
      <c r="AJ48" s="9">
        <v>0</v>
      </c>
      <c r="AK48" s="4">
        <f t="shared" si="5"/>
        <v>0</v>
      </c>
    </row>
    <row r="49" spans="1:37" x14ac:dyDescent="0.15">
      <c r="A49" s="6" t="s">
        <v>201</v>
      </c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>
        <v>0</v>
      </c>
      <c r="O49" s="6">
        <f t="shared" si="2"/>
        <v>0</v>
      </c>
      <c r="P49" s="4"/>
      <c r="Q49" s="4"/>
      <c r="R49" s="4"/>
      <c r="S49" s="4"/>
      <c r="T49" s="4"/>
      <c r="U49" s="4">
        <v>0</v>
      </c>
      <c r="V49" s="4">
        <f t="shared" si="3"/>
        <v>0</v>
      </c>
      <c r="W49" s="4"/>
      <c r="X49" s="4"/>
      <c r="Y49" s="4"/>
      <c r="Z49" s="4"/>
      <c r="AA49" s="4"/>
      <c r="AB49" s="4"/>
      <c r="AC49" s="4">
        <v>0</v>
      </c>
      <c r="AD49" s="4">
        <f t="shared" si="4"/>
        <v>0</v>
      </c>
      <c r="AE49" s="4"/>
      <c r="AF49" s="4"/>
      <c r="AG49" s="4"/>
      <c r="AH49" s="4"/>
      <c r="AI49" s="4"/>
      <c r="AJ49" s="9">
        <v>0</v>
      </c>
      <c r="AK49" s="4">
        <f t="shared" si="5"/>
        <v>0</v>
      </c>
    </row>
    <row r="50" spans="1:37" x14ac:dyDescent="0.15">
      <c r="A50" s="6" t="s">
        <v>202</v>
      </c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>
        <v>0</v>
      </c>
      <c r="O50" s="6">
        <f t="shared" si="2"/>
        <v>0</v>
      </c>
      <c r="P50" s="4"/>
      <c r="Q50" s="4">
        <v>1</v>
      </c>
      <c r="R50" s="4">
        <v>1</v>
      </c>
      <c r="S50" s="4">
        <v>1</v>
      </c>
      <c r="T50" s="4">
        <v>1</v>
      </c>
      <c r="U50" s="4">
        <v>10</v>
      </c>
      <c r="V50" s="4">
        <f t="shared" si="3"/>
        <v>100</v>
      </c>
      <c r="W50" s="4"/>
      <c r="X50" s="4">
        <v>1</v>
      </c>
      <c r="Y50" s="4">
        <v>1</v>
      </c>
      <c r="Z50" s="4">
        <v>1</v>
      </c>
      <c r="AA50" s="4">
        <v>1</v>
      </c>
      <c r="AB50" s="4">
        <v>0</v>
      </c>
      <c r="AC50" s="4">
        <v>9</v>
      </c>
      <c r="AD50" s="4">
        <f t="shared" si="4"/>
        <v>90</v>
      </c>
      <c r="AE50" s="4"/>
      <c r="AF50" s="4"/>
      <c r="AG50" s="4"/>
      <c r="AH50" s="4"/>
      <c r="AI50" s="4"/>
      <c r="AJ50" s="9">
        <v>0</v>
      </c>
      <c r="AK50" s="4">
        <f t="shared" si="5"/>
        <v>0</v>
      </c>
    </row>
    <row r="51" spans="1:37" x14ac:dyDescent="0.15">
      <c r="A51" s="10" t="s">
        <v>203</v>
      </c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>
        <v>0</v>
      </c>
      <c r="O51" s="6">
        <f t="shared" si="2"/>
        <v>0</v>
      </c>
      <c r="P51" s="4"/>
      <c r="Q51" s="4"/>
      <c r="R51" s="4"/>
      <c r="S51" s="4"/>
      <c r="T51" s="4"/>
      <c r="U51" s="4">
        <v>0</v>
      </c>
      <c r="V51" s="4">
        <f t="shared" si="3"/>
        <v>0</v>
      </c>
      <c r="W51" s="4"/>
      <c r="X51" s="4">
        <v>1</v>
      </c>
      <c r="Y51" s="4">
        <v>1</v>
      </c>
      <c r="Z51" s="4">
        <v>1</v>
      </c>
      <c r="AA51" s="4">
        <v>1</v>
      </c>
      <c r="AB51" s="4">
        <v>0</v>
      </c>
      <c r="AC51" s="4">
        <v>9</v>
      </c>
      <c r="AD51" s="4">
        <f t="shared" si="4"/>
        <v>90</v>
      </c>
      <c r="AE51" s="4"/>
      <c r="AF51" s="4"/>
      <c r="AG51" s="4"/>
      <c r="AH51" s="4"/>
      <c r="AI51" s="4"/>
      <c r="AJ51" s="9">
        <v>0</v>
      </c>
      <c r="AK51" s="4">
        <f t="shared" si="5"/>
        <v>0</v>
      </c>
    </row>
    <row r="52" spans="1:37" x14ac:dyDescent="0.15">
      <c r="A52" s="10" t="s">
        <v>204</v>
      </c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>
        <v>0</v>
      </c>
      <c r="O52" s="6">
        <f t="shared" si="2"/>
        <v>0</v>
      </c>
      <c r="P52" s="4"/>
      <c r="Q52" s="4"/>
      <c r="R52" s="4"/>
      <c r="S52" s="4"/>
      <c r="T52" s="4"/>
      <c r="U52" s="4">
        <v>0</v>
      </c>
      <c r="V52" s="4">
        <f t="shared" si="3"/>
        <v>0</v>
      </c>
      <c r="W52" s="4"/>
      <c r="X52" s="4">
        <v>1</v>
      </c>
      <c r="Y52" s="4">
        <v>1</v>
      </c>
      <c r="Z52" s="4">
        <v>1</v>
      </c>
      <c r="AA52" s="4">
        <v>1</v>
      </c>
      <c r="AB52" s="4">
        <v>-1</v>
      </c>
      <c r="AC52" s="4">
        <v>8</v>
      </c>
      <c r="AD52" s="4">
        <f t="shared" si="4"/>
        <v>80</v>
      </c>
      <c r="AE52" s="4"/>
      <c r="AF52" s="4"/>
      <c r="AG52" s="4"/>
      <c r="AH52" s="4"/>
      <c r="AI52" s="4"/>
      <c r="AJ52" s="9">
        <v>0</v>
      </c>
      <c r="AK52" s="4">
        <f t="shared" si="5"/>
        <v>0</v>
      </c>
    </row>
  </sheetData>
  <mergeCells count="4">
    <mergeCell ref="D1:P1"/>
    <mergeCell ref="Q1:W1"/>
    <mergeCell ref="X1:AD1"/>
    <mergeCell ref="AE1:AK1"/>
  </mergeCells>
  <pageMargins left="0.511811024" right="0.511811024" top="0.78740157499999996" bottom="0.78740157499999996" header="0.31496062000000002" footer="0.31496062000000002"/>
  <pageSetup paperSize="9"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31010B-F3FF-8340-91E0-A20594D6EA1A}">
  <dimension ref="A1:AL54"/>
  <sheetViews>
    <sheetView zoomScale="181" zoomScaleNormal="181" workbookViewId="0">
      <pane xSplit="1" topLeftCell="F1" activePane="topRight" state="frozen"/>
      <selection pane="topRight" activeCell="O9" sqref="O9"/>
    </sheetView>
  </sheetViews>
  <sheetFormatPr baseColWidth="10" defaultRowHeight="13" x14ac:dyDescent="0.15"/>
  <cols>
    <col min="1" max="1" width="42.6640625" customWidth="1"/>
    <col min="2" max="2" width="6.5" customWidth="1"/>
    <col min="3" max="3" width="4.1640625" customWidth="1"/>
    <col min="4" max="4" width="4.6640625" customWidth="1"/>
    <col min="5" max="5" width="4.83203125" customWidth="1"/>
    <col min="6" max="6" width="5" customWidth="1"/>
    <col min="7" max="7" width="5.33203125" customWidth="1"/>
    <col min="8" max="10" width="5" customWidth="1"/>
    <col min="11" max="12" width="6.5" customWidth="1"/>
    <col min="13" max="13" width="5" customWidth="1"/>
    <col min="14" max="14" width="7" customWidth="1"/>
    <col min="15" max="15" width="11.6640625" customWidth="1"/>
    <col min="16" max="16" width="4" customWidth="1"/>
    <col min="17" max="17" width="25.5" customWidth="1"/>
    <col min="18" max="18" width="28.6640625" customWidth="1"/>
    <col min="19" max="19" width="4.6640625" customWidth="1"/>
  </cols>
  <sheetData>
    <row r="1" spans="1:38" ht="27" customHeight="1" thickBot="1" x14ac:dyDescent="0.2">
      <c r="A1" s="4"/>
      <c r="B1" s="4"/>
      <c r="C1" s="28" t="s">
        <v>181</v>
      </c>
      <c r="D1" s="28"/>
      <c r="E1" s="28" t="s">
        <v>187</v>
      </c>
      <c r="F1" s="28"/>
      <c r="G1" s="29" t="s">
        <v>205</v>
      </c>
      <c r="H1" s="31"/>
      <c r="I1" s="16" t="s">
        <v>230</v>
      </c>
      <c r="J1" s="16"/>
      <c r="K1" s="16" t="s">
        <v>233</v>
      </c>
      <c r="L1" s="16"/>
      <c r="M1" s="16"/>
      <c r="N1" s="16"/>
      <c r="O1" s="16" t="s">
        <v>236</v>
      </c>
      <c r="Q1" s="13" t="s">
        <v>209</v>
      </c>
      <c r="R1" s="4"/>
      <c r="S1">
        <v>35</v>
      </c>
      <c r="V1" s="32" t="str" cm="1">
        <f t="array" ref="V1">INDEX(O5:O54,S1)</f>
        <v>OK</v>
      </c>
      <c r="W1" s="33"/>
      <c r="X1" s="33"/>
      <c r="Y1" s="33"/>
      <c r="Z1" s="33"/>
      <c r="AA1" s="33"/>
      <c r="AB1" s="33"/>
      <c r="AC1" s="33"/>
      <c r="AD1" s="33"/>
      <c r="AE1" s="33"/>
      <c r="AF1" s="33"/>
      <c r="AG1" s="33"/>
      <c r="AH1" s="33"/>
      <c r="AI1" s="33"/>
      <c r="AJ1" s="33"/>
      <c r="AK1" s="33"/>
      <c r="AL1" s="34"/>
    </row>
    <row r="2" spans="1:38" ht="15" customHeight="1" x14ac:dyDescent="0.15">
      <c r="A2" s="4"/>
      <c r="B2" s="4"/>
      <c r="C2" s="8"/>
      <c r="D2" s="8"/>
      <c r="E2" s="8"/>
      <c r="F2" s="8"/>
      <c r="G2" s="11"/>
      <c r="H2" s="12"/>
      <c r="I2" s="16"/>
      <c r="J2" s="16"/>
      <c r="K2" s="16"/>
      <c r="L2" s="16"/>
      <c r="M2" s="16"/>
      <c r="N2" s="16"/>
      <c r="O2" s="16"/>
      <c r="Q2" s="6"/>
      <c r="R2" s="4"/>
    </row>
    <row r="3" spans="1:38" ht="14" customHeight="1" thickBot="1" x14ac:dyDescent="0.2">
      <c r="A3" s="4"/>
      <c r="B3" s="4"/>
      <c r="C3" s="8"/>
      <c r="D3" s="8"/>
      <c r="E3" s="8"/>
      <c r="F3" s="8"/>
      <c r="G3" s="11"/>
      <c r="H3" s="12"/>
      <c r="I3" s="16"/>
      <c r="J3" s="16"/>
      <c r="K3" s="16"/>
      <c r="L3" s="16"/>
      <c r="M3" s="16"/>
      <c r="N3" s="16"/>
      <c r="O3" s="16"/>
      <c r="Q3" s="6" t="s">
        <v>210</v>
      </c>
      <c r="R3" s="4" cm="1">
        <f t="array" ref="R3">INDEX(B5:B54,S1)</f>
        <v>25</v>
      </c>
      <c r="T3" s="28" t="s">
        <v>214</v>
      </c>
      <c r="U3" s="28"/>
    </row>
    <row r="4" spans="1:38" x14ac:dyDescent="0.15">
      <c r="A4" s="5" t="s">
        <v>1</v>
      </c>
      <c r="B4" s="7" t="s">
        <v>193</v>
      </c>
      <c r="C4" s="6" t="s">
        <v>207</v>
      </c>
      <c r="D4" s="8" t="s">
        <v>208</v>
      </c>
      <c r="E4" s="6" t="s">
        <v>207</v>
      </c>
      <c r="F4" s="6" t="s">
        <v>208</v>
      </c>
      <c r="G4" s="6" t="s">
        <v>207</v>
      </c>
      <c r="H4" s="6" t="s">
        <v>208</v>
      </c>
      <c r="I4" s="6" t="s">
        <v>207</v>
      </c>
      <c r="J4" s="6" t="s">
        <v>208</v>
      </c>
      <c r="K4" s="6" t="s">
        <v>207</v>
      </c>
      <c r="L4" s="6"/>
      <c r="M4" s="17" t="s">
        <v>208</v>
      </c>
      <c r="N4" s="19" t="s">
        <v>237</v>
      </c>
      <c r="O4" s="22" t="s">
        <v>238</v>
      </c>
      <c r="Q4" s="6" t="s">
        <v>211</v>
      </c>
      <c r="R4" s="4" cm="1">
        <f t="array" ref="R4">INDEX(D5:D54,S1)</f>
        <v>29</v>
      </c>
      <c r="T4" s="6" t="s">
        <v>215</v>
      </c>
      <c r="U4" s="4">
        <v>30</v>
      </c>
    </row>
    <row r="5" spans="1:38" x14ac:dyDescent="0.15">
      <c r="A5" s="5" t="s">
        <v>84</v>
      </c>
      <c r="B5" s="7">
        <v>25</v>
      </c>
      <c r="C5" s="6">
        <f>5.6 + 1.2</f>
        <v>6.8</v>
      </c>
      <c r="D5" s="6">
        <f t="shared" ref="D5:D36" si="0">(C5*100)/10</f>
        <v>68</v>
      </c>
      <c r="E5" s="4">
        <v>10</v>
      </c>
      <c r="F5" s="4">
        <f>(E5*100)/10</f>
        <v>100</v>
      </c>
      <c r="G5" s="9">
        <v>9</v>
      </c>
      <c r="H5" s="4">
        <f>(G5*100)/10</f>
        <v>90</v>
      </c>
      <c r="I5" s="9">
        <v>10</v>
      </c>
      <c r="J5" s="4">
        <f>I5*10</f>
        <v>100</v>
      </c>
      <c r="K5" s="4">
        <v>239</v>
      </c>
      <c r="L5" s="4">
        <f>K5-I5-G5-E5</f>
        <v>210</v>
      </c>
      <c r="M5" s="18">
        <f>L5*100/280</f>
        <v>75</v>
      </c>
      <c r="N5" s="20">
        <f>(B5+D5+F5+H5+J5+M5)/6</f>
        <v>76.333333333333329</v>
      </c>
      <c r="O5" s="20" t="str">
        <f t="shared" ref="O5:O6" si="1">IF(N5&gt;=60,"OK",IF(AND(N5&lt;60,N5&gt;=50),"RISCO","ALTO RISCO"))</f>
        <v>OK</v>
      </c>
      <c r="Q5" s="6" t="s">
        <v>212</v>
      </c>
      <c r="R5" s="4" cm="1">
        <f t="array" ref="R5">INDEX(F5:F54,S1)</f>
        <v>75</v>
      </c>
      <c r="T5" s="6" t="s">
        <v>216</v>
      </c>
      <c r="U5" s="4">
        <v>30</v>
      </c>
    </row>
    <row r="6" spans="1:38" x14ac:dyDescent="0.15">
      <c r="A6" s="5" t="s">
        <v>48</v>
      </c>
      <c r="B6" s="7">
        <v>0</v>
      </c>
      <c r="C6" s="4">
        <f xml:space="preserve"> 3.4 + 2.4</f>
        <v>5.8</v>
      </c>
      <c r="D6" s="6">
        <f t="shared" si="0"/>
        <v>58</v>
      </c>
      <c r="E6" s="4">
        <v>10</v>
      </c>
      <c r="F6" s="4">
        <f t="shared" ref="F6:F54" si="2">(E6*100)/10</f>
        <v>100</v>
      </c>
      <c r="G6" s="9">
        <v>10</v>
      </c>
      <c r="H6" s="4">
        <f t="shared" ref="H6:H54" si="3">(G6*100)/10</f>
        <v>100</v>
      </c>
      <c r="I6" s="9">
        <v>10</v>
      </c>
      <c r="J6" s="4">
        <f t="shared" ref="J6:J54" si="4">I6*10</f>
        <v>100</v>
      </c>
      <c r="K6" s="4">
        <v>280</v>
      </c>
      <c r="L6" s="4">
        <f t="shared" ref="L6:L54" si="5">K6-I6-G6-E6</f>
        <v>250</v>
      </c>
      <c r="M6" s="18">
        <f t="shared" ref="M6:M54" si="6">L6*100/280</f>
        <v>89.285714285714292</v>
      </c>
      <c r="N6" s="20">
        <f t="shared" ref="N6:N54" si="7">(M6+J6+H6+F6+D6+B6)/6</f>
        <v>74.547619047619051</v>
      </c>
      <c r="O6" s="20" t="str">
        <f t="shared" si="1"/>
        <v>OK</v>
      </c>
      <c r="Q6" s="6" t="s">
        <v>213</v>
      </c>
      <c r="R6" s="4" cm="1">
        <f t="array" ref="R6">INDEX(H5:H54,S1)</f>
        <v>100</v>
      </c>
      <c r="T6" s="6" t="s">
        <v>217</v>
      </c>
      <c r="U6" s="4">
        <v>20</v>
      </c>
    </row>
    <row r="7" spans="1:38" x14ac:dyDescent="0.15">
      <c r="A7" s="5" t="s">
        <v>64</v>
      </c>
      <c r="B7" s="7">
        <v>25</v>
      </c>
      <c r="C7" s="4">
        <f xml:space="preserve"> 1.2 +1.8</f>
        <v>3</v>
      </c>
      <c r="D7" s="6">
        <f t="shared" si="0"/>
        <v>30</v>
      </c>
      <c r="E7" s="4">
        <v>5</v>
      </c>
      <c r="F7" s="4">
        <f t="shared" si="2"/>
        <v>50</v>
      </c>
      <c r="G7" s="9">
        <v>10</v>
      </c>
      <c r="H7" s="4">
        <f t="shared" si="3"/>
        <v>100</v>
      </c>
      <c r="I7" s="9">
        <v>9</v>
      </c>
      <c r="J7" s="4">
        <f t="shared" si="4"/>
        <v>90</v>
      </c>
      <c r="K7" s="4">
        <v>304</v>
      </c>
      <c r="L7" s="4">
        <f t="shared" si="5"/>
        <v>280</v>
      </c>
      <c r="M7" s="18">
        <f t="shared" si="6"/>
        <v>100</v>
      </c>
      <c r="N7" s="20">
        <f t="shared" si="7"/>
        <v>65.833333333333329</v>
      </c>
      <c r="O7" s="20" t="str">
        <f>IF(N7&gt;=60,"OK",IF(AND(N7&lt;60,N7&gt;=50),"RISCO","ALTO RISCO"))</f>
        <v>OK</v>
      </c>
      <c r="Q7" s="6" t="s">
        <v>231</v>
      </c>
      <c r="R7" s="4" cm="1">
        <f t="array" ref="R7">INDEX(J5:J54,S1)</f>
        <v>90</v>
      </c>
      <c r="T7" s="6" t="s">
        <v>218</v>
      </c>
      <c r="U7" s="4">
        <v>20</v>
      </c>
    </row>
    <row r="8" spans="1:38" x14ac:dyDescent="0.15">
      <c r="A8" s="5" t="s">
        <v>60</v>
      </c>
      <c r="B8" s="7">
        <v>100</v>
      </c>
      <c r="C8" s="4">
        <f xml:space="preserve"> 6.7 + 1.8</f>
        <v>8.5</v>
      </c>
      <c r="D8" s="6">
        <f t="shared" si="0"/>
        <v>85</v>
      </c>
      <c r="E8" s="4">
        <v>7.5</v>
      </c>
      <c r="F8" s="4">
        <f t="shared" si="2"/>
        <v>75</v>
      </c>
      <c r="G8" s="9">
        <v>9</v>
      </c>
      <c r="H8" s="4">
        <f t="shared" si="3"/>
        <v>90</v>
      </c>
      <c r="I8" s="9">
        <v>10</v>
      </c>
      <c r="J8" s="4">
        <f t="shared" si="4"/>
        <v>100</v>
      </c>
      <c r="K8" s="4">
        <v>306.5</v>
      </c>
      <c r="L8" s="4">
        <f t="shared" si="5"/>
        <v>280</v>
      </c>
      <c r="M8" s="18">
        <f t="shared" si="6"/>
        <v>100</v>
      </c>
      <c r="N8" s="20">
        <f t="shared" si="7"/>
        <v>91.666666666666671</v>
      </c>
      <c r="O8" s="20" t="str">
        <f t="shared" ref="O8:O54" si="8">IF(N8&gt;=60,"OK",IF(AND(N8&lt;60,N8&gt;=50),"RISCO","ALTO RISCO"))</f>
        <v>OK</v>
      </c>
      <c r="Q8" s="6" t="s">
        <v>234</v>
      </c>
      <c r="R8" s="4" cm="1">
        <f t="array" ref="R8">INDEX(M5:M54,S1)</f>
        <v>96.428571428571431</v>
      </c>
      <c r="T8" s="6" t="s">
        <v>219</v>
      </c>
      <c r="U8" s="4">
        <f>SUM(U4:U7)</f>
        <v>100</v>
      </c>
    </row>
    <row r="9" spans="1:38" x14ac:dyDescent="0.15">
      <c r="A9" s="5" t="s">
        <v>132</v>
      </c>
      <c r="B9" s="7">
        <v>25</v>
      </c>
      <c r="C9" s="4">
        <f xml:space="preserve"> 1.1 + 1.8</f>
        <v>2.9000000000000004</v>
      </c>
      <c r="D9" s="6">
        <f t="shared" si="0"/>
        <v>29.000000000000007</v>
      </c>
      <c r="E9" s="4">
        <v>5</v>
      </c>
      <c r="F9" s="4">
        <f t="shared" si="2"/>
        <v>50</v>
      </c>
      <c r="G9" s="9">
        <v>9</v>
      </c>
      <c r="H9" s="4">
        <f t="shared" si="3"/>
        <v>90</v>
      </c>
      <c r="I9" s="9">
        <v>0</v>
      </c>
      <c r="J9" s="4">
        <f t="shared" si="4"/>
        <v>0</v>
      </c>
      <c r="K9" s="4">
        <v>294</v>
      </c>
      <c r="L9" s="4">
        <f t="shared" si="5"/>
        <v>280</v>
      </c>
      <c r="M9" s="18">
        <f t="shared" si="6"/>
        <v>100</v>
      </c>
      <c r="N9" s="20">
        <f t="shared" si="7"/>
        <v>49</v>
      </c>
      <c r="O9" s="20" t="str">
        <f t="shared" si="8"/>
        <v>ALTO RISCO</v>
      </c>
    </row>
    <row r="10" spans="1:38" x14ac:dyDescent="0.15">
      <c r="A10" s="5" t="s">
        <v>52</v>
      </c>
      <c r="B10" s="7">
        <v>100</v>
      </c>
      <c r="C10" s="4">
        <f xml:space="preserve"> 2.2 + 1.2</f>
        <v>3.4000000000000004</v>
      </c>
      <c r="D10" s="6">
        <f t="shared" si="0"/>
        <v>34.000000000000007</v>
      </c>
      <c r="E10" s="4">
        <v>7.5</v>
      </c>
      <c r="F10" s="4">
        <f t="shared" si="2"/>
        <v>75</v>
      </c>
      <c r="G10" s="9">
        <v>9</v>
      </c>
      <c r="H10" s="4">
        <f t="shared" si="3"/>
        <v>90</v>
      </c>
      <c r="I10" s="9">
        <v>9</v>
      </c>
      <c r="J10" s="4">
        <f t="shared" si="4"/>
        <v>90</v>
      </c>
      <c r="K10" s="4">
        <v>155.5</v>
      </c>
      <c r="L10" s="4">
        <f t="shared" si="5"/>
        <v>130</v>
      </c>
      <c r="M10" s="18">
        <f t="shared" si="6"/>
        <v>46.428571428571431</v>
      </c>
      <c r="N10" s="20">
        <f t="shared" si="7"/>
        <v>72.571428571428569</v>
      </c>
      <c r="O10" s="20" t="str">
        <f t="shared" si="8"/>
        <v>OK</v>
      </c>
    </row>
    <row r="11" spans="1:38" x14ac:dyDescent="0.15">
      <c r="A11" s="2" t="s">
        <v>182</v>
      </c>
      <c r="B11" s="7">
        <v>25</v>
      </c>
      <c r="C11" s="4">
        <v>1.1000000000000001</v>
      </c>
      <c r="D11" s="6">
        <f t="shared" si="0"/>
        <v>11.000000000000002</v>
      </c>
      <c r="E11" s="4">
        <v>10</v>
      </c>
      <c r="F11" s="4">
        <f t="shared" si="2"/>
        <v>100</v>
      </c>
      <c r="G11" s="4">
        <v>0</v>
      </c>
      <c r="H11" s="4">
        <f t="shared" si="3"/>
        <v>0</v>
      </c>
      <c r="I11" s="9">
        <v>0</v>
      </c>
      <c r="J11" s="4">
        <f t="shared" si="4"/>
        <v>0</v>
      </c>
      <c r="K11" s="4">
        <v>210</v>
      </c>
      <c r="L11" s="4">
        <f t="shared" si="5"/>
        <v>200</v>
      </c>
      <c r="M11" s="18">
        <f t="shared" si="6"/>
        <v>71.428571428571431</v>
      </c>
      <c r="N11" s="20">
        <f t="shared" si="7"/>
        <v>34.571428571428577</v>
      </c>
      <c r="O11" s="20" t="str">
        <f t="shared" si="8"/>
        <v>ALTO RISCO</v>
      </c>
    </row>
    <row r="12" spans="1:38" x14ac:dyDescent="0.15">
      <c r="A12" s="5" t="s">
        <v>44</v>
      </c>
      <c r="B12" s="5"/>
      <c r="C12" s="4">
        <f xml:space="preserve"> 1.1 +1.8</f>
        <v>2.9000000000000004</v>
      </c>
      <c r="D12" s="6">
        <f t="shared" si="0"/>
        <v>29.000000000000007</v>
      </c>
      <c r="E12" s="4">
        <v>7.5</v>
      </c>
      <c r="F12" s="4">
        <f t="shared" si="2"/>
        <v>75</v>
      </c>
      <c r="G12" s="9">
        <v>10</v>
      </c>
      <c r="H12" s="4">
        <f t="shared" si="3"/>
        <v>100</v>
      </c>
      <c r="I12" s="9">
        <v>10</v>
      </c>
      <c r="J12" s="4">
        <f t="shared" si="4"/>
        <v>100</v>
      </c>
      <c r="K12" s="4">
        <v>307.5</v>
      </c>
      <c r="L12" s="4">
        <f t="shared" si="5"/>
        <v>280</v>
      </c>
      <c r="M12" s="18">
        <f t="shared" si="6"/>
        <v>100</v>
      </c>
      <c r="N12" s="20">
        <f t="shared" si="7"/>
        <v>67.333333333333329</v>
      </c>
      <c r="O12" s="20" t="str">
        <f t="shared" si="8"/>
        <v>OK</v>
      </c>
      <c r="T12" s="28" t="s">
        <v>223</v>
      </c>
      <c r="U12" s="28"/>
    </row>
    <row r="13" spans="1:38" x14ac:dyDescent="0.15">
      <c r="A13" s="5" t="s">
        <v>92</v>
      </c>
      <c r="B13" s="7">
        <v>25</v>
      </c>
      <c r="C13" s="4">
        <f xml:space="preserve"> 4.4 + 1.8</f>
        <v>6.2</v>
      </c>
      <c r="D13" s="6">
        <f t="shared" si="0"/>
        <v>62</v>
      </c>
      <c r="E13" s="4">
        <v>5</v>
      </c>
      <c r="F13" s="4">
        <f t="shared" si="2"/>
        <v>50</v>
      </c>
      <c r="G13" s="9">
        <v>7</v>
      </c>
      <c r="H13" s="4">
        <f t="shared" si="3"/>
        <v>70</v>
      </c>
      <c r="I13" s="9">
        <v>4</v>
      </c>
      <c r="J13" s="4">
        <f t="shared" si="4"/>
        <v>40</v>
      </c>
      <c r="K13" s="4">
        <v>296</v>
      </c>
      <c r="L13" s="4">
        <f t="shared" si="5"/>
        <v>280</v>
      </c>
      <c r="M13" s="18">
        <f t="shared" si="6"/>
        <v>100</v>
      </c>
      <c r="N13" s="20">
        <f t="shared" si="7"/>
        <v>57.833333333333336</v>
      </c>
      <c r="O13" s="20" t="str">
        <f t="shared" si="8"/>
        <v>RISCO</v>
      </c>
      <c r="T13" s="6" t="s">
        <v>221</v>
      </c>
      <c r="U13" s="4">
        <f>R3-U14/2</f>
        <v>23</v>
      </c>
    </row>
    <row r="14" spans="1:38" x14ac:dyDescent="0.15">
      <c r="A14" s="2" t="s">
        <v>183</v>
      </c>
      <c r="B14" s="5"/>
      <c r="C14" s="4">
        <v>1.1000000000000001</v>
      </c>
      <c r="D14" s="6">
        <f t="shared" si="0"/>
        <v>11.000000000000002</v>
      </c>
      <c r="E14" s="4">
        <v>0</v>
      </c>
      <c r="F14" s="4">
        <f t="shared" si="2"/>
        <v>0</v>
      </c>
      <c r="G14" s="4">
        <v>0</v>
      </c>
      <c r="H14" s="4">
        <f t="shared" si="3"/>
        <v>0</v>
      </c>
      <c r="I14" s="9">
        <v>0</v>
      </c>
      <c r="J14" s="4">
        <f t="shared" si="4"/>
        <v>0</v>
      </c>
      <c r="K14" s="4">
        <v>150</v>
      </c>
      <c r="L14" s="4">
        <f t="shared" si="5"/>
        <v>150</v>
      </c>
      <c r="M14" s="18">
        <f t="shared" si="6"/>
        <v>53.571428571428569</v>
      </c>
      <c r="N14" s="20">
        <f t="shared" si="7"/>
        <v>10.761904761904761</v>
      </c>
      <c r="O14" s="20" t="str">
        <f t="shared" si="8"/>
        <v>ALTO RISCO</v>
      </c>
      <c r="T14" s="6" t="s">
        <v>220</v>
      </c>
      <c r="U14" s="4">
        <v>4</v>
      </c>
    </row>
    <row r="15" spans="1:38" x14ac:dyDescent="0.15">
      <c r="A15" s="27" t="s">
        <v>68</v>
      </c>
      <c r="B15" s="27"/>
      <c r="C15" s="24">
        <v>0</v>
      </c>
      <c r="D15" s="23">
        <f t="shared" si="0"/>
        <v>0</v>
      </c>
      <c r="E15" s="24">
        <v>0</v>
      </c>
      <c r="F15" s="24">
        <f t="shared" si="2"/>
        <v>0</v>
      </c>
      <c r="G15" s="24">
        <v>0</v>
      </c>
      <c r="H15" s="24">
        <f t="shared" si="3"/>
        <v>0</v>
      </c>
      <c r="I15" s="24">
        <v>0</v>
      </c>
      <c r="J15" s="24">
        <f t="shared" si="4"/>
        <v>0</v>
      </c>
      <c r="K15" s="24"/>
      <c r="L15" s="24">
        <f t="shared" si="5"/>
        <v>0</v>
      </c>
      <c r="M15" s="25">
        <f t="shared" si="6"/>
        <v>0</v>
      </c>
      <c r="N15" s="26">
        <f t="shared" si="7"/>
        <v>0</v>
      </c>
      <c r="O15" s="20" t="str">
        <f t="shared" si="8"/>
        <v>ALTO RISCO</v>
      </c>
      <c r="T15" s="6" t="s">
        <v>222</v>
      </c>
      <c r="U15" s="4">
        <f>SUM(U4:U8)-U13-U14</f>
        <v>173</v>
      </c>
    </row>
    <row r="16" spans="1:38" x14ac:dyDescent="0.15">
      <c r="A16" s="5" t="s">
        <v>32</v>
      </c>
      <c r="B16" s="7">
        <v>100</v>
      </c>
      <c r="C16" s="4">
        <f xml:space="preserve"> 4.4 + 2.4</f>
        <v>6.8000000000000007</v>
      </c>
      <c r="D16" s="6">
        <f t="shared" si="0"/>
        <v>68.000000000000014</v>
      </c>
      <c r="E16" s="4">
        <v>10</v>
      </c>
      <c r="F16" s="4">
        <f t="shared" si="2"/>
        <v>100</v>
      </c>
      <c r="G16" s="9">
        <v>10</v>
      </c>
      <c r="H16" s="4">
        <f t="shared" si="3"/>
        <v>100</v>
      </c>
      <c r="I16" s="9">
        <v>9</v>
      </c>
      <c r="J16" s="4">
        <f t="shared" si="4"/>
        <v>90</v>
      </c>
      <c r="K16" s="4">
        <v>279</v>
      </c>
      <c r="L16" s="4">
        <f t="shared" si="5"/>
        <v>250</v>
      </c>
      <c r="M16" s="18">
        <f t="shared" si="6"/>
        <v>89.285714285714292</v>
      </c>
      <c r="N16" s="20">
        <f t="shared" si="7"/>
        <v>91.214285714285708</v>
      </c>
      <c r="O16" s="20" t="str">
        <f t="shared" si="8"/>
        <v>OK</v>
      </c>
    </row>
    <row r="17" spans="1:21" x14ac:dyDescent="0.15">
      <c r="A17" s="7" t="s">
        <v>184</v>
      </c>
      <c r="B17" s="7">
        <v>0</v>
      </c>
      <c r="C17" s="4">
        <v>5.0999999999999996</v>
      </c>
      <c r="D17" s="6">
        <f t="shared" si="0"/>
        <v>50.999999999999993</v>
      </c>
      <c r="E17" s="4">
        <v>3.75</v>
      </c>
      <c r="F17" s="4">
        <f t="shared" si="2"/>
        <v>37.5</v>
      </c>
      <c r="G17" s="9">
        <v>10</v>
      </c>
      <c r="H17" s="4">
        <f t="shared" si="3"/>
        <v>100</v>
      </c>
      <c r="I17" s="9">
        <v>10</v>
      </c>
      <c r="J17" s="4">
        <f t="shared" si="4"/>
        <v>100</v>
      </c>
      <c r="K17" s="4">
        <v>283.25</v>
      </c>
      <c r="L17" s="4">
        <f t="shared" si="5"/>
        <v>259.5</v>
      </c>
      <c r="M17" s="18">
        <f t="shared" si="6"/>
        <v>92.678571428571431</v>
      </c>
      <c r="N17" s="20">
        <f t="shared" si="7"/>
        <v>63.529761904761905</v>
      </c>
      <c r="O17" s="20" t="str">
        <f t="shared" si="8"/>
        <v>OK</v>
      </c>
      <c r="T17" s="28" t="s">
        <v>224</v>
      </c>
      <c r="U17" s="28"/>
    </row>
    <row r="18" spans="1:21" x14ac:dyDescent="0.15">
      <c r="A18" s="5" t="s">
        <v>40</v>
      </c>
      <c r="B18" s="7">
        <v>0</v>
      </c>
      <c r="C18" s="4">
        <v>5.6</v>
      </c>
      <c r="D18" s="6">
        <f t="shared" si="0"/>
        <v>56</v>
      </c>
      <c r="E18" s="4">
        <v>10</v>
      </c>
      <c r="F18" s="4">
        <f t="shared" si="2"/>
        <v>100</v>
      </c>
      <c r="G18" s="9">
        <v>10</v>
      </c>
      <c r="H18" s="4">
        <f t="shared" si="3"/>
        <v>100</v>
      </c>
      <c r="I18" s="9">
        <v>10</v>
      </c>
      <c r="J18" s="4">
        <f t="shared" si="4"/>
        <v>100</v>
      </c>
      <c r="K18" s="4">
        <v>280</v>
      </c>
      <c r="L18" s="4">
        <f t="shared" si="5"/>
        <v>250</v>
      </c>
      <c r="M18" s="18">
        <f t="shared" si="6"/>
        <v>89.285714285714292</v>
      </c>
      <c r="N18" s="20">
        <f t="shared" si="7"/>
        <v>74.214285714285708</v>
      </c>
      <c r="O18" s="20" t="str">
        <f t="shared" si="8"/>
        <v>OK</v>
      </c>
      <c r="T18" s="6" t="s">
        <v>225</v>
      </c>
      <c r="U18" s="4">
        <f>R4-U19/2</f>
        <v>27</v>
      </c>
    </row>
    <row r="19" spans="1:21" x14ac:dyDescent="0.15">
      <c r="A19" s="5" t="s">
        <v>128</v>
      </c>
      <c r="B19" s="7">
        <v>0</v>
      </c>
      <c r="C19" s="4">
        <v>7.9</v>
      </c>
      <c r="D19" s="6">
        <f t="shared" si="0"/>
        <v>79</v>
      </c>
      <c r="E19" s="4">
        <v>7.5</v>
      </c>
      <c r="F19" s="4">
        <f t="shared" si="2"/>
        <v>75</v>
      </c>
      <c r="G19" s="9">
        <v>9</v>
      </c>
      <c r="H19" s="4">
        <f t="shared" si="3"/>
        <v>90</v>
      </c>
      <c r="I19" s="9">
        <v>10</v>
      </c>
      <c r="J19" s="4">
        <f t="shared" si="4"/>
        <v>100</v>
      </c>
      <c r="K19" s="4">
        <v>306.5</v>
      </c>
      <c r="L19" s="4">
        <f t="shared" si="5"/>
        <v>280</v>
      </c>
      <c r="M19" s="18">
        <f t="shared" si="6"/>
        <v>100</v>
      </c>
      <c r="N19" s="20">
        <f t="shared" si="7"/>
        <v>74</v>
      </c>
      <c r="O19" s="20" t="str">
        <f t="shared" si="8"/>
        <v>OK</v>
      </c>
      <c r="T19" s="6" t="s">
        <v>220</v>
      </c>
      <c r="U19" s="4">
        <v>4</v>
      </c>
    </row>
    <row r="20" spans="1:21" x14ac:dyDescent="0.15">
      <c r="A20" s="5" t="s">
        <v>56</v>
      </c>
      <c r="B20" s="7">
        <v>0</v>
      </c>
      <c r="C20" s="4">
        <v>1.2</v>
      </c>
      <c r="D20" s="6">
        <f t="shared" si="0"/>
        <v>12</v>
      </c>
      <c r="E20" s="4">
        <v>5</v>
      </c>
      <c r="F20" s="4">
        <f t="shared" si="2"/>
        <v>50</v>
      </c>
      <c r="G20" s="9">
        <v>8</v>
      </c>
      <c r="H20" s="4">
        <f t="shared" si="3"/>
        <v>80</v>
      </c>
      <c r="I20" s="9">
        <v>0</v>
      </c>
      <c r="J20" s="4">
        <f t="shared" si="4"/>
        <v>0</v>
      </c>
      <c r="K20" s="4">
        <v>43</v>
      </c>
      <c r="L20" s="4">
        <f t="shared" si="5"/>
        <v>30</v>
      </c>
      <c r="M20" s="18">
        <f t="shared" si="6"/>
        <v>10.714285714285714</v>
      </c>
      <c r="N20" s="20">
        <f t="shared" si="7"/>
        <v>25.452380952380953</v>
      </c>
      <c r="O20" s="20" t="str">
        <f t="shared" si="8"/>
        <v>ALTO RISCO</v>
      </c>
      <c r="T20" s="6" t="s">
        <v>222</v>
      </c>
      <c r="U20" s="4">
        <f>SUM(U4:U8)-U18-U19</f>
        <v>169</v>
      </c>
    </row>
    <row r="21" spans="1:21" x14ac:dyDescent="0.15">
      <c r="A21" s="5" t="s">
        <v>11</v>
      </c>
      <c r="B21" s="7">
        <v>100</v>
      </c>
      <c r="C21" s="4">
        <v>1.8</v>
      </c>
      <c r="D21" s="6">
        <f t="shared" si="0"/>
        <v>18</v>
      </c>
      <c r="E21" s="4">
        <v>0</v>
      </c>
      <c r="F21" s="4">
        <f t="shared" si="2"/>
        <v>0</v>
      </c>
      <c r="G21" s="4">
        <v>0</v>
      </c>
      <c r="H21" s="4">
        <f t="shared" si="3"/>
        <v>0</v>
      </c>
      <c r="I21" s="9">
        <v>0</v>
      </c>
      <c r="J21" s="4">
        <f t="shared" si="4"/>
        <v>0</v>
      </c>
      <c r="K21" s="4">
        <v>200</v>
      </c>
      <c r="L21" s="4">
        <f t="shared" si="5"/>
        <v>200</v>
      </c>
      <c r="M21" s="18">
        <f t="shared" si="6"/>
        <v>71.428571428571431</v>
      </c>
      <c r="N21" s="20">
        <f t="shared" si="7"/>
        <v>31.571428571428573</v>
      </c>
      <c r="O21" s="20" t="str">
        <f t="shared" si="8"/>
        <v>ALTO RISCO</v>
      </c>
    </row>
    <row r="22" spans="1:21" x14ac:dyDescent="0.15">
      <c r="A22" s="5" t="s">
        <v>168</v>
      </c>
      <c r="B22" s="7">
        <v>100</v>
      </c>
      <c r="C22" s="4">
        <v>0</v>
      </c>
      <c r="D22" s="6">
        <f t="shared" si="0"/>
        <v>0</v>
      </c>
      <c r="E22" s="4">
        <v>5</v>
      </c>
      <c r="F22" s="4">
        <f t="shared" si="2"/>
        <v>50</v>
      </c>
      <c r="G22" s="9">
        <v>10</v>
      </c>
      <c r="H22" s="4">
        <f t="shared" si="3"/>
        <v>100</v>
      </c>
      <c r="I22" s="9">
        <v>10</v>
      </c>
      <c r="J22" s="4">
        <f t="shared" si="4"/>
        <v>100</v>
      </c>
      <c r="K22" s="4">
        <v>305</v>
      </c>
      <c r="L22" s="4">
        <f t="shared" si="5"/>
        <v>280</v>
      </c>
      <c r="M22" s="18">
        <f t="shared" si="6"/>
        <v>100</v>
      </c>
      <c r="N22" s="20">
        <f t="shared" si="7"/>
        <v>75</v>
      </c>
      <c r="O22" s="20" t="str">
        <f t="shared" si="8"/>
        <v>OK</v>
      </c>
      <c r="T22" s="28" t="s">
        <v>226</v>
      </c>
      <c r="U22" s="28"/>
    </row>
    <row r="23" spans="1:21" x14ac:dyDescent="0.15">
      <c r="A23" s="5" t="s">
        <v>80</v>
      </c>
      <c r="B23" s="5"/>
      <c r="C23" s="4">
        <v>6.3</v>
      </c>
      <c r="D23" s="6">
        <f t="shared" si="0"/>
        <v>63</v>
      </c>
      <c r="E23" s="4">
        <v>10</v>
      </c>
      <c r="F23" s="4">
        <f t="shared" si="2"/>
        <v>100</v>
      </c>
      <c r="G23" s="9">
        <v>9</v>
      </c>
      <c r="H23" s="4">
        <f t="shared" si="3"/>
        <v>90</v>
      </c>
      <c r="I23" s="9">
        <v>8</v>
      </c>
      <c r="J23" s="4">
        <f t="shared" si="4"/>
        <v>80</v>
      </c>
      <c r="K23" s="4">
        <v>297</v>
      </c>
      <c r="L23" s="4">
        <f t="shared" si="5"/>
        <v>270</v>
      </c>
      <c r="M23" s="18">
        <f t="shared" si="6"/>
        <v>96.428571428571431</v>
      </c>
      <c r="N23" s="20">
        <f t="shared" si="7"/>
        <v>71.571428571428569</v>
      </c>
      <c r="O23" s="20" t="str">
        <f t="shared" si="8"/>
        <v>OK</v>
      </c>
      <c r="T23" s="6" t="s">
        <v>225</v>
      </c>
      <c r="U23" s="4">
        <f>R5-U24/2</f>
        <v>73</v>
      </c>
    </row>
    <row r="24" spans="1:21" x14ac:dyDescent="0.15">
      <c r="A24" s="2" t="s">
        <v>185</v>
      </c>
      <c r="B24" s="7">
        <v>25</v>
      </c>
      <c r="C24" s="4">
        <v>4.5999999999999996</v>
      </c>
      <c r="D24" s="6">
        <f t="shared" si="0"/>
        <v>45.999999999999993</v>
      </c>
      <c r="E24" s="4">
        <v>6.25</v>
      </c>
      <c r="F24" s="4">
        <f t="shared" si="2"/>
        <v>62.5</v>
      </c>
      <c r="G24" s="9">
        <v>9</v>
      </c>
      <c r="H24" s="4">
        <f t="shared" si="3"/>
        <v>90</v>
      </c>
      <c r="I24" s="9">
        <v>5</v>
      </c>
      <c r="J24" s="4">
        <f t="shared" si="4"/>
        <v>50</v>
      </c>
      <c r="K24" s="4">
        <v>290.25</v>
      </c>
      <c r="L24" s="4">
        <f t="shared" si="5"/>
        <v>270</v>
      </c>
      <c r="M24" s="18">
        <f t="shared" si="6"/>
        <v>96.428571428571431</v>
      </c>
      <c r="N24" s="20">
        <f t="shared" si="7"/>
        <v>61.654761904761905</v>
      </c>
      <c r="O24" s="20" t="str">
        <f t="shared" si="8"/>
        <v>OK</v>
      </c>
      <c r="T24" s="6" t="s">
        <v>220</v>
      </c>
      <c r="U24" s="4">
        <v>4</v>
      </c>
    </row>
    <row r="25" spans="1:21" ht="14" thickBot="1" x14ac:dyDescent="0.2">
      <c r="A25" s="5" t="s">
        <v>152</v>
      </c>
      <c r="B25" s="7">
        <v>25</v>
      </c>
      <c r="C25" s="4">
        <v>2.9</v>
      </c>
      <c r="D25" s="6">
        <f t="shared" si="0"/>
        <v>29</v>
      </c>
      <c r="E25" s="4">
        <v>5</v>
      </c>
      <c r="F25" s="4">
        <f t="shared" si="2"/>
        <v>50</v>
      </c>
      <c r="G25" s="9">
        <v>10</v>
      </c>
      <c r="H25" s="4">
        <f t="shared" si="3"/>
        <v>100</v>
      </c>
      <c r="I25" s="9">
        <v>8</v>
      </c>
      <c r="J25" s="4">
        <f t="shared" si="4"/>
        <v>80</v>
      </c>
      <c r="K25" s="4">
        <v>303</v>
      </c>
      <c r="L25" s="4">
        <f t="shared" si="5"/>
        <v>280</v>
      </c>
      <c r="M25" s="18">
        <f t="shared" si="6"/>
        <v>100</v>
      </c>
      <c r="N25" s="20">
        <f t="shared" si="7"/>
        <v>64</v>
      </c>
      <c r="O25" s="20" t="str">
        <f t="shared" si="8"/>
        <v>OK</v>
      </c>
      <c r="T25" s="6" t="s">
        <v>222</v>
      </c>
      <c r="U25" s="4">
        <f>SUM(U4:U8)-U23-U24</f>
        <v>123</v>
      </c>
    </row>
    <row r="26" spans="1:21" ht="14" thickBot="1" x14ac:dyDescent="0.2">
      <c r="A26" s="5" t="s">
        <v>104</v>
      </c>
      <c r="B26" s="7">
        <v>100</v>
      </c>
      <c r="C26" s="4">
        <v>7.3</v>
      </c>
      <c r="D26" s="6">
        <f t="shared" si="0"/>
        <v>73</v>
      </c>
      <c r="E26" s="4">
        <v>10</v>
      </c>
      <c r="F26" s="4">
        <f t="shared" si="2"/>
        <v>100</v>
      </c>
      <c r="G26" s="9">
        <v>10</v>
      </c>
      <c r="H26" s="4">
        <f t="shared" si="3"/>
        <v>100</v>
      </c>
      <c r="I26" s="9">
        <v>10</v>
      </c>
      <c r="J26" s="4">
        <f t="shared" si="4"/>
        <v>100</v>
      </c>
      <c r="K26" s="4">
        <v>310</v>
      </c>
      <c r="L26" s="4">
        <f t="shared" si="5"/>
        <v>280</v>
      </c>
      <c r="M26" s="18">
        <f t="shared" si="6"/>
        <v>100</v>
      </c>
      <c r="N26" s="20">
        <f t="shared" si="7"/>
        <v>95.5</v>
      </c>
      <c r="O26" s="20" t="str">
        <f t="shared" si="8"/>
        <v>OK</v>
      </c>
      <c r="Q26" s="14" t="s">
        <v>228</v>
      </c>
      <c r="R26" s="15">
        <f>SUM(R3:R8)/6</f>
        <v>69.238095238095241</v>
      </c>
    </row>
    <row r="27" spans="1:21" x14ac:dyDescent="0.15">
      <c r="A27" s="27" t="s">
        <v>36</v>
      </c>
      <c r="B27" s="27"/>
      <c r="C27" s="24">
        <v>0</v>
      </c>
      <c r="D27" s="23">
        <f t="shared" si="0"/>
        <v>0</v>
      </c>
      <c r="E27" s="24">
        <v>0</v>
      </c>
      <c r="F27" s="24">
        <f t="shared" si="2"/>
        <v>0</v>
      </c>
      <c r="G27" s="24">
        <v>0</v>
      </c>
      <c r="H27" s="24">
        <f t="shared" si="3"/>
        <v>0</v>
      </c>
      <c r="I27" s="24">
        <v>0</v>
      </c>
      <c r="J27" s="24">
        <f t="shared" si="4"/>
        <v>0</v>
      </c>
      <c r="K27" s="24"/>
      <c r="L27" s="24">
        <f t="shared" si="5"/>
        <v>0</v>
      </c>
      <c r="M27" s="25">
        <f t="shared" si="6"/>
        <v>0</v>
      </c>
      <c r="N27" s="26">
        <f t="shared" si="7"/>
        <v>0</v>
      </c>
      <c r="O27" s="20" t="str">
        <f t="shared" si="8"/>
        <v>ALTO RISCO</v>
      </c>
      <c r="T27" s="28" t="s">
        <v>227</v>
      </c>
      <c r="U27" s="28"/>
    </row>
    <row r="28" spans="1:21" x14ac:dyDescent="0.15">
      <c r="A28" s="5" t="s">
        <v>72</v>
      </c>
      <c r="B28" s="7">
        <v>0</v>
      </c>
      <c r="C28" s="4">
        <v>6.3</v>
      </c>
      <c r="D28" s="6">
        <f t="shared" si="0"/>
        <v>63</v>
      </c>
      <c r="E28" s="4">
        <v>7.5</v>
      </c>
      <c r="F28" s="4">
        <f t="shared" si="2"/>
        <v>75</v>
      </c>
      <c r="G28" s="9">
        <v>10</v>
      </c>
      <c r="H28" s="4">
        <f t="shared" si="3"/>
        <v>100</v>
      </c>
      <c r="I28" s="9">
        <v>9</v>
      </c>
      <c r="J28" s="4">
        <f t="shared" si="4"/>
        <v>90</v>
      </c>
      <c r="K28" s="4">
        <v>306.5</v>
      </c>
      <c r="L28" s="4">
        <f t="shared" si="5"/>
        <v>280</v>
      </c>
      <c r="M28" s="18">
        <f t="shared" si="6"/>
        <v>100</v>
      </c>
      <c r="N28" s="20">
        <f t="shared" si="7"/>
        <v>71.333333333333329</v>
      </c>
      <c r="O28" s="20" t="str">
        <f t="shared" si="8"/>
        <v>OK</v>
      </c>
      <c r="T28" s="6" t="s">
        <v>225</v>
      </c>
      <c r="U28" s="4">
        <f>R6-U29/2</f>
        <v>98</v>
      </c>
    </row>
    <row r="29" spans="1:21" x14ac:dyDescent="0.15">
      <c r="A29" s="5" t="s">
        <v>28</v>
      </c>
      <c r="B29" s="7">
        <v>25</v>
      </c>
      <c r="C29" s="4">
        <v>2.9</v>
      </c>
      <c r="D29" s="6">
        <f t="shared" si="0"/>
        <v>29</v>
      </c>
      <c r="E29" s="4">
        <v>0</v>
      </c>
      <c r="F29" s="4">
        <f t="shared" si="2"/>
        <v>0</v>
      </c>
      <c r="G29" s="4">
        <v>9</v>
      </c>
      <c r="H29" s="4">
        <f t="shared" si="3"/>
        <v>90</v>
      </c>
      <c r="I29" s="9">
        <v>0</v>
      </c>
      <c r="J29" s="4">
        <f t="shared" si="4"/>
        <v>0</v>
      </c>
      <c r="K29" s="4">
        <v>259</v>
      </c>
      <c r="L29" s="4">
        <f t="shared" si="5"/>
        <v>250</v>
      </c>
      <c r="M29" s="18">
        <f t="shared" si="6"/>
        <v>89.285714285714292</v>
      </c>
      <c r="N29" s="20">
        <f t="shared" si="7"/>
        <v>38.88095238095238</v>
      </c>
      <c r="O29" s="20" t="str">
        <f t="shared" si="8"/>
        <v>ALTO RISCO</v>
      </c>
      <c r="T29" s="6" t="s">
        <v>220</v>
      </c>
      <c r="U29" s="4">
        <v>4</v>
      </c>
    </row>
    <row r="30" spans="1:21" x14ac:dyDescent="0.15">
      <c r="A30" s="5" t="s">
        <v>164</v>
      </c>
      <c r="B30" s="5"/>
      <c r="C30" s="4">
        <v>1.7</v>
      </c>
      <c r="D30" s="6">
        <f t="shared" si="0"/>
        <v>17</v>
      </c>
      <c r="E30" s="4">
        <v>0</v>
      </c>
      <c r="F30" s="4">
        <f t="shared" si="2"/>
        <v>0</v>
      </c>
      <c r="G30" s="4">
        <v>0</v>
      </c>
      <c r="H30" s="4">
        <f t="shared" si="3"/>
        <v>0</v>
      </c>
      <c r="I30" s="9">
        <v>0</v>
      </c>
      <c r="J30" s="4">
        <f t="shared" si="4"/>
        <v>0</v>
      </c>
      <c r="K30" s="4"/>
      <c r="L30" s="4">
        <f t="shared" si="5"/>
        <v>0</v>
      </c>
      <c r="M30" s="18">
        <f t="shared" si="6"/>
        <v>0</v>
      </c>
      <c r="N30" s="20">
        <f t="shared" si="7"/>
        <v>2.8333333333333335</v>
      </c>
      <c r="O30" s="20" t="str">
        <f t="shared" si="8"/>
        <v>ALTO RISCO</v>
      </c>
      <c r="T30" s="6" t="s">
        <v>222</v>
      </c>
      <c r="U30" s="4">
        <f>SUM(U4:U8)-U28-U29</f>
        <v>98</v>
      </c>
    </row>
    <row r="31" spans="1:21" x14ac:dyDescent="0.15">
      <c r="A31" s="5" t="s">
        <v>20</v>
      </c>
      <c r="B31" s="7">
        <v>0</v>
      </c>
      <c r="C31" s="4">
        <v>1.7</v>
      </c>
      <c r="D31" s="6">
        <f t="shared" si="0"/>
        <v>17</v>
      </c>
      <c r="E31" s="4">
        <v>10</v>
      </c>
      <c r="F31" s="4">
        <f t="shared" si="2"/>
        <v>100</v>
      </c>
      <c r="G31" s="9">
        <v>9</v>
      </c>
      <c r="H31" s="4">
        <f t="shared" si="3"/>
        <v>90</v>
      </c>
      <c r="I31" s="9">
        <v>9</v>
      </c>
      <c r="J31" s="4">
        <f t="shared" si="4"/>
        <v>90</v>
      </c>
      <c r="K31" s="4">
        <v>298</v>
      </c>
      <c r="L31" s="4">
        <f t="shared" si="5"/>
        <v>270</v>
      </c>
      <c r="M31" s="18">
        <f t="shared" si="6"/>
        <v>96.428571428571431</v>
      </c>
      <c r="N31" s="20">
        <f t="shared" si="7"/>
        <v>65.571428571428569</v>
      </c>
      <c r="O31" s="20" t="str">
        <f t="shared" si="8"/>
        <v>OK</v>
      </c>
    </row>
    <row r="32" spans="1:21" x14ac:dyDescent="0.15">
      <c r="A32" s="5" t="s">
        <v>136</v>
      </c>
      <c r="B32" s="7">
        <v>100</v>
      </c>
      <c r="C32" s="4">
        <v>1.7</v>
      </c>
      <c r="D32" s="6">
        <f t="shared" si="0"/>
        <v>17</v>
      </c>
      <c r="E32" s="4">
        <v>5</v>
      </c>
      <c r="F32" s="4">
        <f t="shared" si="2"/>
        <v>50</v>
      </c>
      <c r="G32" s="9">
        <v>8</v>
      </c>
      <c r="H32" s="4">
        <f t="shared" si="3"/>
        <v>80</v>
      </c>
      <c r="I32" s="9">
        <v>0</v>
      </c>
      <c r="J32" s="4">
        <f t="shared" si="4"/>
        <v>0</v>
      </c>
      <c r="K32" s="4">
        <v>293</v>
      </c>
      <c r="L32" s="4">
        <f t="shared" si="5"/>
        <v>280</v>
      </c>
      <c r="M32" s="18">
        <f t="shared" si="6"/>
        <v>100</v>
      </c>
      <c r="N32" s="20">
        <f t="shared" si="7"/>
        <v>57.833333333333336</v>
      </c>
      <c r="O32" s="20" t="str">
        <f t="shared" si="8"/>
        <v>RISCO</v>
      </c>
      <c r="T32" s="28" t="s">
        <v>229</v>
      </c>
      <c r="U32" s="28"/>
    </row>
    <row r="33" spans="1:21" x14ac:dyDescent="0.15">
      <c r="A33" s="5" t="s">
        <v>144</v>
      </c>
      <c r="B33" s="5"/>
      <c r="C33" s="4">
        <v>0</v>
      </c>
      <c r="D33" s="6">
        <f t="shared" si="0"/>
        <v>0</v>
      </c>
      <c r="E33" s="4">
        <v>5</v>
      </c>
      <c r="F33" s="4">
        <f t="shared" si="2"/>
        <v>50</v>
      </c>
      <c r="G33" s="9">
        <v>9</v>
      </c>
      <c r="H33" s="4">
        <f t="shared" si="3"/>
        <v>90</v>
      </c>
      <c r="I33" s="9">
        <v>10</v>
      </c>
      <c r="J33" s="4">
        <f t="shared" si="4"/>
        <v>100</v>
      </c>
      <c r="K33" s="4">
        <v>274</v>
      </c>
      <c r="L33" s="4">
        <f t="shared" si="5"/>
        <v>250</v>
      </c>
      <c r="M33" s="18">
        <f t="shared" si="6"/>
        <v>89.285714285714292</v>
      </c>
      <c r="N33" s="20">
        <f t="shared" si="7"/>
        <v>54.88095238095238</v>
      </c>
      <c r="O33" s="20" t="str">
        <f t="shared" si="8"/>
        <v>RISCO</v>
      </c>
      <c r="T33" s="6" t="s">
        <v>225</v>
      </c>
      <c r="U33" s="4">
        <f>R26-U34/2</f>
        <v>67.238095238095241</v>
      </c>
    </row>
    <row r="34" spans="1:21" x14ac:dyDescent="0.15">
      <c r="A34" s="5" t="s">
        <v>124</v>
      </c>
      <c r="B34" s="7">
        <v>0</v>
      </c>
      <c r="C34" s="4">
        <v>4</v>
      </c>
      <c r="D34" s="6">
        <f t="shared" si="0"/>
        <v>40</v>
      </c>
      <c r="E34" s="4">
        <v>5</v>
      </c>
      <c r="F34" s="4">
        <f t="shared" si="2"/>
        <v>50</v>
      </c>
      <c r="G34" s="9">
        <v>8</v>
      </c>
      <c r="H34" s="4">
        <f t="shared" si="3"/>
        <v>80</v>
      </c>
      <c r="I34" s="9">
        <v>10</v>
      </c>
      <c r="J34" s="4">
        <f t="shared" si="4"/>
        <v>100</v>
      </c>
      <c r="K34" s="4">
        <v>283</v>
      </c>
      <c r="L34" s="4">
        <f t="shared" si="5"/>
        <v>260</v>
      </c>
      <c r="M34" s="18">
        <f t="shared" si="6"/>
        <v>92.857142857142861</v>
      </c>
      <c r="N34" s="20">
        <f t="shared" si="7"/>
        <v>60.476190476190482</v>
      </c>
      <c r="O34" s="20" t="str">
        <f t="shared" si="8"/>
        <v>OK</v>
      </c>
      <c r="T34" s="6" t="s">
        <v>220</v>
      </c>
      <c r="U34" s="4">
        <v>4</v>
      </c>
    </row>
    <row r="35" spans="1:21" x14ac:dyDescent="0.15">
      <c r="A35" s="27" t="s">
        <v>156</v>
      </c>
      <c r="B35" s="27"/>
      <c r="C35" s="24">
        <v>0</v>
      </c>
      <c r="D35" s="23">
        <f t="shared" si="0"/>
        <v>0</v>
      </c>
      <c r="E35" s="24">
        <v>0</v>
      </c>
      <c r="F35" s="24">
        <f t="shared" si="2"/>
        <v>0</v>
      </c>
      <c r="G35" s="24">
        <v>0</v>
      </c>
      <c r="H35" s="24">
        <f t="shared" si="3"/>
        <v>0</v>
      </c>
      <c r="I35" s="24">
        <v>0</v>
      </c>
      <c r="J35" s="24">
        <f t="shared" si="4"/>
        <v>0</v>
      </c>
      <c r="K35" s="24"/>
      <c r="L35" s="24">
        <f t="shared" si="5"/>
        <v>0</v>
      </c>
      <c r="M35" s="25">
        <f t="shared" si="6"/>
        <v>0</v>
      </c>
      <c r="N35" s="26">
        <f t="shared" si="7"/>
        <v>0</v>
      </c>
      <c r="O35" s="20" t="str">
        <f t="shared" si="8"/>
        <v>ALTO RISCO</v>
      </c>
      <c r="T35" s="6" t="s">
        <v>222</v>
      </c>
      <c r="U35" s="4">
        <f>SUM(U4:U8)-U33-U34</f>
        <v>128.76190476190476</v>
      </c>
    </row>
    <row r="36" spans="1:21" x14ac:dyDescent="0.15">
      <c r="A36" s="27" t="s">
        <v>116</v>
      </c>
      <c r="B36" s="27"/>
      <c r="C36" s="24">
        <v>0</v>
      </c>
      <c r="D36" s="23">
        <f t="shared" si="0"/>
        <v>0</v>
      </c>
      <c r="E36" s="24">
        <v>0</v>
      </c>
      <c r="F36" s="24">
        <f t="shared" si="2"/>
        <v>0</v>
      </c>
      <c r="G36" s="24">
        <v>0</v>
      </c>
      <c r="H36" s="24">
        <f t="shared" si="3"/>
        <v>0</v>
      </c>
      <c r="I36" s="24">
        <v>0</v>
      </c>
      <c r="J36" s="24">
        <f t="shared" si="4"/>
        <v>0</v>
      </c>
      <c r="K36" s="24"/>
      <c r="L36" s="24">
        <f t="shared" si="5"/>
        <v>0</v>
      </c>
      <c r="M36" s="25">
        <f t="shared" si="6"/>
        <v>0</v>
      </c>
      <c r="N36" s="26">
        <f t="shared" si="7"/>
        <v>0</v>
      </c>
      <c r="O36" s="20" t="str">
        <f t="shared" si="8"/>
        <v>ALTO RISCO</v>
      </c>
    </row>
    <row r="37" spans="1:21" x14ac:dyDescent="0.15">
      <c r="A37" s="5" t="s">
        <v>76</v>
      </c>
      <c r="B37" s="7">
        <v>25</v>
      </c>
      <c r="C37" s="4">
        <v>5.0999999999999996</v>
      </c>
      <c r="D37" s="6">
        <f t="shared" ref="D37:D54" si="9">(C37*100)/10</f>
        <v>50.999999999999993</v>
      </c>
      <c r="E37" s="4">
        <v>6.25</v>
      </c>
      <c r="F37" s="4">
        <f t="shared" si="2"/>
        <v>62.5</v>
      </c>
      <c r="G37" s="9">
        <v>10</v>
      </c>
      <c r="H37" s="4">
        <f t="shared" si="3"/>
        <v>100</v>
      </c>
      <c r="I37" s="9">
        <v>10</v>
      </c>
      <c r="J37" s="4">
        <f t="shared" si="4"/>
        <v>100</v>
      </c>
      <c r="K37" s="4">
        <v>306.25</v>
      </c>
      <c r="L37" s="4">
        <f t="shared" si="5"/>
        <v>280</v>
      </c>
      <c r="M37" s="18">
        <f t="shared" si="6"/>
        <v>100</v>
      </c>
      <c r="N37" s="20">
        <f t="shared" si="7"/>
        <v>73.083333333333329</v>
      </c>
      <c r="O37" s="20" t="str">
        <f t="shared" si="8"/>
        <v>OK</v>
      </c>
      <c r="T37" s="28" t="s">
        <v>232</v>
      </c>
      <c r="U37" s="28"/>
    </row>
    <row r="38" spans="1:21" x14ac:dyDescent="0.15">
      <c r="A38" s="5" t="s">
        <v>140</v>
      </c>
      <c r="B38" s="7">
        <v>100</v>
      </c>
      <c r="C38" s="4">
        <v>2.9</v>
      </c>
      <c r="D38" s="6">
        <f t="shared" si="9"/>
        <v>29</v>
      </c>
      <c r="E38" s="4">
        <v>10</v>
      </c>
      <c r="F38" s="4">
        <f t="shared" si="2"/>
        <v>100</v>
      </c>
      <c r="G38" s="9">
        <v>10</v>
      </c>
      <c r="H38" s="4">
        <f t="shared" si="3"/>
        <v>100</v>
      </c>
      <c r="I38" s="9">
        <v>10</v>
      </c>
      <c r="J38" s="4">
        <f t="shared" si="4"/>
        <v>100</v>
      </c>
      <c r="K38" s="4">
        <v>309</v>
      </c>
      <c r="L38" s="4">
        <f t="shared" si="5"/>
        <v>279</v>
      </c>
      <c r="M38" s="18">
        <f t="shared" si="6"/>
        <v>99.642857142857139</v>
      </c>
      <c r="N38" s="20">
        <f t="shared" si="7"/>
        <v>88.107142857142847</v>
      </c>
      <c r="O38" s="20" t="str">
        <f t="shared" si="8"/>
        <v>OK</v>
      </c>
      <c r="T38" s="6" t="s">
        <v>221</v>
      </c>
      <c r="U38" s="4">
        <f>R7-U39/2</f>
        <v>88</v>
      </c>
    </row>
    <row r="39" spans="1:21" x14ac:dyDescent="0.15">
      <c r="A39" s="5" t="s">
        <v>24</v>
      </c>
      <c r="B39" s="7">
        <v>25</v>
      </c>
      <c r="C39" s="4">
        <v>2.9</v>
      </c>
      <c r="D39" s="6">
        <f t="shared" si="9"/>
        <v>29</v>
      </c>
      <c r="E39" s="4">
        <v>7.5</v>
      </c>
      <c r="F39" s="4">
        <f t="shared" si="2"/>
        <v>75</v>
      </c>
      <c r="G39" s="9">
        <v>10</v>
      </c>
      <c r="H39" s="4">
        <f t="shared" si="3"/>
        <v>100</v>
      </c>
      <c r="I39" s="9">
        <v>9</v>
      </c>
      <c r="J39" s="4">
        <f t="shared" si="4"/>
        <v>90</v>
      </c>
      <c r="K39" s="4">
        <v>296.5</v>
      </c>
      <c r="L39" s="4">
        <f t="shared" si="5"/>
        <v>270</v>
      </c>
      <c r="M39" s="18">
        <f t="shared" si="6"/>
        <v>96.428571428571431</v>
      </c>
      <c r="N39" s="20">
        <f t="shared" si="7"/>
        <v>69.238095238095241</v>
      </c>
      <c r="O39" s="20" t="str">
        <f t="shared" si="8"/>
        <v>OK</v>
      </c>
      <c r="T39" s="6" t="s">
        <v>220</v>
      </c>
      <c r="U39" s="4">
        <v>4</v>
      </c>
    </row>
    <row r="40" spans="1:21" x14ac:dyDescent="0.15">
      <c r="A40" s="5" t="s">
        <v>100</v>
      </c>
      <c r="B40" s="7">
        <v>25</v>
      </c>
      <c r="C40" s="4">
        <v>5</v>
      </c>
      <c r="D40" s="6">
        <f t="shared" si="9"/>
        <v>50</v>
      </c>
      <c r="E40" s="4">
        <v>5</v>
      </c>
      <c r="F40" s="4">
        <f t="shared" si="2"/>
        <v>50</v>
      </c>
      <c r="G40" s="9">
        <v>9</v>
      </c>
      <c r="H40" s="4">
        <f t="shared" si="3"/>
        <v>90</v>
      </c>
      <c r="I40" s="9">
        <v>4</v>
      </c>
      <c r="J40" s="4">
        <f t="shared" si="4"/>
        <v>40</v>
      </c>
      <c r="K40" s="4">
        <v>298</v>
      </c>
      <c r="L40" s="4">
        <f t="shared" si="5"/>
        <v>280</v>
      </c>
      <c r="M40" s="18">
        <f t="shared" si="6"/>
        <v>100</v>
      </c>
      <c r="N40" s="20">
        <f t="shared" si="7"/>
        <v>59.166666666666664</v>
      </c>
      <c r="O40" s="20" t="str">
        <f t="shared" si="8"/>
        <v>RISCO</v>
      </c>
      <c r="T40" s="6" t="s">
        <v>222</v>
      </c>
      <c r="U40" s="4">
        <f>SUM(U4:U8)-U38-U39</f>
        <v>108</v>
      </c>
    </row>
    <row r="41" spans="1:21" x14ac:dyDescent="0.15">
      <c r="A41" s="27" t="s">
        <v>96</v>
      </c>
      <c r="B41" s="27"/>
      <c r="C41" s="24">
        <v>0</v>
      </c>
      <c r="D41" s="23">
        <f t="shared" si="9"/>
        <v>0</v>
      </c>
      <c r="E41" s="24">
        <v>0</v>
      </c>
      <c r="F41" s="24">
        <f t="shared" si="2"/>
        <v>0</v>
      </c>
      <c r="G41" s="24">
        <v>0</v>
      </c>
      <c r="H41" s="24">
        <f t="shared" si="3"/>
        <v>0</v>
      </c>
      <c r="I41" s="24">
        <v>0</v>
      </c>
      <c r="J41" s="24">
        <f t="shared" si="4"/>
        <v>0</v>
      </c>
      <c r="K41" s="24"/>
      <c r="L41" s="24">
        <f t="shared" si="5"/>
        <v>0</v>
      </c>
      <c r="M41" s="25">
        <f t="shared" si="6"/>
        <v>0</v>
      </c>
      <c r="N41" s="26">
        <f t="shared" si="7"/>
        <v>0</v>
      </c>
      <c r="O41" s="20" t="str">
        <f t="shared" si="8"/>
        <v>ALTO RISCO</v>
      </c>
    </row>
    <row r="42" spans="1:21" x14ac:dyDescent="0.15">
      <c r="A42" s="5" t="s">
        <v>160</v>
      </c>
      <c r="B42" s="7">
        <v>0</v>
      </c>
      <c r="C42" s="4">
        <v>2.2000000000000002</v>
      </c>
      <c r="D42" s="6">
        <f t="shared" si="9"/>
        <v>22.000000000000004</v>
      </c>
      <c r="E42" s="4">
        <v>7.5</v>
      </c>
      <c r="F42" s="4">
        <f t="shared" si="2"/>
        <v>75</v>
      </c>
      <c r="G42" s="9">
        <v>10</v>
      </c>
      <c r="H42" s="4">
        <f t="shared" si="3"/>
        <v>100</v>
      </c>
      <c r="I42" s="9">
        <v>0</v>
      </c>
      <c r="J42" s="4">
        <f t="shared" si="4"/>
        <v>0</v>
      </c>
      <c r="K42" s="4">
        <v>268.75</v>
      </c>
      <c r="L42" s="4">
        <f t="shared" si="5"/>
        <v>251.25</v>
      </c>
      <c r="M42" s="18">
        <f t="shared" si="6"/>
        <v>89.732142857142861</v>
      </c>
      <c r="N42" s="20">
        <f t="shared" si="7"/>
        <v>47.788690476190482</v>
      </c>
      <c r="O42" s="20" t="str">
        <f t="shared" si="8"/>
        <v>ALTO RISCO</v>
      </c>
      <c r="T42" s="29" t="s">
        <v>235</v>
      </c>
      <c r="U42" s="31"/>
    </row>
    <row r="43" spans="1:21" x14ac:dyDescent="0.15">
      <c r="A43" s="5" t="s">
        <v>120</v>
      </c>
      <c r="B43" s="7">
        <v>0</v>
      </c>
      <c r="C43" s="4">
        <v>3.5</v>
      </c>
      <c r="D43" s="6">
        <f t="shared" si="9"/>
        <v>35</v>
      </c>
      <c r="E43" s="4">
        <v>5</v>
      </c>
      <c r="F43" s="4">
        <f t="shared" si="2"/>
        <v>50</v>
      </c>
      <c r="G43" s="9">
        <v>9</v>
      </c>
      <c r="H43" s="4">
        <f t="shared" si="3"/>
        <v>90</v>
      </c>
      <c r="I43" s="9">
        <v>5</v>
      </c>
      <c r="J43" s="4">
        <f t="shared" si="4"/>
        <v>50</v>
      </c>
      <c r="K43" s="4"/>
      <c r="L43" s="4">
        <f t="shared" si="5"/>
        <v>-19</v>
      </c>
      <c r="M43" s="18">
        <f t="shared" si="6"/>
        <v>-6.7857142857142856</v>
      </c>
      <c r="N43" s="20">
        <f t="shared" si="7"/>
        <v>36.36904761904762</v>
      </c>
      <c r="O43" s="20" t="str">
        <f t="shared" si="8"/>
        <v>ALTO RISCO</v>
      </c>
      <c r="T43" s="6" t="s">
        <v>225</v>
      </c>
      <c r="U43" s="4">
        <f>R8-U44/2</f>
        <v>94.428571428571431</v>
      </c>
    </row>
    <row r="44" spans="1:21" x14ac:dyDescent="0.15">
      <c r="A44" s="5" t="s">
        <v>112</v>
      </c>
      <c r="B44" s="7">
        <v>0</v>
      </c>
      <c r="C44" s="4">
        <v>2.2999999999999998</v>
      </c>
      <c r="D44" s="6">
        <f t="shared" si="9"/>
        <v>22.999999999999996</v>
      </c>
      <c r="E44" s="4">
        <v>0</v>
      </c>
      <c r="F44" s="4">
        <f t="shared" si="2"/>
        <v>0</v>
      </c>
      <c r="G44" s="9">
        <v>10</v>
      </c>
      <c r="H44" s="4">
        <f t="shared" si="3"/>
        <v>100</v>
      </c>
      <c r="I44" s="9">
        <v>0</v>
      </c>
      <c r="J44" s="4">
        <f t="shared" si="4"/>
        <v>0</v>
      </c>
      <c r="K44" s="4">
        <v>270</v>
      </c>
      <c r="L44" s="4">
        <f t="shared" si="5"/>
        <v>260</v>
      </c>
      <c r="M44" s="18">
        <f t="shared" si="6"/>
        <v>92.857142857142861</v>
      </c>
      <c r="N44" s="20">
        <f t="shared" si="7"/>
        <v>35.976190476190474</v>
      </c>
      <c r="O44" s="20" t="str">
        <f t="shared" si="8"/>
        <v>ALTO RISCO</v>
      </c>
      <c r="T44" s="6" t="s">
        <v>220</v>
      </c>
      <c r="U44" s="4">
        <v>4</v>
      </c>
    </row>
    <row r="45" spans="1:21" x14ac:dyDescent="0.15">
      <c r="A45" s="5" t="s">
        <v>108</v>
      </c>
      <c r="B45" s="7">
        <v>0</v>
      </c>
      <c r="C45" s="4">
        <v>2.2999999999999998</v>
      </c>
      <c r="D45" s="6">
        <f t="shared" si="9"/>
        <v>22.999999999999996</v>
      </c>
      <c r="E45" s="4">
        <v>10</v>
      </c>
      <c r="F45" s="4">
        <f t="shared" si="2"/>
        <v>100</v>
      </c>
      <c r="G45" s="9">
        <v>10</v>
      </c>
      <c r="H45" s="4">
        <f t="shared" si="3"/>
        <v>100</v>
      </c>
      <c r="I45" s="9">
        <v>10</v>
      </c>
      <c r="J45" s="4">
        <f t="shared" si="4"/>
        <v>100</v>
      </c>
      <c r="K45" s="4">
        <v>297.5</v>
      </c>
      <c r="L45" s="4">
        <f t="shared" si="5"/>
        <v>267.5</v>
      </c>
      <c r="M45" s="18">
        <f t="shared" si="6"/>
        <v>95.535714285714292</v>
      </c>
      <c r="N45" s="20">
        <f t="shared" si="7"/>
        <v>69.75595238095238</v>
      </c>
      <c r="O45" s="20" t="str">
        <f t="shared" si="8"/>
        <v>OK</v>
      </c>
      <c r="T45" s="6" t="s">
        <v>222</v>
      </c>
      <c r="U45" s="4">
        <f>SUM(U4:U8)-U43-U44</f>
        <v>101.57142857142857</v>
      </c>
    </row>
    <row r="46" spans="1:21" x14ac:dyDescent="0.15">
      <c r="A46" s="5" t="s">
        <v>148</v>
      </c>
      <c r="B46" s="7">
        <v>100</v>
      </c>
      <c r="C46" s="4">
        <v>6.8</v>
      </c>
      <c r="D46" s="6">
        <f t="shared" si="9"/>
        <v>68</v>
      </c>
      <c r="E46" s="4">
        <v>10</v>
      </c>
      <c r="F46" s="4">
        <f t="shared" si="2"/>
        <v>100</v>
      </c>
      <c r="G46" s="9">
        <v>10</v>
      </c>
      <c r="H46" s="4">
        <f t="shared" si="3"/>
        <v>100</v>
      </c>
      <c r="I46" s="9">
        <v>0</v>
      </c>
      <c r="J46" s="4">
        <f t="shared" si="4"/>
        <v>0</v>
      </c>
      <c r="K46" s="4">
        <v>300</v>
      </c>
      <c r="L46" s="4">
        <f t="shared" si="5"/>
        <v>280</v>
      </c>
      <c r="M46" s="18">
        <f t="shared" si="6"/>
        <v>100</v>
      </c>
      <c r="N46" s="20">
        <f t="shared" si="7"/>
        <v>78</v>
      </c>
      <c r="O46" s="20" t="str">
        <f t="shared" si="8"/>
        <v>OK</v>
      </c>
    </row>
    <row r="47" spans="1:21" x14ac:dyDescent="0.15">
      <c r="A47" s="6" t="s">
        <v>186</v>
      </c>
      <c r="B47" s="6">
        <v>0</v>
      </c>
      <c r="C47" s="4">
        <v>3.4</v>
      </c>
      <c r="D47" s="6">
        <f t="shared" si="9"/>
        <v>34</v>
      </c>
      <c r="E47" s="4">
        <v>7.5</v>
      </c>
      <c r="F47" s="4">
        <f t="shared" si="2"/>
        <v>75</v>
      </c>
      <c r="G47" s="9">
        <v>9</v>
      </c>
      <c r="H47" s="4">
        <f t="shared" si="3"/>
        <v>90</v>
      </c>
      <c r="I47" s="9">
        <v>9</v>
      </c>
      <c r="J47" s="4">
        <f t="shared" si="4"/>
        <v>90</v>
      </c>
      <c r="K47" s="4">
        <v>295.5</v>
      </c>
      <c r="L47" s="4">
        <f t="shared" si="5"/>
        <v>270</v>
      </c>
      <c r="M47" s="18">
        <f t="shared" si="6"/>
        <v>96.428571428571431</v>
      </c>
      <c r="N47" s="20">
        <f t="shared" si="7"/>
        <v>64.238095238095241</v>
      </c>
      <c r="O47" s="20" t="str">
        <f t="shared" si="8"/>
        <v>OK</v>
      </c>
    </row>
    <row r="48" spans="1:21" x14ac:dyDescent="0.15">
      <c r="A48" s="6" t="s">
        <v>198</v>
      </c>
      <c r="B48" s="4"/>
      <c r="C48" s="4">
        <v>0</v>
      </c>
      <c r="D48" s="6">
        <f t="shared" si="9"/>
        <v>0</v>
      </c>
      <c r="E48" s="9">
        <v>10</v>
      </c>
      <c r="F48" s="4">
        <f t="shared" si="2"/>
        <v>100</v>
      </c>
      <c r="G48" s="4">
        <v>0</v>
      </c>
      <c r="H48" s="4">
        <f t="shared" si="3"/>
        <v>0</v>
      </c>
      <c r="I48" s="9">
        <v>0</v>
      </c>
      <c r="J48" s="4">
        <f t="shared" si="4"/>
        <v>0</v>
      </c>
      <c r="K48" s="4">
        <v>150</v>
      </c>
      <c r="L48" s="4">
        <f t="shared" si="5"/>
        <v>140</v>
      </c>
      <c r="M48" s="18">
        <f t="shared" si="6"/>
        <v>50</v>
      </c>
      <c r="N48" s="20">
        <f t="shared" si="7"/>
        <v>25</v>
      </c>
      <c r="O48" s="20" t="str">
        <f t="shared" si="8"/>
        <v>ALTO RISCO</v>
      </c>
    </row>
    <row r="49" spans="1:15" x14ac:dyDescent="0.15">
      <c r="A49" s="10" t="s">
        <v>199</v>
      </c>
      <c r="B49" s="4"/>
      <c r="C49" s="4">
        <v>0</v>
      </c>
      <c r="D49" s="6">
        <f t="shared" si="9"/>
        <v>0</v>
      </c>
      <c r="E49" s="4">
        <v>0</v>
      </c>
      <c r="F49" s="4">
        <f t="shared" si="2"/>
        <v>0</v>
      </c>
      <c r="G49" s="4">
        <v>0</v>
      </c>
      <c r="H49" s="4">
        <f t="shared" si="3"/>
        <v>0</v>
      </c>
      <c r="I49" s="9">
        <v>0</v>
      </c>
      <c r="J49" s="4">
        <f t="shared" si="4"/>
        <v>0</v>
      </c>
      <c r="K49" s="4">
        <v>216.5</v>
      </c>
      <c r="L49" s="4">
        <f t="shared" si="5"/>
        <v>216.5</v>
      </c>
      <c r="M49" s="18">
        <f t="shared" si="6"/>
        <v>77.321428571428569</v>
      </c>
      <c r="N49" s="20">
        <f t="shared" si="7"/>
        <v>12.886904761904761</v>
      </c>
      <c r="O49" s="20" t="str">
        <f t="shared" si="8"/>
        <v>ALTO RISCO</v>
      </c>
    </row>
    <row r="50" spans="1:15" x14ac:dyDescent="0.15">
      <c r="A50" s="10" t="s">
        <v>200</v>
      </c>
      <c r="B50" s="4"/>
      <c r="C50" s="4">
        <v>0</v>
      </c>
      <c r="D50" s="6">
        <f t="shared" si="9"/>
        <v>0</v>
      </c>
      <c r="E50" s="4">
        <v>0</v>
      </c>
      <c r="F50" s="4">
        <f t="shared" si="2"/>
        <v>0</v>
      </c>
      <c r="G50" s="4">
        <v>0</v>
      </c>
      <c r="H50" s="4">
        <f t="shared" si="3"/>
        <v>0</v>
      </c>
      <c r="I50" s="9">
        <v>0</v>
      </c>
      <c r="J50" s="4">
        <f t="shared" si="4"/>
        <v>0</v>
      </c>
      <c r="K50" s="4">
        <v>298.5</v>
      </c>
      <c r="L50" s="4">
        <f t="shared" si="5"/>
        <v>298.5</v>
      </c>
      <c r="M50" s="18">
        <f t="shared" si="6"/>
        <v>106.60714285714286</v>
      </c>
      <c r="N50" s="20">
        <f t="shared" si="7"/>
        <v>17.767857142857142</v>
      </c>
      <c r="O50" s="20" t="str">
        <f t="shared" si="8"/>
        <v>ALTO RISCO</v>
      </c>
    </row>
    <row r="51" spans="1:15" x14ac:dyDescent="0.15">
      <c r="A51" s="23" t="s">
        <v>201</v>
      </c>
      <c r="B51" s="24"/>
      <c r="C51" s="24">
        <v>0</v>
      </c>
      <c r="D51" s="23">
        <f t="shared" si="9"/>
        <v>0</v>
      </c>
      <c r="E51" s="24">
        <v>0</v>
      </c>
      <c r="F51" s="24">
        <f t="shared" si="2"/>
        <v>0</v>
      </c>
      <c r="G51" s="24">
        <v>0</v>
      </c>
      <c r="H51" s="24">
        <f t="shared" si="3"/>
        <v>0</v>
      </c>
      <c r="I51" s="24">
        <v>0</v>
      </c>
      <c r="J51" s="24">
        <f t="shared" si="4"/>
        <v>0</v>
      </c>
      <c r="K51" s="24">
        <v>0</v>
      </c>
      <c r="L51" s="24">
        <f t="shared" si="5"/>
        <v>0</v>
      </c>
      <c r="M51" s="25">
        <f t="shared" si="6"/>
        <v>0</v>
      </c>
      <c r="N51" s="26">
        <f t="shared" si="7"/>
        <v>0</v>
      </c>
      <c r="O51" s="20" t="str">
        <f t="shared" si="8"/>
        <v>ALTO RISCO</v>
      </c>
    </row>
    <row r="52" spans="1:15" x14ac:dyDescent="0.15">
      <c r="A52" s="6" t="s">
        <v>202</v>
      </c>
      <c r="B52" s="4"/>
      <c r="C52" s="4">
        <v>0</v>
      </c>
      <c r="D52" s="6">
        <f t="shared" si="9"/>
        <v>0</v>
      </c>
      <c r="E52" s="4">
        <v>10</v>
      </c>
      <c r="F52" s="4">
        <f t="shared" si="2"/>
        <v>100</v>
      </c>
      <c r="G52" s="4">
        <v>0</v>
      </c>
      <c r="H52" s="4">
        <f t="shared" si="3"/>
        <v>0</v>
      </c>
      <c r="I52" s="9">
        <v>0</v>
      </c>
      <c r="J52" s="4">
        <f t="shared" si="4"/>
        <v>0</v>
      </c>
      <c r="K52" s="4">
        <v>269</v>
      </c>
      <c r="L52" s="4">
        <f t="shared" si="5"/>
        <v>259</v>
      </c>
      <c r="M52" s="18">
        <f t="shared" si="6"/>
        <v>92.5</v>
      </c>
      <c r="N52" s="20">
        <f t="shared" si="7"/>
        <v>32.083333333333336</v>
      </c>
      <c r="O52" s="20" t="str">
        <f t="shared" si="8"/>
        <v>ALTO RISCO</v>
      </c>
    </row>
    <row r="53" spans="1:15" x14ac:dyDescent="0.15">
      <c r="A53" s="10" t="s">
        <v>203</v>
      </c>
      <c r="B53" s="4"/>
      <c r="C53" s="4">
        <v>0</v>
      </c>
      <c r="D53" s="6">
        <f t="shared" si="9"/>
        <v>0</v>
      </c>
      <c r="E53" s="4">
        <v>0</v>
      </c>
      <c r="F53" s="4">
        <f t="shared" si="2"/>
        <v>0</v>
      </c>
      <c r="G53" s="4">
        <v>0</v>
      </c>
      <c r="H53" s="4">
        <f t="shared" si="3"/>
        <v>0</v>
      </c>
      <c r="I53" s="9">
        <v>0</v>
      </c>
      <c r="J53" s="4">
        <f t="shared" si="4"/>
        <v>0</v>
      </c>
      <c r="K53" s="4">
        <v>269</v>
      </c>
      <c r="L53" s="4">
        <f t="shared" si="5"/>
        <v>269</v>
      </c>
      <c r="M53" s="18">
        <f t="shared" si="6"/>
        <v>96.071428571428569</v>
      </c>
      <c r="N53" s="20">
        <f t="shared" si="7"/>
        <v>16.011904761904763</v>
      </c>
      <c r="O53" s="20" t="str">
        <f t="shared" si="8"/>
        <v>ALTO RISCO</v>
      </c>
    </row>
    <row r="54" spans="1:15" ht="14" thickBot="1" x14ac:dyDescent="0.2">
      <c r="A54" s="10" t="s">
        <v>204</v>
      </c>
      <c r="B54" s="4"/>
      <c r="C54" s="4">
        <v>0</v>
      </c>
      <c r="D54" s="6">
        <f t="shared" si="9"/>
        <v>0</v>
      </c>
      <c r="E54" s="4">
        <v>0</v>
      </c>
      <c r="F54" s="4">
        <f t="shared" si="2"/>
        <v>0</v>
      </c>
      <c r="G54" s="4">
        <v>0</v>
      </c>
      <c r="H54" s="4">
        <f t="shared" si="3"/>
        <v>0</v>
      </c>
      <c r="I54" s="9">
        <v>0</v>
      </c>
      <c r="J54" s="4">
        <f t="shared" si="4"/>
        <v>0</v>
      </c>
      <c r="K54" s="4">
        <v>88</v>
      </c>
      <c r="L54" s="4">
        <f t="shared" si="5"/>
        <v>88</v>
      </c>
      <c r="M54" s="18">
        <f t="shared" si="6"/>
        <v>31.428571428571427</v>
      </c>
      <c r="N54" s="21">
        <f t="shared" si="7"/>
        <v>5.2380952380952381</v>
      </c>
      <c r="O54" s="20" t="str">
        <f t="shared" si="8"/>
        <v>ALTO RISCO</v>
      </c>
    </row>
  </sheetData>
  <autoFilter ref="B4:O54" xr:uid="{7031010B-F3FF-8340-91E0-A20594D6EA1A}"/>
  <mergeCells count="12">
    <mergeCell ref="T42:U42"/>
    <mergeCell ref="V1:AL1"/>
    <mergeCell ref="C1:D1"/>
    <mergeCell ref="E1:F1"/>
    <mergeCell ref="G1:H1"/>
    <mergeCell ref="T3:U3"/>
    <mergeCell ref="T12:U12"/>
    <mergeCell ref="T32:U32"/>
    <mergeCell ref="T37:U37"/>
    <mergeCell ref="T17:U17"/>
    <mergeCell ref="T22:U22"/>
    <mergeCell ref="T27:U27"/>
  </mergeCells>
  <phoneticPr fontId="3" type="noConversion"/>
  <pageMargins left="0.511811024" right="0.511811024" top="0.78740157499999996" bottom="0.78740157499999996" header="0.31496062000000002" footer="0.31496062000000002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5123" r:id="rId3" name="Drop Down 3">
              <controlPr defaultSize="0" autoLine="0" autoPict="0">
                <anchor moveWithCells="1">
                  <from>
                    <xdr:col>17</xdr:col>
                    <xdr:colOff>25400</xdr:colOff>
                    <xdr:row>0</xdr:row>
                    <xdr:rowOff>25400</xdr:rowOff>
                  </from>
                  <to>
                    <xdr:col>17</xdr:col>
                    <xdr:colOff>2159000</xdr:colOff>
                    <xdr:row>0</xdr:row>
                    <xdr:rowOff>330200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Planilha1</vt:lpstr>
      <vt:lpstr>Planilha2</vt:lpstr>
      <vt:lpstr>Atividades_Habilidade_Bases_PC</vt:lpstr>
      <vt:lpstr>Atividade_Notas</vt:lpstr>
      <vt:lpstr>Evolução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Wilker Pereira Luz</cp:lastModifiedBy>
  <dcterms:created xsi:type="dcterms:W3CDTF">2023-04-16T14:55:03Z</dcterms:created>
  <dcterms:modified xsi:type="dcterms:W3CDTF">2023-09-25T00:27:34Z</dcterms:modified>
</cp:coreProperties>
</file>