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defaultThemeVersion="124226"/>
  <mc:AlternateContent xmlns:mc="http://schemas.openxmlformats.org/markup-compatibility/2006">
    <mc:Choice Requires="x15">
      <x15ac:absPath xmlns:x15ac="http://schemas.microsoft.com/office/spreadsheetml/2010/11/ac" url="A:\SMS\30 Master Data\31 CORTEC Masters\Measurements\"/>
    </mc:Choice>
  </mc:AlternateContent>
  <xr:revisionPtr revIDLastSave="0" documentId="13_ncr:1_{1E83E64E-269C-45C8-8643-3C050DBE9929}" xr6:coauthVersionLast="41" xr6:coauthVersionMax="41" xr10:uidLastSave="{00000000-0000-0000-0000-000000000000}"/>
  <bookViews>
    <workbookView xWindow="28680" yWindow="-120" windowWidth="29040" windowHeight="16440" xr2:uid="{00000000-000D-0000-FFFF-FFFF00000000}"/>
  </bookViews>
  <sheets>
    <sheet name="Disclaimer" sheetId="8" r:id="rId1"/>
    <sheet name="Cortec" sheetId="9" r:id="rId2"/>
    <sheet name="Configurator" sheetId="4" r:id="rId3"/>
    <sheet name="Master Text" sheetId="10" r:id="rId4"/>
    <sheet name="I5MxDbase" sheetId="5" state="hidden" r:id="rId5"/>
    <sheet name="I5MxData" sheetId="6" state="hidden" r:id="rId6"/>
    <sheet name="Decode Model" sheetId="7" r:id="rId7"/>
  </sheets>
  <definedNames>
    <definedName name="_xlnm._FilterDatabase" localSheetId="5" hidden="1">I5MxData!#REF!</definedName>
    <definedName name="_xlnm.Print_Area" localSheetId="2">Configurator!$Q$1:$Q$29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1" i="5" l="1"/>
  <c r="D41" i="5"/>
  <c r="A51" i="9" l="1"/>
  <c r="B143" i="5" l="1"/>
  <c r="A25" i="10" s="1"/>
  <c r="B136" i="5"/>
  <c r="A23" i="10" s="1"/>
  <c r="B121" i="5"/>
  <c r="A21" i="10" s="1"/>
  <c r="B100" i="5"/>
  <c r="A19" i="10" s="1"/>
  <c r="B80" i="5"/>
  <c r="A17" i="10" s="1"/>
  <c r="B60" i="5"/>
  <c r="B55" i="5"/>
  <c r="A13" i="10" s="1"/>
  <c r="B46" i="5"/>
  <c r="A11" i="10" s="1"/>
  <c r="B39" i="5"/>
  <c r="A9" i="10" s="1"/>
  <c r="B32" i="5"/>
  <c r="A7" i="10" s="1"/>
  <c r="B26" i="5"/>
  <c r="A5" i="10" s="1"/>
  <c r="B20" i="5"/>
  <c r="M18" i="5"/>
  <c r="M17" i="5"/>
  <c r="B16" i="7" s="1"/>
  <c r="M16" i="5"/>
  <c r="B15" i="7" s="1"/>
  <c r="E11" i="5"/>
  <c r="D11" i="5"/>
  <c r="E10" i="5"/>
  <c r="D10" i="5"/>
  <c r="E9" i="5"/>
  <c r="D9" i="5"/>
  <c r="B8" i="5"/>
  <c r="A4" i="4" s="1"/>
  <c r="B5" i="5"/>
  <c r="A1" i="4" s="1"/>
  <c r="A20" i="4"/>
  <c r="B17" i="7"/>
  <c r="A18" i="4" l="1"/>
  <c r="A15" i="10"/>
  <c r="A10" i="4"/>
  <c r="A28" i="4"/>
  <c r="A6" i="4"/>
  <c r="A3" i="10"/>
  <c r="A12" i="4"/>
  <c r="A22" i="4"/>
  <c r="A14" i="4"/>
  <c r="A8" i="4"/>
  <c r="A16" i="4"/>
  <c r="A24" i="4"/>
  <c r="M11" i="5"/>
  <c r="B10" i="7" s="1"/>
  <c r="M15" i="5"/>
  <c r="B14" i="7" s="1"/>
  <c r="M14" i="5"/>
  <c r="B13" i="7" s="1"/>
  <c r="M13" i="5"/>
  <c r="B12" i="7" s="1"/>
  <c r="M12" i="5"/>
  <c r="B11" i="7" s="1"/>
  <c r="M10" i="5"/>
  <c r="B9" i="7" s="1"/>
  <c r="M9" i="5"/>
  <c r="B8" i="7" s="1"/>
  <c r="M8" i="5"/>
  <c r="B7" i="7" s="1"/>
  <c r="E8" i="5"/>
  <c r="A3" i="4" s="1"/>
  <c r="D8" i="5"/>
  <c r="M7" i="5"/>
  <c r="B6" i="7" s="1"/>
  <c r="E43" i="5" l="1"/>
  <c r="D43" i="5"/>
  <c r="E48" i="5"/>
  <c r="E144" i="5"/>
  <c r="A29" i="4" s="1"/>
  <c r="D138" i="5"/>
  <c r="D137" i="5"/>
  <c r="D110" i="5"/>
  <c r="D109" i="5"/>
  <c r="D108" i="5"/>
  <c r="D107" i="5"/>
  <c r="D106" i="5"/>
  <c r="D105" i="5"/>
  <c r="D104" i="5"/>
  <c r="D103" i="5"/>
  <c r="D102" i="5"/>
  <c r="D101" i="5"/>
  <c r="B23" i="4" s="1"/>
  <c r="K3" i="4" s="1"/>
  <c r="E94" i="5"/>
  <c r="E93" i="5"/>
  <c r="E92" i="5"/>
  <c r="E91" i="5"/>
  <c r="E90" i="5"/>
  <c r="E89" i="5"/>
  <c r="E88" i="5"/>
  <c r="E87" i="5"/>
  <c r="E86" i="5"/>
  <c r="E85" i="5"/>
  <c r="E84" i="5"/>
  <c r="E83" i="5"/>
  <c r="E82" i="5"/>
  <c r="E81" i="5"/>
  <c r="E80" i="5" s="1"/>
  <c r="D74" i="5"/>
  <c r="D73" i="5"/>
  <c r="D72" i="5"/>
  <c r="D71" i="5"/>
  <c r="D70" i="5"/>
  <c r="D69" i="5"/>
  <c r="D68" i="5"/>
  <c r="D67" i="5"/>
  <c r="D66" i="5"/>
  <c r="D65" i="5"/>
  <c r="D64" i="5"/>
  <c r="D63" i="5"/>
  <c r="D62" i="5"/>
  <c r="D61" i="5"/>
  <c r="E56" i="5"/>
  <c r="A17" i="4" s="1"/>
  <c r="D49" i="5"/>
  <c r="D48" i="5"/>
  <c r="D47" i="5"/>
  <c r="B15" i="4" s="1"/>
  <c r="G3" i="4" s="1"/>
  <c r="E42" i="5"/>
  <c r="E40" i="5"/>
  <c r="D34" i="5"/>
  <c r="D33" i="5"/>
  <c r="E27" i="5"/>
  <c r="A9" i="4" s="1"/>
  <c r="D21" i="5"/>
  <c r="D20" i="5" s="1"/>
  <c r="B7" i="4" s="1"/>
  <c r="C3" i="4" s="1"/>
  <c r="D144" i="5"/>
  <c r="D143" i="5" s="1"/>
  <c r="B29" i="4" s="1"/>
  <c r="N3" i="4" s="1"/>
  <c r="E138" i="5"/>
  <c r="E137" i="5"/>
  <c r="E136" i="5" s="1"/>
  <c r="E110" i="5"/>
  <c r="E109" i="5"/>
  <c r="E108" i="5"/>
  <c r="E107" i="5"/>
  <c r="E106" i="5"/>
  <c r="E105" i="5"/>
  <c r="E104" i="5"/>
  <c r="E103" i="5"/>
  <c r="E102" i="5"/>
  <c r="E101" i="5"/>
  <c r="D94" i="5"/>
  <c r="D93" i="5"/>
  <c r="D92" i="5"/>
  <c r="D91" i="5"/>
  <c r="D90" i="5"/>
  <c r="D89" i="5"/>
  <c r="D88" i="5"/>
  <c r="D87" i="5"/>
  <c r="D86" i="5"/>
  <c r="D85" i="5"/>
  <c r="D84" i="5"/>
  <c r="D83" i="5"/>
  <c r="D82" i="5"/>
  <c r="D81" i="5"/>
  <c r="E74" i="5"/>
  <c r="E73" i="5"/>
  <c r="E72" i="5"/>
  <c r="E71" i="5"/>
  <c r="E70" i="5"/>
  <c r="E69" i="5"/>
  <c r="E68" i="5"/>
  <c r="E67" i="5"/>
  <c r="E66" i="5"/>
  <c r="E65" i="5"/>
  <c r="E64" i="5"/>
  <c r="E63" i="5"/>
  <c r="E62" i="5"/>
  <c r="E61" i="5"/>
  <c r="E60" i="5" s="1"/>
  <c r="D56" i="5"/>
  <c r="D55" i="5" s="1"/>
  <c r="B17" i="4" s="1"/>
  <c r="H3" i="4" s="1"/>
  <c r="E49" i="5"/>
  <c r="E47" i="5"/>
  <c r="A15" i="4" s="1"/>
  <c r="D42" i="5"/>
  <c r="D40" i="5"/>
  <c r="E34" i="5"/>
  <c r="E33" i="5"/>
  <c r="E32" i="5" s="1"/>
  <c r="D27" i="5"/>
  <c r="E21" i="5"/>
  <c r="A7" i="4" s="1"/>
  <c r="B5" i="4"/>
  <c r="B3" i="4" s="1"/>
  <c r="F49" i="5" l="1"/>
  <c r="F85" i="5"/>
  <c r="F103" i="5"/>
  <c r="F107" i="5"/>
  <c r="F90" i="5"/>
  <c r="F94" i="5"/>
  <c r="F83" i="5"/>
  <c r="F88" i="5"/>
  <c r="F92" i="5"/>
  <c r="A16" i="10"/>
  <c r="E100" i="5"/>
  <c r="A20" i="10"/>
  <c r="A8" i="10"/>
  <c r="A18" i="10"/>
  <c r="A24" i="10"/>
  <c r="E26" i="5"/>
  <c r="F41" i="5"/>
  <c r="F43" i="5"/>
  <c r="E39" i="5"/>
  <c r="F105" i="5"/>
  <c r="F138" i="5"/>
  <c r="F42" i="5"/>
  <c r="F109" i="5"/>
  <c r="F64" i="5"/>
  <c r="F72" i="5"/>
  <c r="E143" i="5"/>
  <c r="F68" i="5"/>
  <c r="F62" i="5"/>
  <c r="F66" i="5"/>
  <c r="F70" i="5"/>
  <c r="F74" i="5"/>
  <c r="E20" i="5"/>
  <c r="E55" i="5"/>
  <c r="D26" i="5"/>
  <c r="B9" i="4" s="1"/>
  <c r="D3" i="4" s="1"/>
  <c r="E46" i="5"/>
  <c r="A23" i="4"/>
  <c r="D32" i="5"/>
  <c r="B11" i="4" s="1"/>
  <c r="E3" i="4" s="1"/>
  <c r="F33" i="5"/>
  <c r="D39" i="5"/>
  <c r="B13" i="4" s="1"/>
  <c r="F3" i="4" s="1"/>
  <c r="F40" i="5"/>
  <c r="F48" i="5"/>
  <c r="F82" i="5"/>
  <c r="F84" i="5"/>
  <c r="F86" i="5"/>
  <c r="F87" i="5"/>
  <c r="F89" i="5"/>
  <c r="F91" i="5"/>
  <c r="F93" i="5"/>
  <c r="F47" i="5"/>
  <c r="D46" i="5"/>
  <c r="D118" i="5" s="1"/>
  <c r="F81" i="5"/>
  <c r="D80" i="5"/>
  <c r="B21" i="4" s="1"/>
  <c r="J3" i="4" s="1"/>
  <c r="F101" i="5"/>
  <c r="D100" i="5"/>
  <c r="F34" i="5"/>
  <c r="F61" i="5"/>
  <c r="D60" i="5"/>
  <c r="B19" i="4" s="1"/>
  <c r="I3" i="4" s="1"/>
  <c r="F63" i="5"/>
  <c r="F65" i="5"/>
  <c r="F67" i="5"/>
  <c r="F69" i="5"/>
  <c r="F71" i="5"/>
  <c r="F73" i="5"/>
  <c r="F102" i="5"/>
  <c r="F104" i="5"/>
  <c r="F106" i="5"/>
  <c r="F108" i="5"/>
  <c r="F110" i="5"/>
  <c r="F137" i="5"/>
  <c r="D136" i="5"/>
  <c r="B27" i="4" s="1"/>
  <c r="M3" i="4" s="1"/>
  <c r="A12" i="10" l="1"/>
  <c r="A10" i="10"/>
  <c r="A26" i="10"/>
  <c r="A14" i="10"/>
  <c r="A4" i="10"/>
  <c r="A6" i="10"/>
  <c r="E131" i="5"/>
  <c r="E130" i="5"/>
  <c r="E129" i="5"/>
  <c r="E128" i="5"/>
  <c r="E127" i="5"/>
  <c r="E126" i="5"/>
  <c r="E125" i="5"/>
  <c r="E124" i="5"/>
  <c r="E123" i="5"/>
  <c r="E122" i="5"/>
  <c r="D131" i="5"/>
  <c r="D130" i="5"/>
  <c r="D129" i="5"/>
  <c r="D128" i="5"/>
  <c r="D127" i="5"/>
  <c r="D126" i="5"/>
  <c r="D125" i="5"/>
  <c r="D124" i="5"/>
  <c r="D123" i="5"/>
  <c r="D122" i="5"/>
  <c r="B25" i="4" s="1"/>
  <c r="L3" i="4" s="1"/>
  <c r="E121" i="5" l="1"/>
  <c r="A22" i="10"/>
  <c r="F130" i="5"/>
  <c r="F124" i="5"/>
  <c r="F128" i="5"/>
  <c r="F126" i="5"/>
  <c r="A25" i="4"/>
  <c r="F123" i="5"/>
  <c r="F125" i="5"/>
  <c r="F127" i="5"/>
  <c r="F129" i="5"/>
  <c r="F131" i="5"/>
  <c r="F122" i="5"/>
  <c r="D121" i="5"/>
  <c r="E2" i="5" s="1"/>
  <c r="A1" i="10" s="1"/>
  <c r="C2" i="7" l="1"/>
  <c r="K2" i="5" s="1"/>
  <c r="J136" i="5" l="1"/>
  <c r="J60" i="5"/>
  <c r="J39" i="5"/>
  <c r="J8" i="5"/>
  <c r="M5" i="5"/>
  <c r="B4" i="7" s="1"/>
  <c r="K1" i="5"/>
  <c r="J143" i="5"/>
  <c r="J80" i="5"/>
  <c r="J20" i="5"/>
  <c r="J121" i="5"/>
  <c r="J55" i="5"/>
  <c r="J32" i="5"/>
  <c r="J100" i="5"/>
  <c r="O15" i="5" s="1"/>
  <c r="E14" i="7" s="1"/>
  <c r="J46" i="5"/>
  <c r="J26" i="5"/>
  <c r="O7" i="5" l="1"/>
  <c r="E6" i="7" s="1"/>
  <c r="N7" i="5"/>
  <c r="C6" i="7" s="1"/>
  <c r="O9" i="5"/>
  <c r="E8" i="7" s="1"/>
  <c r="N9" i="5"/>
  <c r="C8" i="7" s="1"/>
  <c r="O14" i="5"/>
  <c r="E13" i="7" s="1"/>
  <c r="M144" i="5"/>
  <c r="L109" i="5"/>
  <c r="L105" i="5"/>
  <c r="L101" i="5"/>
  <c r="M91" i="5"/>
  <c r="M87" i="5"/>
  <c r="M83" i="5"/>
  <c r="L73" i="5"/>
  <c r="L69" i="5"/>
  <c r="L65" i="5"/>
  <c r="L61" i="5"/>
  <c r="L47" i="5"/>
  <c r="M110" i="5"/>
  <c r="M106" i="5"/>
  <c r="M102" i="5"/>
  <c r="L92" i="5"/>
  <c r="L88" i="5"/>
  <c r="L84" i="5"/>
  <c r="M74" i="5"/>
  <c r="M70" i="5"/>
  <c r="M66" i="5"/>
  <c r="M62" i="5"/>
  <c r="M48" i="5"/>
  <c r="M6" i="5"/>
  <c r="B5" i="7" s="1"/>
  <c r="L81" i="5"/>
  <c r="L138" i="5"/>
  <c r="L108" i="5"/>
  <c r="L104" i="5"/>
  <c r="M94" i="5"/>
  <c r="M90" i="5"/>
  <c r="M86" i="5"/>
  <c r="M82" i="5"/>
  <c r="L72" i="5"/>
  <c r="L68" i="5"/>
  <c r="L64" i="5"/>
  <c r="M56" i="5"/>
  <c r="L144" i="5"/>
  <c r="M143" i="5" s="1"/>
  <c r="N18" i="5" s="1"/>
  <c r="C17" i="7" s="1"/>
  <c r="M109" i="5"/>
  <c r="M105" i="5"/>
  <c r="M101" i="5"/>
  <c r="M100" i="5" s="1"/>
  <c r="N15" i="5" s="1"/>
  <c r="C14" i="7" s="1"/>
  <c r="L91" i="5"/>
  <c r="L87" i="5"/>
  <c r="L83" i="5"/>
  <c r="M73" i="5"/>
  <c r="M69" i="5"/>
  <c r="M65" i="5"/>
  <c r="M61" i="5"/>
  <c r="M47" i="5"/>
  <c r="M46" i="5" s="1"/>
  <c r="N11" i="5" s="1"/>
  <c r="C10" i="7" s="1"/>
  <c r="O6" i="5"/>
  <c r="E5" i="7" s="1"/>
  <c r="L110" i="5"/>
  <c r="L106" i="5"/>
  <c r="M92" i="5"/>
  <c r="M88" i="5"/>
  <c r="M84" i="5"/>
  <c r="L74" i="5"/>
  <c r="L70" i="5"/>
  <c r="L66" i="5"/>
  <c r="L62" i="5"/>
  <c r="L48" i="5"/>
  <c r="M137" i="5"/>
  <c r="M107" i="5"/>
  <c r="M103" i="5"/>
  <c r="L93" i="5"/>
  <c r="L85" i="5"/>
  <c r="M71" i="5"/>
  <c r="M67" i="5"/>
  <c r="M49" i="5"/>
  <c r="L137" i="5"/>
  <c r="L107" i="5"/>
  <c r="L103" i="5"/>
  <c r="M93" i="5"/>
  <c r="M89" i="5"/>
  <c r="M85" i="5"/>
  <c r="M81" i="5"/>
  <c r="L71" i="5"/>
  <c r="L67" i="5"/>
  <c r="L63" i="5"/>
  <c r="L49" i="5"/>
  <c r="M138" i="5"/>
  <c r="M108" i="5"/>
  <c r="M104" i="5"/>
  <c r="L94" i="5"/>
  <c r="L90" i="5"/>
  <c r="L86" i="5"/>
  <c r="L82" i="5"/>
  <c r="M72" i="5"/>
  <c r="M68" i="5"/>
  <c r="M64" i="5"/>
  <c r="L56" i="5"/>
  <c r="L102" i="5"/>
  <c r="L89" i="5"/>
  <c r="M63" i="5"/>
  <c r="O8" i="5"/>
  <c r="E7" i="7" s="1"/>
  <c r="N8" i="5"/>
  <c r="C7" i="7" s="1"/>
  <c r="O12" i="5"/>
  <c r="E11" i="7" s="1"/>
  <c r="O18" i="5"/>
  <c r="E17" i="7" s="1"/>
  <c r="O10" i="5"/>
  <c r="E9" i="7" s="1"/>
  <c r="N10" i="5"/>
  <c r="C9" i="7" s="1"/>
  <c r="O11" i="5"/>
  <c r="E10" i="7" s="1"/>
  <c r="L118" i="5"/>
  <c r="O16" i="5"/>
  <c r="E15" i="7" s="1"/>
  <c r="O13" i="5"/>
  <c r="E12" i="7" s="1"/>
  <c r="M60" i="5"/>
  <c r="N13" i="5" s="1"/>
  <c r="C12" i="7" s="1"/>
  <c r="O17" i="5"/>
  <c r="E16" i="7" s="1"/>
  <c r="M55" i="5" l="1"/>
  <c r="N12" i="5" s="1"/>
  <c r="C11" i="7" s="1"/>
  <c r="M136" i="5"/>
  <c r="N17" i="5" s="1"/>
  <c r="C16" i="7" s="1"/>
  <c r="M80" i="5"/>
  <c r="N14" i="5" s="1"/>
  <c r="C13" i="7" s="1"/>
  <c r="M129" i="5"/>
  <c r="L131" i="5"/>
  <c r="L127" i="5"/>
  <c r="L123" i="5"/>
  <c r="M128" i="5"/>
  <c r="M124" i="5"/>
  <c r="L130" i="5"/>
  <c r="L126" i="5"/>
  <c r="L122" i="5"/>
  <c r="M131" i="5"/>
  <c r="M127" i="5"/>
  <c r="M123" i="5"/>
  <c r="L129" i="5"/>
  <c r="L125" i="5"/>
  <c r="M130" i="5"/>
  <c r="M126" i="5"/>
  <c r="M122" i="5"/>
  <c r="L128" i="5"/>
  <c r="L124" i="5"/>
  <c r="M125" i="5"/>
  <c r="M121" i="5" l="1"/>
  <c r="N16" i="5" s="1"/>
  <c r="C15" i="7" s="1"/>
</calcChain>
</file>

<file path=xl/sharedStrings.xml><?xml version="1.0" encoding="utf-8"?>
<sst xmlns="http://schemas.openxmlformats.org/spreadsheetml/2006/main" count="1289" uniqueCount="350">
  <si>
    <t>1 - 4</t>
  </si>
  <si>
    <t>DECODER</t>
  </si>
  <si>
    <t>Model Number</t>
  </si>
  <si>
    <t>Data Drivers</t>
  </si>
  <si>
    <t>Look Up Index</t>
  </si>
  <si>
    <t>Decoded model data</t>
  </si>
  <si>
    <t>Option</t>
  </si>
  <si>
    <t>Value</t>
  </si>
  <si>
    <t>Decode</t>
  </si>
  <si>
    <t>Idx</t>
  </si>
  <si>
    <t>Code</t>
  </si>
  <si>
    <t>Description</t>
  </si>
  <si>
    <t>Dropdown description</t>
  </si>
  <si>
    <t>Charcater</t>
  </si>
  <si>
    <t>ENCODER FOR I/O 4</t>
  </si>
  <si>
    <t>DECODER FOR I/O 4</t>
  </si>
  <si>
    <t>Input/Output 4 Dependency</t>
  </si>
  <si>
    <t>When Com2 is required on I/O 4</t>
  </si>
  <si>
    <t>Data Driver look up key</t>
  </si>
  <si>
    <t>i500 High Accuracy Communicating Transducers</t>
  </si>
  <si>
    <t>Index for</t>
  </si>
  <si>
    <t xml:space="preserve"> look up</t>
  </si>
  <si>
    <t>1</t>
  </si>
  <si>
    <t>FEATURES</t>
  </si>
  <si>
    <t>I5MC</t>
  </si>
  <si>
    <t>I5MV</t>
  </si>
  <si>
    <t>I5MS</t>
  </si>
  <si>
    <t>I5ML</t>
  </si>
  <si>
    <t>I5MT</t>
  </si>
  <si>
    <t>I5MR</t>
  </si>
  <si>
    <t>I5MQ</t>
  </si>
  <si>
    <t>S</t>
  </si>
  <si>
    <t>Function:</t>
  </si>
  <si>
    <t>i5MC Single Phase Current Transducer</t>
  </si>
  <si>
    <t>2</t>
  </si>
  <si>
    <t>Electrical Network:</t>
  </si>
  <si>
    <t>Menu Configurable</t>
  </si>
  <si>
    <t>i5MV Single Phase Voltage Transducer</t>
  </si>
  <si>
    <t>3</t>
  </si>
  <si>
    <t>i5MS Single Phase Power Transducer</t>
  </si>
  <si>
    <t>4</t>
  </si>
  <si>
    <t>i5ML Single Phase Power Transducer + Recorder</t>
  </si>
  <si>
    <t>5</t>
  </si>
  <si>
    <t>X</t>
  </si>
  <si>
    <t>i5MT Multifunction Transducer</t>
  </si>
  <si>
    <t>6</t>
  </si>
  <si>
    <t>i5MR Multifunction Transducer + Recorder</t>
  </si>
  <si>
    <t>7</t>
  </si>
  <si>
    <t>i5MQ Multifunction Quality Transducer</t>
  </si>
  <si>
    <t>8</t>
  </si>
  <si>
    <t>9</t>
  </si>
  <si>
    <t>10</t>
  </si>
  <si>
    <t>11</t>
  </si>
  <si>
    <t>Accuracy (±% of reading):</t>
  </si>
  <si>
    <t>Class 0.2</t>
  </si>
  <si>
    <t>Class 0.2 Measured, Class 0.5S Active Energy</t>
  </si>
  <si>
    <t>12</t>
  </si>
  <si>
    <t>13</t>
  </si>
  <si>
    <t>14</t>
  </si>
  <si>
    <t>15</t>
  </si>
  <si>
    <t>16</t>
  </si>
  <si>
    <t>17</t>
  </si>
  <si>
    <t>18</t>
  </si>
  <si>
    <t>19</t>
  </si>
  <si>
    <t>20</t>
  </si>
  <si>
    <t>Power supply:</t>
  </si>
  <si>
    <t>Universal High (80-276 Vac, 70-300 Vdc)</t>
  </si>
  <si>
    <t>21</t>
  </si>
  <si>
    <t>Universal Low (45-77 Vac, 19-70 Vdc)</t>
  </si>
  <si>
    <t>22</t>
  </si>
  <si>
    <t>23</t>
  </si>
  <si>
    <t>H</t>
  </si>
  <si>
    <t>24</t>
  </si>
  <si>
    <t>L</t>
  </si>
  <si>
    <t>25</t>
  </si>
  <si>
    <t>26</t>
  </si>
  <si>
    <t>27</t>
  </si>
  <si>
    <t>28</t>
  </si>
  <si>
    <t>29</t>
  </si>
  <si>
    <t>Communications (COM1):</t>
  </si>
  <si>
    <t>Serial (RS232/485) DB9, (RS485) Terminals</t>
  </si>
  <si>
    <t>30</t>
  </si>
  <si>
    <t>31</t>
  </si>
  <si>
    <t>32</t>
  </si>
  <si>
    <t>33</t>
  </si>
  <si>
    <t>34</t>
  </si>
  <si>
    <t>35</t>
  </si>
  <si>
    <t>36</t>
  </si>
  <si>
    <t>37</t>
  </si>
  <si>
    <t>38</t>
  </si>
  <si>
    <t>39</t>
  </si>
  <si>
    <t>40</t>
  </si>
  <si>
    <t>41</t>
  </si>
  <si>
    <t>42</t>
  </si>
  <si>
    <t>Communications (COM2):</t>
  </si>
  <si>
    <t>Not fitted</t>
  </si>
  <si>
    <t>Not Required</t>
  </si>
  <si>
    <t>43</t>
  </si>
  <si>
    <t>Serial RS485 on I/O 4 (COM2)</t>
  </si>
  <si>
    <t>44</t>
  </si>
  <si>
    <t>RJ11 for Remote Display (point to point only)</t>
  </si>
  <si>
    <t>45</t>
  </si>
  <si>
    <t>46</t>
  </si>
  <si>
    <t>47</t>
  </si>
  <si>
    <t>48</t>
  </si>
  <si>
    <t>N</t>
  </si>
  <si>
    <t>49</t>
  </si>
  <si>
    <t>50</t>
  </si>
  <si>
    <t>D</t>
  </si>
  <si>
    <t>51</t>
  </si>
  <si>
    <t>52</t>
  </si>
  <si>
    <t>53</t>
  </si>
  <si>
    <t>54</t>
  </si>
  <si>
    <t>55</t>
  </si>
  <si>
    <t>56</t>
  </si>
  <si>
    <t>57</t>
  </si>
  <si>
    <t>Protocol:</t>
  </si>
  <si>
    <t>MODBUS RTU/TCP</t>
  </si>
  <si>
    <t>58</t>
  </si>
  <si>
    <t>59</t>
  </si>
  <si>
    <t>60</t>
  </si>
  <si>
    <t>C</t>
  </si>
  <si>
    <t>61</t>
  </si>
  <si>
    <t>62</t>
  </si>
  <si>
    <t>63</t>
  </si>
  <si>
    <t>64</t>
  </si>
  <si>
    <t>65</t>
  </si>
  <si>
    <t>66</t>
  </si>
  <si>
    <t>Input/Output  I/O 1:</t>
  </si>
  <si>
    <t>67</t>
  </si>
  <si>
    <t>Analogue Output</t>
  </si>
  <si>
    <t>68</t>
  </si>
  <si>
    <t>Alarm Output (48 Vac/dc @ 1 A Max.)</t>
  </si>
  <si>
    <t>69</t>
  </si>
  <si>
    <t>Watchdog Output (48 Vac/dc @ 1 A Max)</t>
  </si>
  <si>
    <t>Alarm Output (150 Vdc/110 Vac @ 1 A Max.)</t>
  </si>
  <si>
    <t>70</t>
  </si>
  <si>
    <t>Digital Input (48 Vac/dc)</t>
  </si>
  <si>
    <t>Pulse Output (40 Vac/dc @ 30 mA Max.)</t>
  </si>
  <si>
    <t>71</t>
  </si>
  <si>
    <t xml:space="preserve"> </t>
  </si>
  <si>
    <t>Watchdog Output (150 Vdc/110 Vac @ 1 A Max.)</t>
  </si>
  <si>
    <t>72</t>
  </si>
  <si>
    <t>73</t>
  </si>
  <si>
    <t>Analogue Input (-20 … 0 … 20 mA)</t>
  </si>
  <si>
    <t>74</t>
  </si>
  <si>
    <t>Analogue Input (-10 … 0 … 10 V)</t>
  </si>
  <si>
    <t>75</t>
  </si>
  <si>
    <t>Analogue Input - resistance (Pt100 - Pt1000)</t>
  </si>
  <si>
    <t>76</t>
  </si>
  <si>
    <t>77</t>
  </si>
  <si>
    <t>Pulse Input (5 - 48 Vdc)</t>
  </si>
  <si>
    <t>78</t>
  </si>
  <si>
    <t>Tariff Input 230 Vac ±20%</t>
  </si>
  <si>
    <t>79</t>
  </si>
  <si>
    <t>Tariff Input 110 Vac ±20%</t>
  </si>
  <si>
    <t>80</t>
  </si>
  <si>
    <t>81</t>
  </si>
  <si>
    <t>82</t>
  </si>
  <si>
    <t>83</t>
  </si>
  <si>
    <t>84</t>
  </si>
  <si>
    <t>85</t>
  </si>
  <si>
    <t>A</t>
  </si>
  <si>
    <t>86</t>
  </si>
  <si>
    <t>W</t>
  </si>
  <si>
    <t>87</t>
  </si>
  <si>
    <t>P</t>
  </si>
  <si>
    <t>88</t>
  </si>
  <si>
    <t>*</t>
  </si>
  <si>
    <t>Y</t>
  </si>
  <si>
    <t>89</t>
  </si>
  <si>
    <t>90</t>
  </si>
  <si>
    <t>B</t>
  </si>
  <si>
    <t>91</t>
  </si>
  <si>
    <t>V</t>
  </si>
  <si>
    <t>92</t>
  </si>
  <si>
    <t>R</t>
  </si>
  <si>
    <t>93</t>
  </si>
  <si>
    <t>94</t>
  </si>
  <si>
    <t>K</t>
  </si>
  <si>
    <t>95</t>
  </si>
  <si>
    <t>T</t>
  </si>
  <si>
    <t>96</t>
  </si>
  <si>
    <t>U</t>
  </si>
  <si>
    <t>97</t>
  </si>
  <si>
    <t>98</t>
  </si>
  <si>
    <t>99</t>
  </si>
  <si>
    <t>100</t>
  </si>
  <si>
    <t>101</t>
  </si>
  <si>
    <t>102</t>
  </si>
  <si>
    <t>103</t>
  </si>
  <si>
    <t>Input/Output  I/O 2:</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</si>
  <si>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</si>
  <si>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</si>
  <si>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</si>
  <si>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</si>
  <si>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</si>
  <si>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</si>
  <si>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</si>
  <si>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</si>
  <si>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</si>
  <si>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</si>
  <si>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</si>
  <si>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</si>
  <si>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</si>
  <si>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</si>
  <si>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</si>
  <si>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</si>
  <si>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</si>
  <si>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</si>
  <si>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</si>
  <si>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</si>
  <si>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</si>
  <si>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</si>
  <si>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</si>
  <si>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</si>
  <si>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</si>
  <si>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</si>
  <si>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</si>
  <si>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</si>
  <si>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</si>
  <si>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</si>
  <si>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</si>
  <si>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</si>
  <si>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</si>
  <si>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</si>
  <si>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</si>
  <si>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</si>
  <si>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</si>
  <si>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Input/Output  I/O 3:</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</si>
  <si>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</si>
  <si>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</si>
  <si>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</si>
  <si>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</si>
  <si>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</si>
  <si>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</si>
  <si>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</si>
  <si>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</si>
  <si>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</si>
  <si>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</si>
  <si>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</si>
  <si>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</si>
  <si>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</si>
  <si>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</si>
  <si>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</si>
  <si>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</si>
  <si>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</si>
  <si>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</si>
  <si>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</si>
  <si>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</si>
  <si>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</si>
  <si>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</si>
  <si>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</si>
  <si>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</si>
  <si>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</si>
  <si>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</si>
  <si>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</si>
  <si>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</si>
  <si>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</si>
  <si>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</si>
  <si>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</si>
  <si>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</si>
  <si>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</si>
  <si>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</si>
  <si>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</si>
  <si>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</si>
  <si>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</si>
  <si>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Input/Output  I/O 4:</t>
  </si>
  <si>
    <t>COM2 Serial RS485</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</si>
  <si>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</si>
  <si>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</si>
  <si>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</si>
  <si>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</si>
  <si>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</si>
  <si>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</si>
  <si>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</si>
  <si>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</si>
  <si>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</si>
  <si>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</si>
  <si>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</si>
  <si>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</si>
  <si>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</si>
  <si>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</si>
  <si>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</si>
  <si>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</si>
  <si>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</si>
  <si>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</si>
  <si>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</si>
  <si>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</si>
  <si>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</si>
  <si>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</si>
  <si>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</si>
  <si>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</si>
  <si>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</si>
  <si>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</si>
  <si>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</si>
  <si>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</si>
  <si>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</si>
  <si>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</si>
  <si>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</si>
  <si>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</si>
  <si>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</si>
  <si>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</si>
  <si>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</si>
  <si>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</si>
  <si>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</si>
  <si>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Input Terminals:</t>
  </si>
  <si>
    <t>Ring-terminals</t>
  </si>
  <si>
    <t>215</t>
  </si>
  <si>
    <t>Pin-terminals</t>
  </si>
  <si>
    <t>216</t>
  </si>
  <si>
    <t>217</t>
  </si>
  <si>
    <t>218</t>
  </si>
  <si>
    <t>219</t>
  </si>
  <si>
    <t>220</t>
  </si>
  <si>
    <t>221</t>
  </si>
  <si>
    <t>222</t>
  </si>
  <si>
    <t>223</t>
  </si>
  <si>
    <t>224</t>
  </si>
  <si>
    <t>225</t>
  </si>
  <si>
    <t>Design Suffix:</t>
  </si>
  <si>
    <t>Factory Allocated</t>
  </si>
  <si>
    <t>226</t>
  </si>
  <si>
    <t>227</t>
  </si>
  <si>
    <t>228</t>
  </si>
  <si>
    <t>229</t>
  </si>
  <si>
    <t>230</t>
  </si>
  <si>
    <t>Enter Model Number to Decode:</t>
  </si>
  <si>
    <t xml:space="preserve">Our policy is one of continuous development. Accordingly the design of our products may change at any time. </t>
  </si>
  <si>
    <t>Whilst every effort is made to produce up to date literature, this document should only be regarded as a guide and is intended for information purposes only.</t>
  </si>
  <si>
    <t>Its contents do not constitute an offer for sale or advice on the application of any product referred to in it. We cannot be held responsible for any reliance on any decisions taken on its contents without specific advice.</t>
  </si>
  <si>
    <t>i5MS</t>
  </si>
  <si>
    <t/>
  </si>
  <si>
    <t>**</t>
  </si>
  <si>
    <t>Ethernet &amp; USB &amp; RS485 (Withdrawn)</t>
  </si>
  <si>
    <t>USB (type B)</t>
  </si>
  <si>
    <t>Issue :</t>
  </si>
  <si>
    <t xml:space="preserve"> Communication options 3&amp;4 withdrawn, option 5 released CID005882 </t>
  </si>
  <si>
    <t>Communication options 3&amp;4 reinstated, option 5 withdrawn CID006003 04/07/2019</t>
  </si>
  <si>
    <t xml:space="preserve">I5MS  withdrawn as per GE Publication no GER-4844, CID005820 01/08/2019 </t>
  </si>
  <si>
    <t>Information required with Order :</t>
  </si>
  <si>
    <t>Variants</t>
  </si>
  <si>
    <t>Order Number</t>
  </si>
  <si>
    <t>Design Suffix :</t>
  </si>
  <si>
    <t>Factory determined</t>
  </si>
  <si>
    <t>I5MS Single Phase Power Transducer (Withdrawn)</t>
  </si>
  <si>
    <t>USB (type B) Withdrawn)</t>
  </si>
  <si>
    <t xml:space="preserve">Ethernet (RJ45) &amp; USB (type B) </t>
  </si>
  <si>
    <t>I5ML  withdrawn as per GE Publication no GER-4873, CID006184 18/11/2019</t>
  </si>
  <si>
    <t>i5ML Single Phase Power Transducer + Recorder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</si>
</sst>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theme="1"/>
      <name val="Arial"/>
      <family val="2"/>
    </font>
    <font>
      <sz val="10"/>
      <color theme="1"/>
      <name val="Arial"/>
      <family val="2"/>
    </font>
    <font>
      <sz val="10"/>
      <color rgb="FFFF0000"/>
      <name val="Arial"/>
      <family val="2"/>
    </font>
    <font>
      <b/>
      <sz val="10"/>
      <color theme="1"/>
      <name val="Arial"/>
      <family val="2"/>
    </font>
    <font>
      <sz val="14"/>
      <color theme="1"/>
      <name val="Arial"/>
      <family val="2"/>
    </font>
    <font>
      <b/>
      <sz val="12"/>
      <color rgb="FFFF0000"/>
      <name val="Arial"/>
      <family val="2"/>
    </font>
    <font>
      <sz val="12"/>
      <color theme="1"/>
      <name val="Arial"/>
      <family val="2"/>
    </font>
    <font>
      <b/>
      <sz val="11"/>
      <color theme="1"/>
      <name val="Arial"/>
      <family val="2"/>
    </font>
    <font>
      <sz val="11"/>
      <color rgb="FFFF0000"/>
      <name val="Arial"/>
      <family val="2"/>
    </font>
    <font>
      <sz val="10"/>
      <name val="Arial"/>
      <family val="2"/>
    </font>
    <font>
      <sz val="10"/>
      <color rgb="FF0070C0"/>
      <name val="Arial"/>
      <family val="2"/>
    </font>
    <font>
      <sz val="11"/>
      <color theme="1"/>
      <name val="Arial"/>
      <family val="2"/>
    </font>
    <font>
      <b/>
      <sz val="10"/>
      <color rgb="FFFF0000"/>
      <name val="Arial"/>
      <family val="2"/>
    </font>
    <font>
      <b/>
      <sz val="10"/>
      <color rgb="FF0070C0"/>
      <name val="Arial"/>
      <family val="2"/>
    </font>
    <font>
      <b/>
      <sz val="10"/>
      <name val="Arial"/>
      <family val="2"/>
    </font>
    <font>
      <sz val="11"/>
      <name val="Arial"/>
      <family val="2"/>
    </font>
    <font>
      <b/>
      <sz val="12"/>
      <color theme="1"/>
      <name val="GE Inspira"/>
      <family val="2"/>
    </font>
    <font>
      <sz val="10"/>
      <color theme="1"/>
      <name val="GE Inspira"/>
      <family val="2"/>
    </font>
    <font>
      <b/>
      <sz val="10"/>
      <color theme="1"/>
      <name val="GE Inspira"/>
      <family val="2"/>
    </font>
    <font>
      <b/>
      <sz val="11"/>
      <color rgb="FFFF0000"/>
      <name val="GE Inspira"/>
      <family val="2"/>
    </font>
    <font>
      <b/>
      <sz val="12"/>
      <color rgb="FFFF0000"/>
      <name val="GE Inspira"/>
      <family val="2"/>
    </font>
    <font>
      <b/>
      <sz val="12"/>
      <color rgb="FF0070C0"/>
      <name val="GE Inspira"/>
      <family val="2"/>
    </font>
    <font>
      <b/>
      <sz val="12"/>
      <color indexed="12"/>
      <name val="GE Inspira"/>
      <family val="2"/>
    </font>
    <font>
      <sz val="12"/>
      <color theme="1"/>
      <name val="GE Inspira"/>
      <family val="2"/>
    </font>
    <font>
      <sz val="9"/>
      <color theme="1"/>
      <name val="GE Inspira"/>
      <family val="2"/>
    </font>
    <font>
      <b/>
      <sz val="11"/>
      <color theme="1"/>
      <name val="GE Inspira"/>
      <family val="2"/>
    </font>
    <font>
      <sz val="11"/>
      <color rgb="FFFF0000"/>
      <name val="GE Inspira"/>
      <family val="2"/>
    </font>
    <font>
      <sz val="11"/>
      <color theme="1"/>
      <name val="GE Inspira"/>
      <family val="2"/>
    </font>
    <font>
      <sz val="10"/>
      <name val="GE Inspira"/>
      <family val="2"/>
    </font>
    <font>
      <b/>
      <sz val="10"/>
      <name val="GE Inspira"/>
      <family val="2"/>
    </font>
    <font>
      <sz val="10"/>
      <color indexed="9"/>
      <name val="GE Inspira"/>
      <family val="2"/>
    </font>
    <font>
      <b/>
      <sz val="11"/>
      <name val="GE Inspira"/>
      <family val="2"/>
    </font>
    <font>
      <b/>
      <sz val="12"/>
      <name val="GE Inspira"/>
      <family val="2"/>
    </font>
    <font>
      <sz val="10"/>
      <color indexed="8"/>
      <name val="GE Inspira"/>
      <family val="2"/>
    </font>
    <font>
      <b/>
      <sz val="10"/>
      <color indexed="8"/>
      <name val="GE Inspira"/>
      <family val="2"/>
    </font>
    <font>
      <sz val="11"/>
      <name val="GE Inspira"/>
      <family val="2"/>
    </font>
  </fonts>
  <fills count="21">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indexed="45"/>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indexed="8"/>
        <bgColor indexed="64"/>
      </patternFill>
    </fill>
    <fill>
      <patternFill patternType="solid">
        <fgColor indexed="55"/>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FF0000"/>
      </left>
      <right style="thin">
        <color rgb="FFFF0000"/>
      </right>
      <top style="thin">
        <color rgb="FFFF0000"/>
      </top>
      <bottom/>
      <diagonal/>
    </border>
    <border>
      <left style="thin">
        <color indexed="64"/>
      </left>
      <right/>
      <top/>
      <bottom/>
      <diagonal/>
    </border>
    <border>
      <left style="thin">
        <color rgb="FFFF0000"/>
      </left>
      <right style="thin">
        <color rgb="FFFF0000"/>
      </right>
      <top/>
      <bottom style="thin">
        <color rgb="FFFF0000"/>
      </bottom>
      <diagonal/>
    </border>
    <border>
      <left style="thin">
        <color rgb="FFFF0000"/>
      </left>
      <right style="thin">
        <color rgb="FFFF0000"/>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s>
  <cellStyleXfs count="14">
    <xf numFmtId="0" fontId="0"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cellStyleXfs>
  <cellXfs count="340">
    <xf numFmtId="0" fontId="0" fillId="0" borderId="0" xfId="0"/>
    <xf numFmtId="0" fontId="0" fillId="0" borderId="2" xfId="0" applyBorder="1"/>
    <xf numFmtId="0" fontId="0" fillId="0" borderId="3" xfId="0" applyBorder="1"/>
    <xf numFmtId="0" fontId="0" fillId="0" borderId="7" xfId="0" applyFill="1" applyBorder="1" applyAlignment="1">
      <alignment horizontal="center" vertical="center"/>
    </xf>
    <xf numFmtId="0" fontId="0" fillId="0" borderId="7" xfId="0" applyBorder="1"/>
    <xf numFmtId="0" fontId="6" fillId="5" borderId="12" xfId="0" applyFont="1" applyFill="1" applyBorder="1"/>
    <xf numFmtId="0" fontId="6" fillId="5" borderId="19" xfId="0" applyFont="1" applyFill="1" applyBorder="1"/>
    <xf numFmtId="0" fontId="10" fillId="0" borderId="20" xfId="1" applyNumberFormat="1" applyFont="1" applyFill="1" applyBorder="1"/>
    <xf numFmtId="0" fontId="0" fillId="0" borderId="8" xfId="0" applyBorder="1" applyAlignment="1">
      <alignment horizontal="center" vertical="center"/>
    </xf>
    <xf numFmtId="0" fontId="0" fillId="0" borderId="8" xfId="0" applyBorder="1"/>
    <xf numFmtId="0" fontId="0" fillId="0" borderId="21" xfId="0" applyBorder="1"/>
    <xf numFmtId="0" fontId="0" fillId="0" borderId="0" xfId="0" applyAlignment="1">
      <alignment horizontal="center" vertical="center"/>
    </xf>
    <xf numFmtId="0" fontId="0" fillId="0" borderId="0" xfId="0" applyNumberFormat="1"/>
    <xf numFmtId="0" fontId="12"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Alignment="1">
      <alignment horizontal="left"/>
    </xf>
    <xf numFmtId="0" fontId="13" fillId="0" borderId="0" xfId="0" applyNumberFormat="1" applyFont="1" applyAlignment="1">
      <alignment horizontal="center"/>
    </xf>
    <xf numFmtId="0" fontId="12" fillId="0" borderId="0" xfId="0" applyNumberFormat="1" applyFont="1" applyAlignment="1"/>
    <xf numFmtId="0" fontId="2" fillId="0" borderId="0" xfId="0" applyNumberFormat="1" applyFont="1" applyAlignment="1">
      <alignment horizontal="left" vertical="center"/>
    </xf>
    <xf numFmtId="0" fontId="13" fillId="0" borderId="24" xfId="0" applyNumberFormat="1" applyFont="1" applyBorder="1" applyAlignment="1">
      <alignment horizontal="center"/>
    </xf>
    <xf numFmtId="0" fontId="13" fillId="0" borderId="23" xfId="0" applyNumberFormat="1" applyFont="1" applyBorder="1" applyAlignment="1">
      <alignment horizontal="center"/>
    </xf>
    <xf numFmtId="49" fontId="0" fillId="0" borderId="0" xfId="0" applyNumberFormat="1"/>
    <xf numFmtId="0" fontId="13" fillId="0" borderId="25" xfId="0" applyNumberFormat="1" applyFont="1" applyBorder="1" applyAlignment="1">
      <alignment horizontal="center"/>
    </xf>
    <xf numFmtId="0" fontId="13" fillId="0" borderId="12" xfId="0" applyNumberFormat="1" applyFont="1" applyBorder="1" applyAlignment="1">
      <alignment horizontal="center"/>
    </xf>
    <xf numFmtId="0" fontId="0" fillId="0" borderId="22" xfId="0" applyNumberFormat="1" applyBorder="1"/>
    <xf numFmtId="0" fontId="0" fillId="0" borderId="14" xfId="0" applyNumberFormat="1" applyBorder="1"/>
    <xf numFmtId="0" fontId="0" fillId="0" borderId="23" xfId="0" applyNumberFormat="1" applyBorder="1"/>
    <xf numFmtId="0" fontId="3" fillId="0" borderId="0" xfId="0" applyNumberFormat="1" applyFont="1" applyAlignment="1">
      <alignment horizontal="center"/>
    </xf>
    <xf numFmtId="0" fontId="3" fillId="0" borderId="0" xfId="0" applyNumberFormat="1" applyFont="1"/>
    <xf numFmtId="0" fontId="3" fillId="0" borderId="0" xfId="0" applyNumberFormat="1" applyFont="1" applyAlignment="1">
      <alignment horizontal="left"/>
    </xf>
    <xf numFmtId="0" fontId="12" fillId="0" borderId="26" xfId="0" applyNumberFormat="1" applyFont="1" applyBorder="1" applyAlignment="1">
      <alignment horizontal="center"/>
    </xf>
    <xf numFmtId="0" fontId="12" fillId="0" borderId="0" xfId="0" applyNumberFormat="1" applyFont="1" applyBorder="1" applyAlignment="1"/>
    <xf numFmtId="0" fontId="9" fillId="0" borderId="27" xfId="0" applyNumberFormat="1" applyFont="1" applyBorder="1" applyAlignment="1"/>
    <xf numFmtId="0" fontId="0" fillId="0" borderId="0" xfId="0" applyNumberFormat="1" applyBorder="1"/>
    <xf numFmtId="0" fontId="0" fillId="0" borderId="12" xfId="0" applyNumberFormat="1" applyBorder="1"/>
    <xf numFmtId="0" fontId="3" fillId="6" borderId="10" xfId="0" applyNumberFormat="1" applyFont="1" applyFill="1" applyBorder="1" applyAlignment="1">
      <alignment horizontal="center"/>
    </xf>
    <xf numFmtId="0" fontId="12" fillId="0" borderId="28" xfId="0" applyNumberFormat="1" applyFont="1" applyBorder="1" applyAlignment="1">
      <alignment horizontal="center"/>
    </xf>
    <xf numFmtId="49" fontId="0" fillId="0" borderId="27" xfId="0" applyNumberFormat="1" applyBorder="1"/>
    <xf numFmtId="0" fontId="0" fillId="7" borderId="22" xfId="0" applyNumberFormat="1" applyFill="1" applyBorder="1" applyAlignment="1">
      <alignment horizontal="center"/>
    </xf>
    <xf numFmtId="0" fontId="0" fillId="7" borderId="24" xfId="0" applyNumberFormat="1" applyFill="1" applyBorder="1" applyAlignment="1">
      <alignment horizontal="center"/>
    </xf>
    <xf numFmtId="0" fontId="0" fillId="7" borderId="24" xfId="0" applyNumberFormat="1" applyFill="1" applyBorder="1" applyAlignment="1">
      <alignment horizontal="left"/>
    </xf>
    <xf numFmtId="0" fontId="0" fillId="0" borderId="27" xfId="0" applyNumberFormat="1" applyFill="1" applyBorder="1" applyAlignment="1">
      <alignment horizontal="left"/>
    </xf>
    <xf numFmtId="0" fontId="0" fillId="0" borderId="22" xfId="0" applyNumberFormat="1" applyBorder="1" applyAlignment="1">
      <alignment horizontal="center"/>
    </xf>
    <xf numFmtId="49" fontId="0" fillId="0" borderId="24" xfId="0" applyNumberFormat="1" applyBorder="1" applyAlignment="1">
      <alignment horizontal="center"/>
    </xf>
    <xf numFmtId="49" fontId="0" fillId="0" borderId="22" xfId="0" applyNumberFormat="1" applyBorder="1"/>
    <xf numFmtId="0" fontId="12" fillId="0" borderId="29" xfId="0" applyNumberFormat="1" applyFont="1" applyBorder="1" applyAlignment="1">
      <alignment horizontal="center"/>
    </xf>
    <xf numFmtId="0" fontId="0" fillId="0" borderId="27" xfId="0" applyNumberFormat="1" applyBorder="1" applyAlignment="1">
      <alignment horizontal="center"/>
    </xf>
    <xf numFmtId="49" fontId="0" fillId="0" borderId="25" xfId="0" applyNumberFormat="1" applyBorder="1" applyAlignment="1">
      <alignment horizontal="center"/>
    </xf>
    <xf numFmtId="0" fontId="0" fillId="0" borderId="0" xfId="0" applyNumberFormat="1" applyFill="1" applyBorder="1"/>
    <xf numFmtId="0" fontId="0" fillId="0" borderId="25" xfId="0" applyNumberFormat="1" applyBorder="1" applyAlignment="1">
      <alignment horizontal="center"/>
    </xf>
    <xf numFmtId="0" fontId="0" fillId="0" borderId="27" xfId="0" applyNumberFormat="1" applyBorder="1"/>
    <xf numFmtId="0" fontId="0" fillId="0" borderId="17" xfId="0" applyNumberFormat="1" applyBorder="1" applyAlignment="1">
      <alignment horizontal="center"/>
    </xf>
    <xf numFmtId="0" fontId="0" fillId="0" borderId="30" xfId="0" applyNumberFormat="1" applyBorder="1" applyAlignment="1">
      <alignment horizontal="center"/>
    </xf>
    <xf numFmtId="0" fontId="0" fillId="0" borderId="17" xfId="0" applyNumberFormat="1" applyBorder="1"/>
    <xf numFmtId="0" fontId="0" fillId="0" borderId="0" xfId="0" applyNumberFormat="1" applyBorder="1" applyAlignment="1">
      <alignment horizontal="center"/>
    </xf>
    <xf numFmtId="0" fontId="0" fillId="0" borderId="0" xfId="0" applyNumberFormat="1" applyFill="1" applyBorder="1" applyAlignment="1">
      <alignment horizontal="left"/>
    </xf>
    <xf numFmtId="0" fontId="0" fillId="0" borderId="27" xfId="0" applyNumberFormat="1" applyBorder="1" applyAlignment="1">
      <alignment horizontal="left"/>
    </xf>
    <xf numFmtId="0" fontId="0" fillId="7" borderId="10" xfId="0" applyNumberFormat="1" applyFill="1" applyBorder="1" applyAlignment="1">
      <alignment horizontal="center"/>
    </xf>
    <xf numFmtId="0" fontId="0" fillId="7" borderId="10" xfId="0" applyNumberFormat="1" applyFill="1" applyBorder="1"/>
    <xf numFmtId="0" fontId="0" fillId="0" borderId="24" xfId="0" applyNumberFormat="1" applyBorder="1" applyAlignment="1">
      <alignment horizontal="center"/>
    </xf>
    <xf numFmtId="0" fontId="0" fillId="0" borderId="24" xfId="0" applyNumberFormat="1" applyBorder="1"/>
    <xf numFmtId="0" fontId="0" fillId="0" borderId="25" xfId="0" applyNumberFormat="1" applyBorder="1"/>
    <xf numFmtId="0" fontId="0" fillId="0" borderId="17" xfId="0" applyNumberFormat="1" applyBorder="1" applyAlignment="1">
      <alignment horizontal="left"/>
    </xf>
    <xf numFmtId="0" fontId="0" fillId="0" borderId="18" xfId="0" applyNumberFormat="1" applyBorder="1"/>
    <xf numFmtId="0" fontId="0" fillId="0" borderId="19" xfId="0" applyNumberFormat="1" applyBorder="1"/>
    <xf numFmtId="0" fontId="0" fillId="0" borderId="30" xfId="0" applyNumberFormat="1" applyBorder="1"/>
    <xf numFmtId="0" fontId="0" fillId="7" borderId="24" xfId="0" applyNumberFormat="1" applyFill="1" applyBorder="1"/>
    <xf numFmtId="0" fontId="0" fillId="6" borderId="24" xfId="0" applyNumberFormat="1" applyFill="1" applyBorder="1" applyAlignment="1">
      <alignment horizontal="left"/>
    </xf>
    <xf numFmtId="0" fontId="0" fillId="6" borderId="25" xfId="0" applyNumberFormat="1" applyFill="1" applyBorder="1" applyAlignment="1">
      <alignment horizontal="left"/>
    </xf>
    <xf numFmtId="0" fontId="0" fillId="6" borderId="30" xfId="0" applyNumberFormat="1" applyFill="1" applyBorder="1" applyAlignment="1">
      <alignment horizontal="left"/>
    </xf>
    <xf numFmtId="0" fontId="0" fillId="0" borderId="12" xfId="0" applyNumberFormat="1" applyFill="1" applyBorder="1" applyAlignment="1">
      <alignment horizontal="center"/>
    </xf>
    <xf numFmtId="0" fontId="0" fillId="7" borderId="10" xfId="0" applyNumberFormat="1" applyFill="1" applyBorder="1" applyAlignment="1">
      <alignment horizontal="left"/>
    </xf>
    <xf numFmtId="0" fontId="0" fillId="0" borderId="0" xfId="0" applyNumberFormat="1" applyFill="1" applyBorder="1" applyAlignment="1">
      <alignment horizontal="center"/>
    </xf>
    <xf numFmtId="0" fontId="0" fillId="0" borderId="24" xfId="0" applyNumberFormat="1" applyBorder="1" applyAlignment="1">
      <alignment horizontal="left"/>
    </xf>
    <xf numFmtId="0" fontId="0" fillId="0" borderId="25" xfId="0" applyNumberFormat="1" applyBorder="1" applyAlignment="1">
      <alignment horizontal="left"/>
    </xf>
    <xf numFmtId="0" fontId="0" fillId="0" borderId="30" xfId="0" applyNumberFormat="1" applyBorder="1" applyAlignment="1">
      <alignment horizontal="left"/>
    </xf>
    <xf numFmtId="0" fontId="0" fillId="7" borderId="31" xfId="0" applyNumberFormat="1" applyFill="1" applyBorder="1" applyAlignment="1">
      <alignment horizontal="center"/>
    </xf>
    <xf numFmtId="0" fontId="0" fillId="0" borderId="23" xfId="0" applyNumberFormat="1" applyBorder="1" applyAlignment="1">
      <alignment horizontal="center"/>
    </xf>
    <xf numFmtId="0" fontId="0" fillId="0" borderId="12" xfId="0" applyNumberFormat="1" applyBorder="1" applyAlignment="1">
      <alignment horizontal="center"/>
    </xf>
    <xf numFmtId="0" fontId="13" fillId="0" borderId="0" xfId="0" applyNumberFormat="1" applyFont="1"/>
    <xf numFmtId="0" fontId="12" fillId="0" borderId="0" xfId="0" applyNumberFormat="1" applyFont="1" applyFill="1" applyBorder="1"/>
    <xf numFmtId="0" fontId="9" fillId="0" borderId="0" xfId="6" applyNumberFormat="1"/>
    <xf numFmtId="0" fontId="9" fillId="0" borderId="0" xfId="6" applyNumberFormat="1" applyFill="1" applyBorder="1"/>
    <xf numFmtId="0" fontId="10" fillId="0" borderId="0" xfId="0" applyNumberFormat="1" applyFont="1" applyAlignment="1">
      <alignment horizontal="center"/>
    </xf>
    <xf numFmtId="0" fontId="10" fillId="0" borderId="0" xfId="0" applyNumberFormat="1" applyFont="1"/>
    <xf numFmtId="0" fontId="10" fillId="0" borderId="0" xfId="0" applyNumberFormat="1" applyFont="1" applyFill="1" applyBorder="1" applyAlignment="1">
      <alignment horizontal="left"/>
    </xf>
    <xf numFmtId="0" fontId="10" fillId="0" borderId="0" xfId="0" applyNumberFormat="1" applyFont="1" applyFill="1" applyBorder="1" applyAlignment="1">
      <alignment horizontal="center"/>
    </xf>
    <xf numFmtId="0" fontId="10" fillId="0" borderId="0" xfId="0" applyNumberFormat="1" applyFont="1" applyAlignment="1">
      <alignment horizontal="left"/>
    </xf>
    <xf numFmtId="0" fontId="0" fillId="0" borderId="23" xfId="0" applyNumberFormat="1" applyBorder="1" applyAlignment="1">
      <alignment horizontal="left"/>
    </xf>
    <xf numFmtId="0" fontId="0" fillId="0" borderId="12" xfId="0" applyNumberFormat="1" applyBorder="1" applyAlignment="1">
      <alignment horizontal="left"/>
    </xf>
    <xf numFmtId="0" fontId="13" fillId="0" borderId="0" xfId="0" applyNumberFormat="1" applyFont="1" applyFill="1" applyBorder="1" applyAlignment="1">
      <alignment horizontal="center"/>
    </xf>
    <xf numFmtId="0" fontId="0" fillId="0" borderId="19" xfId="0" applyNumberFormat="1" applyBorder="1" applyAlignment="1">
      <alignment horizontal="center"/>
    </xf>
    <xf numFmtId="0" fontId="13" fillId="0" borderId="30" xfId="0" applyNumberFormat="1" applyFont="1" applyBorder="1" applyAlignment="1">
      <alignment horizontal="center"/>
    </xf>
    <xf numFmtId="0" fontId="13" fillId="0" borderId="19" xfId="0" applyNumberFormat="1" applyFont="1" applyBorder="1" applyAlignment="1">
      <alignment horizontal="center"/>
    </xf>
    <xf numFmtId="0" fontId="0" fillId="0" borderId="19" xfId="0" applyNumberFormat="1" applyBorder="1" applyAlignment="1">
      <alignment horizontal="left"/>
    </xf>
    <xf numFmtId="0" fontId="0" fillId="0" borderId="0" xfId="0" applyNumberFormat="1" applyFill="1"/>
    <xf numFmtId="49" fontId="9" fillId="0" borderId="0" xfId="6" applyNumberFormat="1"/>
    <xf numFmtId="49" fontId="10" fillId="0" borderId="0" xfId="6" applyNumberFormat="1" applyFont="1" applyAlignment="1">
      <alignment horizontal="center"/>
    </xf>
    <xf numFmtId="49" fontId="14" fillId="0" borderId="0" xfId="6" applyNumberFormat="1" applyFont="1"/>
    <xf numFmtId="49" fontId="13" fillId="0" borderId="0" xfId="6" applyNumberFormat="1" applyFont="1" applyFill="1"/>
    <xf numFmtId="49" fontId="9" fillId="8" borderId="22" xfId="6" applyNumberFormat="1" applyFont="1" applyFill="1" applyBorder="1"/>
    <xf numFmtId="49" fontId="9" fillId="8" borderId="24" xfId="6" applyNumberFormat="1" applyFill="1" applyBorder="1"/>
    <xf numFmtId="49" fontId="9" fillId="9" borderId="22" xfId="6" applyNumberFormat="1" applyFill="1" applyBorder="1"/>
    <xf numFmtId="49" fontId="9" fillId="9" borderId="24" xfId="6" applyNumberFormat="1" applyFill="1" applyBorder="1"/>
    <xf numFmtId="49" fontId="9" fillId="8" borderId="27" xfId="6" applyNumberFormat="1" applyFill="1" applyBorder="1"/>
    <xf numFmtId="49" fontId="9" fillId="8" borderId="25" xfId="6" applyNumberFormat="1" applyFill="1" applyBorder="1"/>
    <xf numFmtId="49" fontId="9" fillId="9" borderId="27" xfId="6" applyNumberFormat="1" applyFill="1" applyBorder="1"/>
    <xf numFmtId="49" fontId="9" fillId="9" borderId="25" xfId="6" applyNumberFormat="1" applyFill="1" applyBorder="1"/>
    <xf numFmtId="49" fontId="9" fillId="9" borderId="30" xfId="6" applyNumberFormat="1" applyFill="1" applyBorder="1"/>
    <xf numFmtId="49" fontId="9" fillId="9" borderId="17" xfId="6" applyNumberFormat="1" applyFill="1" applyBorder="1"/>
    <xf numFmtId="49" fontId="9" fillId="0" borderId="0" xfId="6" applyNumberFormat="1" applyFill="1"/>
    <xf numFmtId="49" fontId="9" fillId="8" borderId="30" xfId="6" applyNumberFormat="1" applyFill="1" applyBorder="1"/>
    <xf numFmtId="49" fontId="9" fillId="10" borderId="22" xfId="6" applyNumberFormat="1" applyFill="1" applyBorder="1"/>
    <xf numFmtId="49" fontId="9" fillId="10" borderId="24" xfId="6" applyNumberFormat="1" applyFill="1" applyBorder="1"/>
    <xf numFmtId="49" fontId="9" fillId="10" borderId="27" xfId="6" applyNumberFormat="1" applyFill="1" applyBorder="1"/>
    <xf numFmtId="49" fontId="9" fillId="10" borderId="25" xfId="6" applyNumberFormat="1" applyFill="1" applyBorder="1"/>
    <xf numFmtId="49" fontId="9" fillId="10" borderId="30" xfId="6" applyNumberFormat="1" applyFill="1" applyBorder="1"/>
    <xf numFmtId="49" fontId="9" fillId="10" borderId="24" xfId="6" quotePrefix="1" applyNumberFormat="1" applyFont="1" applyFill="1" applyBorder="1"/>
    <xf numFmtId="49" fontId="9" fillId="10" borderId="17" xfId="6" applyNumberFormat="1" applyFill="1" applyBorder="1"/>
    <xf numFmtId="49" fontId="9" fillId="8" borderId="17" xfId="6" applyNumberFormat="1" applyFill="1" applyBorder="1"/>
    <xf numFmtId="49" fontId="9" fillId="0" borderId="0" xfId="6" applyNumberFormat="1" applyFill="1" applyBorder="1"/>
    <xf numFmtId="49" fontId="9" fillId="11" borderId="22" xfId="6" applyNumberFormat="1" applyFill="1" applyBorder="1"/>
    <xf numFmtId="49" fontId="14" fillId="0" borderId="0" xfId="6" applyNumberFormat="1" applyFont="1" applyFill="1"/>
    <xf numFmtId="49" fontId="14" fillId="0" borderId="0" xfId="6" applyNumberFormat="1" applyFont="1" applyFill="1" applyBorder="1"/>
    <xf numFmtId="49" fontId="9" fillId="12" borderId="22" xfId="6" applyNumberFormat="1" applyFill="1" applyBorder="1"/>
    <xf numFmtId="49" fontId="9" fillId="12" borderId="24" xfId="6" applyNumberFormat="1" applyFill="1" applyBorder="1"/>
    <xf numFmtId="49" fontId="9" fillId="12" borderId="27" xfId="6" applyNumberFormat="1" applyFill="1" applyBorder="1"/>
    <xf numFmtId="49" fontId="9" fillId="12" borderId="25" xfId="6" applyNumberFormat="1" applyFill="1" applyBorder="1"/>
    <xf numFmtId="49" fontId="9" fillId="12" borderId="30" xfId="6" applyNumberFormat="1" applyFill="1" applyBorder="1"/>
    <xf numFmtId="49" fontId="9" fillId="12" borderId="24" xfId="6" quotePrefix="1" applyNumberFormat="1" applyFont="1" applyFill="1" applyBorder="1"/>
    <xf numFmtId="49" fontId="9" fillId="12" borderId="25" xfId="6" quotePrefix="1" applyNumberFormat="1" applyFont="1" applyFill="1" applyBorder="1"/>
    <xf numFmtId="49" fontId="9" fillId="12" borderId="17" xfId="6" applyNumberFormat="1" applyFill="1" applyBorder="1"/>
    <xf numFmtId="49" fontId="9" fillId="13" borderId="22" xfId="6" applyNumberFormat="1" applyFill="1" applyBorder="1"/>
    <xf numFmtId="49" fontId="9" fillId="13" borderId="24" xfId="6" applyNumberFormat="1" applyFill="1" applyBorder="1"/>
    <xf numFmtId="49" fontId="9" fillId="13" borderId="27" xfId="6" applyNumberFormat="1" applyFill="1" applyBorder="1"/>
    <xf numFmtId="49" fontId="9" fillId="13" borderId="25" xfId="6" applyNumberFormat="1" applyFont="1" applyFill="1" applyBorder="1"/>
    <xf numFmtId="49" fontId="9" fillId="13" borderId="25" xfId="6" applyNumberFormat="1" applyFill="1" applyBorder="1"/>
    <xf numFmtId="49" fontId="9" fillId="13" borderId="30" xfId="6" applyNumberFormat="1" applyFill="1" applyBorder="1"/>
    <xf numFmtId="49" fontId="9" fillId="13" borderId="17" xfId="6" applyNumberFormat="1" applyFill="1" applyBorder="1"/>
    <xf numFmtId="49" fontId="9" fillId="14" borderId="22" xfId="6" applyNumberFormat="1" applyFill="1" applyBorder="1"/>
    <xf numFmtId="49" fontId="9" fillId="14" borderId="24" xfId="6" applyNumberFormat="1" applyFill="1" applyBorder="1"/>
    <xf numFmtId="49" fontId="9" fillId="14" borderId="27" xfId="6" applyNumberFormat="1" applyFill="1" applyBorder="1"/>
    <xf numFmtId="49" fontId="9" fillId="14" borderId="25" xfId="6" applyNumberFormat="1" applyFill="1" applyBorder="1"/>
    <xf numFmtId="49" fontId="9" fillId="14" borderId="30" xfId="6" applyNumberFormat="1" applyFill="1" applyBorder="1"/>
    <xf numFmtId="49" fontId="9" fillId="14" borderId="17" xfId="6" applyNumberFormat="1" applyFill="1" applyBorder="1"/>
    <xf numFmtId="49" fontId="9" fillId="15" borderId="22" xfId="6" applyNumberFormat="1" applyFill="1" applyBorder="1"/>
    <xf numFmtId="49" fontId="9" fillId="15" borderId="24" xfId="6" applyNumberFormat="1" applyFill="1" applyBorder="1"/>
    <xf numFmtId="49" fontId="9" fillId="15" borderId="27" xfId="6" applyNumberFormat="1" applyFill="1" applyBorder="1"/>
    <xf numFmtId="49" fontId="9" fillId="15" borderId="25" xfId="6" applyNumberFormat="1" applyFill="1" applyBorder="1"/>
    <xf numFmtId="49" fontId="9" fillId="15" borderId="25" xfId="6" applyNumberFormat="1" applyFont="1" applyFill="1" applyBorder="1"/>
    <xf numFmtId="49" fontId="9" fillId="15" borderId="30" xfId="6" applyNumberFormat="1" applyFill="1" applyBorder="1"/>
    <xf numFmtId="49" fontId="9" fillId="15" borderId="17" xfId="6" applyNumberFormat="1" applyFill="1" applyBorder="1"/>
    <xf numFmtId="49" fontId="9" fillId="16" borderId="22" xfId="6" applyNumberFormat="1" applyFill="1" applyBorder="1"/>
    <xf numFmtId="49" fontId="9" fillId="16" borderId="24" xfId="6" applyNumberFormat="1" applyFill="1" applyBorder="1"/>
    <xf numFmtId="49" fontId="9" fillId="16" borderId="27" xfId="6" applyNumberFormat="1" applyFill="1" applyBorder="1"/>
    <xf numFmtId="49" fontId="9" fillId="16" borderId="25" xfId="6" applyNumberFormat="1" applyFill="1" applyBorder="1"/>
    <xf numFmtId="49" fontId="9" fillId="16" borderId="30" xfId="6" applyNumberFormat="1" applyFill="1" applyBorder="1"/>
    <xf numFmtId="49" fontId="9" fillId="16" borderId="17" xfId="6" applyNumberFormat="1" applyFill="1" applyBorder="1"/>
    <xf numFmtId="49" fontId="9" fillId="0" borderId="14" xfId="6" applyNumberFormat="1" applyFill="1" applyBorder="1"/>
    <xf numFmtId="49" fontId="9" fillId="0" borderId="18" xfId="6" applyNumberFormat="1" applyFill="1" applyBorder="1"/>
    <xf numFmtId="49" fontId="9" fillId="9" borderId="25" xfId="6" applyNumberFormat="1" applyFont="1" applyFill="1" applyBorder="1"/>
    <xf numFmtId="0" fontId="9" fillId="0" borderId="0" xfId="6" applyFill="1" applyAlignment="1"/>
    <xf numFmtId="49" fontId="9" fillId="0" borderId="0" xfId="6" applyNumberFormat="1" applyAlignment="1"/>
    <xf numFmtId="0" fontId="9" fillId="0" borderId="0" xfId="6" applyFill="1" applyAlignment="1">
      <alignment wrapText="1"/>
    </xf>
    <xf numFmtId="49" fontId="9" fillId="10" borderId="25" xfId="6" applyNumberFormat="1" applyFont="1" applyFill="1" applyBorder="1"/>
    <xf numFmtId="49" fontId="9" fillId="0" borderId="0" xfId="6" applyNumberFormat="1" applyFill="1" applyBorder="1" applyAlignment="1"/>
    <xf numFmtId="0" fontId="0" fillId="0" borderId="0" xfId="0" applyBorder="1"/>
    <xf numFmtId="0" fontId="0" fillId="0" borderId="0" xfId="0" applyBorder="1" applyAlignment="1">
      <alignment horizontal="center"/>
    </xf>
    <xf numFmtId="0" fontId="15" fillId="0" borderId="0" xfId="11"/>
    <xf numFmtId="49" fontId="9" fillId="12" borderId="25" xfId="6" quotePrefix="1" applyNumberFormat="1" applyFill="1" applyBorder="1"/>
    <xf numFmtId="49" fontId="0" fillId="0" borderId="25" xfId="0" quotePrefix="1" applyNumberFormat="1" applyBorder="1" applyAlignment="1">
      <alignment horizontal="center"/>
    </xf>
    <xf numFmtId="49" fontId="0" fillId="0" borderId="27" xfId="0" quotePrefix="1" applyNumberFormat="1" applyBorder="1"/>
    <xf numFmtId="0" fontId="9" fillId="0" borderId="7" xfId="12" applyBorder="1"/>
    <xf numFmtId="0" fontId="7" fillId="18" borderId="0" xfId="0" applyNumberFormat="1" applyFont="1" applyFill="1" applyBorder="1"/>
    <xf numFmtId="49" fontId="7" fillId="18" borderId="0" xfId="0" applyNumberFormat="1" applyFont="1" applyFill="1" applyBorder="1"/>
    <xf numFmtId="0" fontId="8" fillId="18" borderId="0" xfId="0" applyNumberFormat="1" applyFont="1" applyFill="1" applyBorder="1"/>
    <xf numFmtId="0" fontId="11" fillId="18" borderId="0" xfId="0" applyNumberFormat="1" applyFont="1" applyFill="1" applyBorder="1"/>
    <xf numFmtId="0" fontId="0" fillId="0" borderId="20" xfId="0" applyBorder="1"/>
    <xf numFmtId="0" fontId="5" fillId="0" borderId="0" xfId="0" applyNumberFormat="1" applyFont="1" applyBorder="1"/>
    <xf numFmtId="49" fontId="16" fillId="0" borderId="1" xfId="0" applyNumberFormat="1" applyFont="1" applyBorder="1"/>
    <xf numFmtId="0" fontId="17" fillId="0" borderId="2" xfId="0" applyFont="1" applyBorder="1" applyAlignment="1">
      <alignment horizontal="center" vertical="center"/>
    </xf>
    <xf numFmtId="0" fontId="17" fillId="0" borderId="2" xfId="0" applyFont="1" applyBorder="1"/>
    <xf numFmtId="0" fontId="18" fillId="0" borderId="4" xfId="0" applyFont="1" applyBorder="1"/>
    <xf numFmtId="0" fontId="17" fillId="0" borderId="5" xfId="0" quotePrefix="1" applyFont="1" applyBorder="1" applyAlignment="1">
      <alignment horizontal="center" vertical="center"/>
    </xf>
    <xf numFmtId="0" fontId="17" fillId="0" borderId="5" xfId="0" applyFont="1" applyBorder="1" applyAlignment="1">
      <alignment horizontal="center" vertical="center"/>
    </xf>
    <xf numFmtId="0" fontId="17" fillId="0" borderId="5" xfId="0" applyFont="1" applyFill="1" applyBorder="1" applyAlignment="1">
      <alignment horizontal="center" vertical="center"/>
    </xf>
    <xf numFmtId="0" fontId="19" fillId="0" borderId="9" xfId="0" applyFont="1" applyBorder="1" applyAlignment="1">
      <alignment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21" fillId="0" borderId="6" xfId="0" applyFont="1" applyBorder="1" applyAlignment="1">
      <alignment horizontal="center" vertical="center"/>
    </xf>
    <xf numFmtId="0" fontId="20" fillId="5" borderId="32" xfId="0" applyFont="1" applyFill="1" applyBorder="1" applyAlignment="1">
      <alignment horizontal="center" vertical="center"/>
    </xf>
    <xf numFmtId="0" fontId="23" fillId="2" borderId="12" xfId="0" applyFont="1" applyFill="1" applyBorder="1" applyAlignment="1">
      <alignment horizontal="center" vertical="center"/>
    </xf>
    <xf numFmtId="0" fontId="23" fillId="3" borderId="12" xfId="0" applyFont="1" applyFill="1" applyBorder="1" applyAlignment="1">
      <alignment horizontal="center" vertical="center"/>
    </xf>
    <xf numFmtId="0" fontId="23" fillId="4" borderId="12" xfId="0" applyFont="1" applyFill="1" applyBorder="1" applyAlignment="1">
      <alignment horizontal="center" vertical="center"/>
    </xf>
    <xf numFmtId="0" fontId="23" fillId="5" borderId="12" xfId="0" applyFont="1" applyFill="1" applyBorder="1" applyAlignment="1">
      <alignment horizontal="center" vertical="center"/>
    </xf>
    <xf numFmtId="0" fontId="23" fillId="2" borderId="12" xfId="0" applyFont="1" applyFill="1" applyBorder="1"/>
    <xf numFmtId="0" fontId="23" fillId="3" borderId="12" xfId="0" applyFont="1" applyFill="1" applyBorder="1"/>
    <xf numFmtId="0" fontId="23" fillId="4" borderId="12" xfId="0" applyFont="1" applyFill="1" applyBorder="1"/>
    <xf numFmtId="0" fontId="20" fillId="0" borderId="6" xfId="0" applyFont="1" applyBorder="1" applyAlignment="1">
      <alignment horizontal="center" vertical="center"/>
    </xf>
    <xf numFmtId="0" fontId="20" fillId="2" borderId="5" xfId="0" applyFont="1" applyFill="1" applyBorder="1" applyAlignment="1">
      <alignment horizontal="center" vertical="center"/>
    </xf>
    <xf numFmtId="0" fontId="20" fillId="3" borderId="5" xfId="0" applyFont="1" applyFill="1" applyBorder="1" applyAlignment="1">
      <alignment horizontal="center" vertical="center"/>
    </xf>
    <xf numFmtId="0" fontId="23" fillId="3" borderId="14" xfId="0" applyFont="1" applyFill="1" applyBorder="1" applyAlignment="1">
      <alignment horizontal="center" vertical="center"/>
    </xf>
    <xf numFmtId="0" fontId="23" fillId="3" borderId="0" xfId="0" applyFont="1" applyFill="1" applyBorder="1" applyAlignment="1">
      <alignment horizontal="center" vertical="center"/>
    </xf>
    <xf numFmtId="0" fontId="20" fillId="4" borderId="5" xfId="0" applyFont="1" applyFill="1" applyBorder="1" applyAlignment="1">
      <alignment horizontal="center" vertical="center"/>
    </xf>
    <xf numFmtId="0" fontId="23" fillId="4" borderId="14" xfId="0" applyFont="1" applyFill="1" applyBorder="1" applyAlignment="1">
      <alignment horizontal="center" vertical="center"/>
    </xf>
    <xf numFmtId="0" fontId="23" fillId="4" borderId="0" xfId="0" applyFont="1" applyFill="1" applyBorder="1" applyAlignment="1">
      <alignment horizontal="center" vertical="center"/>
    </xf>
    <xf numFmtId="0" fontId="20" fillId="5" borderId="5" xfId="0" applyFont="1" applyFill="1" applyBorder="1" applyAlignment="1">
      <alignment horizontal="center" vertical="center"/>
    </xf>
    <xf numFmtId="0" fontId="23" fillId="5" borderId="14" xfId="0" applyFont="1" applyFill="1" applyBorder="1" applyAlignment="1">
      <alignment horizontal="center" vertical="center"/>
    </xf>
    <xf numFmtId="0" fontId="23" fillId="5" borderId="0"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0" xfId="0" applyFont="1" applyFill="1" applyBorder="1" applyAlignment="1">
      <alignment horizontal="center" vertical="center"/>
    </xf>
    <xf numFmtId="0" fontId="23" fillId="5" borderId="17" xfId="0" applyFont="1" applyFill="1" applyBorder="1" applyAlignment="1">
      <alignment horizontal="center" vertical="center"/>
    </xf>
    <xf numFmtId="0" fontId="23" fillId="5" borderId="18" xfId="0" applyFont="1" applyFill="1" applyBorder="1" applyAlignment="1">
      <alignment horizontal="center" vertical="center"/>
    </xf>
    <xf numFmtId="0" fontId="23" fillId="5" borderId="19" xfId="0" applyFont="1" applyFill="1" applyBorder="1" applyAlignment="1">
      <alignment horizontal="center" vertical="center"/>
    </xf>
    <xf numFmtId="0" fontId="23" fillId="2" borderId="18" xfId="0" applyFont="1" applyFill="1" applyBorder="1" applyAlignment="1">
      <alignment horizontal="center" vertical="center"/>
    </xf>
    <xf numFmtId="0" fontId="23" fillId="2" borderId="19" xfId="0" applyFont="1" applyFill="1" applyBorder="1"/>
    <xf numFmtId="0" fontId="23" fillId="3" borderId="0" xfId="0" applyFont="1" applyFill="1" applyBorder="1"/>
    <xf numFmtId="0" fontId="23" fillId="3" borderId="17" xfId="0" applyFont="1" applyFill="1" applyBorder="1" applyAlignment="1">
      <alignment horizontal="center" vertical="center"/>
    </xf>
    <xf numFmtId="0" fontId="23" fillId="3" borderId="18" xfId="0" applyFont="1" applyFill="1" applyBorder="1" applyAlignment="1">
      <alignment horizontal="center" vertical="center"/>
    </xf>
    <xf numFmtId="0" fontId="23" fillId="3" borderId="18" xfId="0" applyFont="1" applyFill="1" applyBorder="1"/>
    <xf numFmtId="0" fontId="23" fillId="3" borderId="19" xfId="0" applyFont="1" applyFill="1" applyBorder="1"/>
    <xf numFmtId="0" fontId="23" fillId="4" borderId="0" xfId="0" applyFont="1" applyFill="1" applyBorder="1"/>
    <xf numFmtId="0" fontId="23" fillId="4" borderId="18" xfId="0" applyFont="1" applyFill="1" applyBorder="1" applyAlignment="1">
      <alignment horizontal="center" vertical="center"/>
    </xf>
    <xf numFmtId="0" fontId="23" fillId="4" borderId="18" xfId="0" applyFont="1" applyFill="1" applyBorder="1"/>
    <xf numFmtId="0" fontId="23" fillId="4" borderId="19" xfId="0" applyFont="1" applyFill="1" applyBorder="1"/>
    <xf numFmtId="0" fontId="23" fillId="5" borderId="0" xfId="0" applyFont="1" applyFill="1" applyBorder="1"/>
    <xf numFmtId="0" fontId="23" fillId="5" borderId="18" xfId="0" applyFont="1" applyFill="1" applyBorder="1"/>
    <xf numFmtId="0" fontId="17" fillId="0" borderId="6" xfId="0" applyFont="1" applyFill="1" applyBorder="1" applyAlignment="1">
      <alignment horizontal="center" vertical="center"/>
    </xf>
    <xf numFmtId="0" fontId="20" fillId="0" borderId="15" xfId="0" applyNumberFormat="1" applyFont="1" applyBorder="1"/>
    <xf numFmtId="0" fontId="25" fillId="18" borderId="9" xfId="0" applyNumberFormat="1" applyFont="1" applyFill="1" applyBorder="1"/>
    <xf numFmtId="0" fontId="17" fillId="0" borderId="0" xfId="0" applyFont="1" applyBorder="1"/>
    <xf numFmtId="49" fontId="25" fillId="18" borderId="9" xfId="0" applyNumberFormat="1" applyFont="1" applyFill="1" applyBorder="1"/>
    <xf numFmtId="0" fontId="26" fillId="18" borderId="9" xfId="0" applyNumberFormat="1" applyFont="1" applyFill="1" applyBorder="1"/>
    <xf numFmtId="0" fontId="27" fillId="18" borderId="20" xfId="0" applyNumberFormat="1" applyFont="1" applyFill="1" applyBorder="1"/>
    <xf numFmtId="0" fontId="17" fillId="0" borderId="8" xfId="0" applyFont="1" applyBorder="1"/>
    <xf numFmtId="0" fontId="17" fillId="0" borderId="1" xfId="0" applyFont="1" applyBorder="1"/>
    <xf numFmtId="0" fontId="28" fillId="0" borderId="9" xfId="12" applyFont="1" applyBorder="1"/>
    <xf numFmtId="0" fontId="28" fillId="0" borderId="0" xfId="12" applyFont="1" applyBorder="1"/>
    <xf numFmtId="0" fontId="17" fillId="0" borderId="9" xfId="0" applyFont="1" applyBorder="1"/>
    <xf numFmtId="0" fontId="28" fillId="0" borderId="10" xfId="12" applyFont="1" applyBorder="1" applyAlignment="1">
      <alignment wrapText="1"/>
    </xf>
    <xf numFmtId="0" fontId="17" fillId="0" borderId="10" xfId="0" applyFont="1" applyBorder="1" applyAlignment="1">
      <alignment wrapText="1"/>
    </xf>
    <xf numFmtId="0" fontId="0" fillId="0" borderId="42" xfId="0" applyBorder="1"/>
    <xf numFmtId="0" fontId="28" fillId="0" borderId="1" xfId="12" applyFont="1" applyBorder="1"/>
    <xf numFmtId="0" fontId="28" fillId="0" borderId="2" xfId="12" applyFont="1" applyBorder="1"/>
    <xf numFmtId="0" fontId="28" fillId="0" borderId="2" xfId="12" applyFont="1" applyBorder="1" applyAlignment="1">
      <alignment horizontal="center"/>
    </xf>
    <xf numFmtId="0" fontId="28" fillId="0" borderId="3" xfId="12" applyFont="1" applyBorder="1" applyAlignment="1">
      <alignment horizontal="center"/>
    </xf>
    <xf numFmtId="0" fontId="17" fillId="0" borderId="0" xfId="0" applyFont="1"/>
    <xf numFmtId="0" fontId="28" fillId="0" borderId="0" xfId="12" applyFont="1" applyBorder="1" applyAlignment="1">
      <alignment horizontal="center"/>
    </xf>
    <xf numFmtId="0" fontId="28" fillId="0" borderId="7" xfId="12" applyFont="1" applyBorder="1" applyAlignment="1">
      <alignment horizontal="center"/>
    </xf>
    <xf numFmtId="0" fontId="30" fillId="19" borderId="1" xfId="12" applyFont="1" applyFill="1" applyBorder="1"/>
    <xf numFmtId="0" fontId="31" fillId="0" borderId="9" xfId="12" applyFont="1" applyBorder="1"/>
    <xf numFmtId="0" fontId="32" fillId="0" borderId="0" xfId="12" applyFont="1" applyBorder="1"/>
    <xf numFmtId="0" fontId="32" fillId="0" borderId="0" xfId="12" applyFont="1" applyBorder="1" applyAlignment="1">
      <alignment horizontal="right"/>
    </xf>
    <xf numFmtId="0" fontId="32" fillId="0" borderId="10" xfId="12" applyFont="1" applyBorder="1" applyAlignment="1">
      <alignment horizontal="center"/>
    </xf>
    <xf numFmtId="0" fontId="32" fillId="0" borderId="41" xfId="12" applyFont="1" applyBorder="1" applyAlignment="1">
      <alignment horizontal="center"/>
    </xf>
    <xf numFmtId="0" fontId="29" fillId="0" borderId="9" xfId="12" applyFont="1" applyBorder="1"/>
    <xf numFmtId="0" fontId="28" fillId="16" borderId="0" xfId="12" applyFont="1" applyFill="1" applyBorder="1" applyAlignment="1">
      <alignment horizontal="center"/>
    </xf>
    <xf numFmtId="0" fontId="28" fillId="20" borderId="0" xfId="12" applyFont="1" applyFill="1" applyBorder="1" applyAlignment="1">
      <alignment horizontal="center"/>
    </xf>
    <xf numFmtId="0" fontId="29" fillId="0" borderId="10" xfId="12" applyFont="1" applyBorder="1" applyAlignment="1">
      <alignment horizontal="center"/>
    </xf>
    <xf numFmtId="0" fontId="28" fillId="0" borderId="43" xfId="12" applyFont="1" applyBorder="1"/>
    <xf numFmtId="0" fontId="28" fillId="0" borderId="18" xfId="12" applyFont="1" applyBorder="1"/>
    <xf numFmtId="0" fontId="29" fillId="0" borderId="10" xfId="12" applyFont="1" applyFill="1" applyBorder="1" applyAlignment="1">
      <alignment horizontal="center"/>
    </xf>
    <xf numFmtId="0" fontId="28" fillId="0" borderId="18" xfId="12" applyFont="1" applyBorder="1" applyAlignment="1">
      <alignment horizontal="center"/>
    </xf>
    <xf numFmtId="0" fontId="28" fillId="0" borderId="0" xfId="12" applyFont="1" applyFill="1" applyBorder="1" applyAlignment="1">
      <alignment horizontal="center"/>
    </xf>
    <xf numFmtId="0" fontId="28" fillId="0" borderId="9" xfId="13" applyFont="1" applyBorder="1"/>
    <xf numFmtId="0" fontId="28" fillId="0" borderId="12" xfId="12" applyFont="1" applyFill="1" applyBorder="1" applyAlignment="1">
      <alignment horizontal="center"/>
    </xf>
    <xf numFmtId="0" fontId="28" fillId="0" borderId="18" xfId="12" applyFont="1" applyFill="1" applyBorder="1" applyAlignment="1">
      <alignment horizontal="center"/>
    </xf>
    <xf numFmtId="0" fontId="29" fillId="0" borderId="18" xfId="12" applyFont="1" applyFill="1" applyBorder="1" applyAlignment="1">
      <alignment horizontal="center"/>
    </xf>
    <xf numFmtId="0" fontId="29" fillId="0" borderId="44" xfId="12" applyFont="1" applyBorder="1"/>
    <xf numFmtId="0" fontId="28" fillId="0" borderId="14" xfId="12" applyFont="1" applyBorder="1"/>
    <xf numFmtId="0" fontId="29" fillId="0" borderId="6" xfId="12" applyFont="1" applyFill="1" applyBorder="1" applyAlignment="1">
      <alignment horizontal="center"/>
    </xf>
    <xf numFmtId="0" fontId="28" fillId="0" borderId="43" xfId="12" applyFont="1" applyFill="1" applyBorder="1"/>
    <xf numFmtId="0" fontId="28" fillId="0" borderId="18" xfId="12" applyFont="1" applyFill="1" applyBorder="1"/>
    <xf numFmtId="0" fontId="29" fillId="0" borderId="12" xfId="12" applyFont="1" applyFill="1" applyBorder="1" applyAlignment="1">
      <alignment horizontal="center"/>
    </xf>
    <xf numFmtId="0" fontId="33" fillId="0" borderId="9" xfId="12" applyFont="1" applyBorder="1"/>
    <xf numFmtId="0" fontId="34" fillId="0" borderId="10" xfId="12" applyFont="1" applyFill="1" applyBorder="1" applyAlignment="1">
      <alignment horizontal="center"/>
    </xf>
    <xf numFmtId="0" fontId="33" fillId="0" borderId="43" xfId="12" applyFont="1" applyBorder="1"/>
    <xf numFmtId="0" fontId="29" fillId="0" borderId="10" xfId="12" quotePrefix="1" applyFont="1" applyFill="1" applyBorder="1" applyAlignment="1">
      <alignment horizontal="center"/>
    </xf>
    <xf numFmtId="0" fontId="28" fillId="0" borderId="20" xfId="12" applyFont="1" applyBorder="1"/>
    <xf numFmtId="0" fontId="28" fillId="0" borderId="8" xfId="12" applyFont="1" applyBorder="1"/>
    <xf numFmtId="0" fontId="28" fillId="0" borderId="8" xfId="12" applyFont="1" applyBorder="1" applyAlignment="1">
      <alignment horizontal="center"/>
    </xf>
    <xf numFmtId="0" fontId="29" fillId="0" borderId="32" xfId="12" applyFont="1" applyBorder="1" applyAlignment="1">
      <alignment horizontal="center" vertical="center"/>
    </xf>
    <xf numFmtId="0" fontId="28" fillId="0" borderId="22" xfId="12" applyFont="1" applyBorder="1"/>
    <xf numFmtId="0" fontId="29" fillId="0" borderId="45" xfId="12" applyFont="1" applyBorder="1"/>
    <xf numFmtId="0" fontId="28" fillId="0" borderId="14" xfId="12" applyFont="1" applyBorder="1" applyAlignment="1">
      <alignment horizontal="center"/>
    </xf>
    <xf numFmtId="0" fontId="29" fillId="0" borderId="6" xfId="12" applyFont="1" applyBorder="1" applyAlignment="1">
      <alignment horizontal="center"/>
    </xf>
    <xf numFmtId="0" fontId="28" fillId="0" borderId="12" xfId="12" applyFont="1" applyBorder="1"/>
    <xf numFmtId="0" fontId="29" fillId="0" borderId="6" xfId="12" quotePrefix="1" applyFont="1" applyFill="1" applyBorder="1" applyAlignment="1">
      <alignment horizontal="center"/>
    </xf>
    <xf numFmtId="0" fontId="29" fillId="0" borderId="0" xfId="12" applyFont="1" applyBorder="1" applyAlignment="1">
      <alignment horizontal="center"/>
    </xf>
    <xf numFmtId="0" fontId="32" fillId="0" borderId="31" xfId="12" applyFont="1" applyBorder="1" applyAlignment="1">
      <alignment horizontal="center"/>
    </xf>
    <xf numFmtId="0" fontId="29" fillId="0" borderId="0" xfId="12" applyFont="1" applyFill="1" applyBorder="1" applyAlignment="1">
      <alignment horizontal="center"/>
    </xf>
    <xf numFmtId="0" fontId="28" fillId="3" borderId="0" xfId="12" applyFont="1" applyFill="1" applyBorder="1" applyAlignment="1">
      <alignment horizontal="center"/>
    </xf>
    <xf numFmtId="0" fontId="28" fillId="4" borderId="0" xfId="12" applyFont="1" applyFill="1" applyBorder="1" applyAlignment="1">
      <alignment horizontal="center"/>
    </xf>
    <xf numFmtId="0" fontId="28" fillId="2" borderId="0" xfId="12" applyFont="1" applyFill="1" applyBorder="1" applyAlignment="1">
      <alignment horizontal="center"/>
    </xf>
    <xf numFmtId="0" fontId="29" fillId="0" borderId="18" xfId="12" applyFont="1" applyBorder="1" applyAlignment="1">
      <alignment horizontal="center"/>
    </xf>
    <xf numFmtId="0" fontId="29" fillId="0" borderId="5" xfId="12" applyFont="1" applyBorder="1" applyAlignment="1">
      <alignment horizontal="center"/>
    </xf>
    <xf numFmtId="0" fontId="28" fillId="3" borderId="27" xfId="12" applyFont="1" applyFill="1" applyBorder="1" applyAlignment="1">
      <alignment horizontal="center"/>
    </xf>
    <xf numFmtId="0" fontId="29" fillId="4" borderId="0" xfId="12" applyFont="1" applyFill="1" applyBorder="1" applyAlignment="1">
      <alignment horizontal="center"/>
    </xf>
    <xf numFmtId="0" fontId="28" fillId="2" borderId="7" xfId="12" applyFont="1" applyFill="1" applyBorder="1" applyAlignment="1">
      <alignment horizontal="center"/>
    </xf>
    <xf numFmtId="0" fontId="29" fillId="0" borderId="21" xfId="12" applyFont="1" applyBorder="1" applyAlignment="1">
      <alignment horizontal="center"/>
    </xf>
    <xf numFmtId="49" fontId="3" fillId="0" borderId="9" xfId="0" applyNumberFormat="1" applyFont="1" applyBorder="1"/>
    <xf numFmtId="0" fontId="29" fillId="0" borderId="41" xfId="12" applyFont="1" applyFill="1" applyBorder="1" applyAlignment="1">
      <alignment horizontal="center"/>
    </xf>
    <xf numFmtId="49" fontId="22" fillId="18" borderId="11" xfId="0" applyNumberFormat="1" applyFont="1" applyFill="1" applyBorder="1" applyAlignment="1">
      <alignment vertical="center"/>
    </xf>
    <xf numFmtId="0" fontId="19" fillId="18" borderId="16" xfId="0" applyFont="1" applyFill="1" applyBorder="1" applyAlignment="1">
      <alignment vertical="center"/>
    </xf>
    <xf numFmtId="0" fontId="24" fillId="18" borderId="13" xfId="0" applyFont="1" applyFill="1" applyBorder="1" applyAlignment="1">
      <alignment vertical="center"/>
    </xf>
    <xf numFmtId="49" fontId="22" fillId="18" borderId="15" xfId="0" applyNumberFormat="1" applyFont="1" applyFill="1" applyBorder="1" applyAlignment="1">
      <alignment vertical="center"/>
    </xf>
    <xf numFmtId="0" fontId="17" fillId="18" borderId="16" xfId="0" applyFont="1" applyFill="1" applyBorder="1"/>
    <xf numFmtId="0" fontId="17" fillId="18" borderId="13" xfId="0" applyFont="1" applyFill="1" applyBorder="1"/>
    <xf numFmtId="0" fontId="17" fillId="0" borderId="19" xfId="0" applyFont="1" applyBorder="1"/>
    <xf numFmtId="0" fontId="20" fillId="0" borderId="11" xfId="0" applyNumberFormat="1" applyFont="1" applyBorder="1" applyProtection="1">
      <protection locked="0"/>
    </xf>
    <xf numFmtId="0" fontId="17" fillId="0" borderId="0" xfId="0" applyFont="1" applyFill="1" applyBorder="1" applyProtection="1">
      <protection locked="0"/>
    </xf>
    <xf numFmtId="0" fontId="17" fillId="0" borderId="22" xfId="0" applyFont="1" applyBorder="1" applyAlignment="1"/>
    <xf numFmtId="0" fontId="17" fillId="0" borderId="14" xfId="0" applyFont="1" applyBorder="1" applyAlignment="1"/>
    <xf numFmtId="0" fontId="17" fillId="0" borderId="23" xfId="0" applyFont="1" applyBorder="1"/>
    <xf numFmtId="0" fontId="17" fillId="0" borderId="27" xfId="0" applyFont="1" applyBorder="1" applyAlignment="1"/>
    <xf numFmtId="0" fontId="17" fillId="0" borderId="0" xfId="0" applyFont="1" applyBorder="1" applyAlignment="1"/>
    <xf numFmtId="0" fontId="17" fillId="0" borderId="12" xfId="0" applyFont="1" applyBorder="1" applyAlignment="1">
      <alignment horizontal="center"/>
    </xf>
    <xf numFmtId="0" fontId="17" fillId="0" borderId="17" xfId="0" applyFont="1" applyBorder="1" applyAlignment="1"/>
    <xf numFmtId="0" fontId="17" fillId="0" borderId="18" xfId="0" applyFont="1" applyBorder="1" applyAlignment="1">
      <alignment horizontal="left"/>
    </xf>
    <xf numFmtId="0" fontId="29" fillId="0" borderId="46" xfId="12" applyFont="1" applyBorder="1" applyAlignment="1">
      <alignment horizontal="center"/>
    </xf>
    <xf numFmtId="0" fontId="29" fillId="0" borderId="46" xfId="12" applyFont="1" applyFill="1" applyBorder="1" applyAlignment="1">
      <alignment horizontal="center"/>
    </xf>
    <xf numFmtId="0" fontId="35" fillId="17" borderId="33" xfId="11" applyFont="1" applyFill="1" applyBorder="1" applyAlignment="1">
      <alignment horizontal="center" vertical="top" wrapText="1"/>
    </xf>
    <xf numFmtId="0" fontId="35" fillId="17" borderId="34" xfId="11" applyFont="1" applyFill="1" applyBorder="1" applyAlignment="1">
      <alignment horizontal="center" vertical="top" wrapText="1"/>
    </xf>
    <xf numFmtId="0" fontId="35" fillId="17" borderId="35" xfId="11" applyFont="1" applyFill="1" applyBorder="1" applyAlignment="1">
      <alignment horizontal="center" vertical="top" wrapText="1"/>
    </xf>
    <xf numFmtId="0" fontId="35" fillId="17" borderId="36" xfId="11" applyFont="1" applyFill="1" applyBorder="1" applyAlignment="1">
      <alignment horizontal="center" vertical="top" wrapText="1"/>
    </xf>
    <xf numFmtId="0" fontId="35" fillId="17" borderId="0" xfId="11" applyFont="1" applyFill="1" applyBorder="1" applyAlignment="1">
      <alignment horizontal="center" vertical="top" wrapText="1"/>
    </xf>
    <xf numFmtId="0" fontId="35" fillId="17" borderId="37" xfId="11" applyFont="1" applyFill="1" applyBorder="1" applyAlignment="1">
      <alignment horizontal="center" vertical="top" wrapText="1"/>
    </xf>
    <xf numFmtId="0" fontId="35" fillId="17" borderId="38" xfId="11" applyFont="1" applyFill="1" applyBorder="1" applyAlignment="1">
      <alignment horizontal="center" vertical="top" wrapText="1"/>
    </xf>
    <xf numFmtId="0" fontId="35" fillId="17" borderId="39" xfId="11" applyFont="1" applyFill="1" applyBorder="1" applyAlignment="1">
      <alignment horizontal="center" vertical="top" wrapText="1"/>
    </xf>
    <xf numFmtId="0" fontId="35" fillId="17" borderId="40" xfId="11" applyFont="1" applyFill="1" applyBorder="1" applyAlignment="1">
      <alignment horizontal="center" vertical="top" wrapText="1"/>
    </xf>
    <xf numFmtId="0" fontId="30" fillId="19" borderId="2" xfId="12" applyFont="1" applyFill="1" applyBorder="1" applyAlignment="1">
      <alignment horizontal="center"/>
    </xf>
    <xf numFmtId="0" fontId="17" fillId="19" borderId="2" xfId="0" applyFont="1" applyFill="1" applyBorder="1" applyAlignment="1">
      <alignment horizontal="center"/>
    </xf>
    <xf numFmtId="0" fontId="17" fillId="19" borderId="3" xfId="0" applyFont="1" applyFill="1" applyBorder="1" applyAlignment="1">
      <alignment horizontal="center"/>
    </xf>
    <xf numFmtId="0" fontId="4" fillId="0" borderId="0" xfId="0" applyFont="1" applyBorder="1" applyAlignment="1">
      <alignment horizontal="center" vertical="center"/>
    </xf>
    <xf numFmtId="0" fontId="12" fillId="0" borderId="0" xfId="0" applyNumberFormat="1" applyFont="1" applyAlignment="1">
      <alignment horizontal="center"/>
    </xf>
    <xf numFmtId="0" fontId="13" fillId="0" borderId="22" xfId="0" applyNumberFormat="1" applyFont="1" applyBorder="1" applyAlignment="1">
      <alignment horizontal="center"/>
    </xf>
    <xf numFmtId="0" fontId="13" fillId="0" borderId="23" xfId="0" applyNumberFormat="1" applyFont="1" applyBorder="1" applyAlignment="1">
      <alignment horizontal="center"/>
    </xf>
    <xf numFmtId="0" fontId="13" fillId="0" borderId="17" xfId="0" applyNumberFormat="1" applyFont="1" applyBorder="1" applyAlignment="1">
      <alignment horizontal="center"/>
    </xf>
    <xf numFmtId="0" fontId="13" fillId="0" borderId="19" xfId="0" applyNumberFormat="1" applyFont="1" applyBorder="1" applyAlignment="1">
      <alignment horizontal="center"/>
    </xf>
    <xf numFmtId="0" fontId="12" fillId="0" borderId="0" xfId="0" applyNumberFormat="1" applyFont="1" applyBorder="1" applyAlignment="1">
      <alignment horizontal="center"/>
    </xf>
  </cellXfs>
  <cellStyles count="14">
    <cellStyle name="Normal" xfId="0" builtinId="0"/>
    <cellStyle name="Normal 2" xfId="2" xr:uid="{00000000-0005-0000-0000-000001000000}"/>
    <cellStyle name="Normal 3" xfId="1" xr:uid="{00000000-0005-0000-0000-000002000000}"/>
    <cellStyle name="Normal 4" xfId="3" xr:uid="{00000000-0005-0000-0000-000003000000}"/>
    <cellStyle name="Normal 4 2" xfId="4" xr:uid="{00000000-0005-0000-0000-000004000000}"/>
    <cellStyle name="Normal 4 3" xfId="5" xr:uid="{00000000-0005-0000-0000-000005000000}"/>
    <cellStyle name="Normal 4 4" xfId="6" xr:uid="{00000000-0005-0000-0000-000006000000}"/>
    <cellStyle name="Normal 5" xfId="7" xr:uid="{00000000-0005-0000-0000-000007000000}"/>
    <cellStyle name="Normal 5 2" xfId="8" xr:uid="{00000000-0005-0000-0000-000008000000}"/>
    <cellStyle name="Normal 5 3" xfId="9" xr:uid="{00000000-0005-0000-0000-000009000000}"/>
    <cellStyle name="Normal 6" xfId="10" xr:uid="{00000000-0005-0000-0000-00000A000000}"/>
    <cellStyle name="Normal_P241 cortec" xfId="12" xr:uid="{3CA897AF-AF69-4C8B-BC74-CC2A2CCDC693}"/>
    <cellStyle name="Normal_P441-2-4 cortec" xfId="13" xr:uid="{A0DFEA7B-32FC-4C06-A878-0177A78F22C4}"/>
    <cellStyle name="Normal_Template"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16" fmlaLink="I5MxDbase!$C$32" fmlaRange="I5MxDbase!$F$33:$F$34" noThreeD="1" sel="1" val="0"/>
</file>

<file path=xl/ctrlProps/ctrlProp2.xml><?xml version="1.0" encoding="utf-8"?>
<formControlPr xmlns="http://schemas.microsoft.com/office/spreadsheetml/2009/9/main" objectType="Drop" dropStyle="combo" dx="16" fmlaLink="I5MxDbase!$C$39" fmlaRange="I5MxDbase!$F$40:$F$41" noThreeD="1" sel="1" val="0"/>
</file>

<file path=xl/ctrlProps/ctrlProp3.xml><?xml version="1.0" encoding="utf-8"?>
<formControlPr xmlns="http://schemas.microsoft.com/office/spreadsheetml/2009/9/main" objectType="Drop" dropLines="14" dropStyle="combo" dx="16" fmlaLink="I5MxDbase!$C$60" fmlaRange="I5MxDbase!$F$61:$F$65" noThreeD="1" sel="1" val="0"/>
</file>

<file path=xl/ctrlProps/ctrlProp4.xml><?xml version="1.0" encoding="utf-8"?>
<formControlPr xmlns="http://schemas.microsoft.com/office/spreadsheetml/2009/9/main" objectType="Drop" dropLines="14" dropStyle="combo" dx="16" fmlaLink="I5MxDbase!$C$80" fmlaRange="I5MxDbase!$F$81:$F$85" noThreeD="1" sel="1" val="0"/>
</file>

<file path=xl/ctrlProps/ctrlProp5.xml><?xml version="1.0" encoding="utf-8"?>
<formControlPr xmlns="http://schemas.microsoft.com/office/spreadsheetml/2009/9/main" objectType="Drop" dropStyle="combo" dx="16" fmlaLink="I5MxDbase!$C$136" fmlaRange="I5MxDbase!$F$137:$F$138" noThreeD="1" sel="1" val="0"/>
</file>

<file path=xl/ctrlProps/ctrlProp6.xml><?xml version="1.0" encoding="utf-8"?>
<formControlPr xmlns="http://schemas.microsoft.com/office/spreadsheetml/2009/9/main" objectType="Drop" dropStyle="combo" dx="16" fmlaLink="I5MxDbase!$C$8" fmlaRange="I5MxDbase!$E$9:$E$10"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10</xdr:row>
          <xdr:rowOff>0</xdr:rowOff>
        </xdr:from>
        <xdr:to>
          <xdr:col>0</xdr:col>
          <xdr:colOff>3476625</xdr:colOff>
          <xdr:row>10</xdr:row>
          <xdr:rowOff>209550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12</xdr:row>
          <xdr:rowOff>0</xdr:rowOff>
        </xdr:from>
        <xdr:to>
          <xdr:col>0</xdr:col>
          <xdr:colOff>3476625</xdr:colOff>
          <xdr:row>12</xdr:row>
          <xdr:rowOff>209550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18</xdr:row>
          <xdr:rowOff>0</xdr:rowOff>
        </xdr:from>
        <xdr:to>
          <xdr:col>0</xdr:col>
          <xdr:colOff>3476625</xdr:colOff>
          <xdr:row>18</xdr:row>
          <xdr:rowOff>209550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20</xdr:row>
          <xdr:rowOff>0</xdr:rowOff>
        </xdr:from>
        <xdr:to>
          <xdr:col>0</xdr:col>
          <xdr:colOff>3476625</xdr:colOff>
          <xdr:row>20</xdr:row>
          <xdr:rowOff>209550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26</xdr:row>
          <xdr:rowOff>0</xdr:rowOff>
        </xdr:from>
        <xdr:to>
          <xdr:col>0</xdr:col>
          <xdr:colOff>3476625</xdr:colOff>
          <xdr:row>27</xdr:row>
          <xdr:rowOff>0</xdr:rowOff>
        </xdr:to>
        <xdr:sp macro="" textlink="">
          <xdr:nvSpPr>
            <xdr:cNvPr id="4101" name="Drop Down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0</xdr:rowOff>
        </xdr:from>
        <xdr:to>
          <xdr:col>0</xdr:col>
          <xdr:colOff>3476625</xdr:colOff>
          <xdr:row>4</xdr:row>
          <xdr:rowOff>209550</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11">
    <pageSetUpPr autoPageBreaks="0"/>
  </sheetPr>
  <dimension ref="B2:J9"/>
  <sheetViews>
    <sheetView showGridLines="0" showRowColHeaders="0" tabSelected="1" workbookViewId="0">
      <selection activeCell="X53" sqref="X53"/>
    </sheetView>
  </sheetViews>
  <sheetFormatPr defaultColWidth="10.28515625" defaultRowHeight="14.25" x14ac:dyDescent="0.2"/>
  <cols>
    <col min="1" max="1" width="4.140625" style="168" customWidth="1"/>
    <col min="2" max="10" width="11.42578125" style="168" customWidth="1"/>
    <col min="11" max="256" width="10.28515625" style="168"/>
    <col min="257" max="257" width="4.140625" style="168" customWidth="1"/>
    <col min="258" max="266" width="11.42578125" style="168" customWidth="1"/>
    <col min="267" max="512" width="10.28515625" style="168"/>
    <col min="513" max="513" width="4.140625" style="168" customWidth="1"/>
    <col min="514" max="522" width="11.42578125" style="168" customWidth="1"/>
    <col min="523" max="768" width="10.28515625" style="168"/>
    <col min="769" max="769" width="4.140625" style="168" customWidth="1"/>
    <col min="770" max="778" width="11.42578125" style="168" customWidth="1"/>
    <col min="779" max="1024" width="10.28515625" style="168"/>
    <col min="1025" max="1025" width="4.140625" style="168" customWidth="1"/>
    <col min="1026" max="1034" width="11.42578125" style="168" customWidth="1"/>
    <col min="1035" max="1280" width="10.28515625" style="168"/>
    <col min="1281" max="1281" width="4.140625" style="168" customWidth="1"/>
    <col min="1282" max="1290" width="11.42578125" style="168" customWidth="1"/>
    <col min="1291" max="1536" width="10.28515625" style="168"/>
    <col min="1537" max="1537" width="4.140625" style="168" customWidth="1"/>
    <col min="1538" max="1546" width="11.42578125" style="168" customWidth="1"/>
    <col min="1547" max="1792" width="10.28515625" style="168"/>
    <col min="1793" max="1793" width="4.140625" style="168" customWidth="1"/>
    <col min="1794" max="1802" width="11.42578125" style="168" customWidth="1"/>
    <col min="1803" max="2048" width="10.28515625" style="168"/>
    <col min="2049" max="2049" width="4.140625" style="168" customWidth="1"/>
    <col min="2050" max="2058" width="11.42578125" style="168" customWidth="1"/>
    <col min="2059" max="2304" width="10.28515625" style="168"/>
    <col min="2305" max="2305" width="4.140625" style="168" customWidth="1"/>
    <col min="2306" max="2314" width="11.42578125" style="168" customWidth="1"/>
    <col min="2315" max="2560" width="10.28515625" style="168"/>
    <col min="2561" max="2561" width="4.140625" style="168" customWidth="1"/>
    <col min="2562" max="2570" width="11.42578125" style="168" customWidth="1"/>
    <col min="2571" max="2816" width="10.28515625" style="168"/>
    <col min="2817" max="2817" width="4.140625" style="168" customWidth="1"/>
    <col min="2818" max="2826" width="11.42578125" style="168" customWidth="1"/>
    <col min="2827" max="3072" width="10.28515625" style="168"/>
    <col min="3073" max="3073" width="4.140625" style="168" customWidth="1"/>
    <col min="3074" max="3082" width="11.42578125" style="168" customWidth="1"/>
    <col min="3083" max="3328" width="10.28515625" style="168"/>
    <col min="3329" max="3329" width="4.140625" style="168" customWidth="1"/>
    <col min="3330" max="3338" width="11.42578125" style="168" customWidth="1"/>
    <col min="3339" max="3584" width="10.28515625" style="168"/>
    <col min="3585" max="3585" width="4.140625" style="168" customWidth="1"/>
    <col min="3586" max="3594" width="11.42578125" style="168" customWidth="1"/>
    <col min="3595" max="3840" width="10.28515625" style="168"/>
    <col min="3841" max="3841" width="4.140625" style="168" customWidth="1"/>
    <col min="3842" max="3850" width="11.42578125" style="168" customWidth="1"/>
    <col min="3851" max="4096" width="10.28515625" style="168"/>
    <col min="4097" max="4097" width="4.140625" style="168" customWidth="1"/>
    <col min="4098" max="4106" width="11.42578125" style="168" customWidth="1"/>
    <col min="4107" max="4352" width="10.28515625" style="168"/>
    <col min="4353" max="4353" width="4.140625" style="168" customWidth="1"/>
    <col min="4354" max="4362" width="11.42578125" style="168" customWidth="1"/>
    <col min="4363" max="4608" width="10.28515625" style="168"/>
    <col min="4609" max="4609" width="4.140625" style="168" customWidth="1"/>
    <col min="4610" max="4618" width="11.42578125" style="168" customWidth="1"/>
    <col min="4619" max="4864" width="10.28515625" style="168"/>
    <col min="4865" max="4865" width="4.140625" style="168" customWidth="1"/>
    <col min="4866" max="4874" width="11.42578125" style="168" customWidth="1"/>
    <col min="4875" max="5120" width="10.28515625" style="168"/>
    <col min="5121" max="5121" width="4.140625" style="168" customWidth="1"/>
    <col min="5122" max="5130" width="11.42578125" style="168" customWidth="1"/>
    <col min="5131" max="5376" width="10.28515625" style="168"/>
    <col min="5377" max="5377" width="4.140625" style="168" customWidth="1"/>
    <col min="5378" max="5386" width="11.42578125" style="168" customWidth="1"/>
    <col min="5387" max="5632" width="10.28515625" style="168"/>
    <col min="5633" max="5633" width="4.140625" style="168" customWidth="1"/>
    <col min="5634" max="5642" width="11.42578125" style="168" customWidth="1"/>
    <col min="5643" max="5888" width="10.28515625" style="168"/>
    <col min="5889" max="5889" width="4.140625" style="168" customWidth="1"/>
    <col min="5890" max="5898" width="11.42578125" style="168" customWidth="1"/>
    <col min="5899" max="6144" width="10.28515625" style="168"/>
    <col min="6145" max="6145" width="4.140625" style="168" customWidth="1"/>
    <col min="6146" max="6154" width="11.42578125" style="168" customWidth="1"/>
    <col min="6155" max="6400" width="10.28515625" style="168"/>
    <col min="6401" max="6401" width="4.140625" style="168" customWidth="1"/>
    <col min="6402" max="6410" width="11.42578125" style="168" customWidth="1"/>
    <col min="6411" max="6656" width="10.28515625" style="168"/>
    <col min="6657" max="6657" width="4.140625" style="168" customWidth="1"/>
    <col min="6658" max="6666" width="11.42578125" style="168" customWidth="1"/>
    <col min="6667" max="6912" width="10.28515625" style="168"/>
    <col min="6913" max="6913" width="4.140625" style="168" customWidth="1"/>
    <col min="6914" max="6922" width="11.42578125" style="168" customWidth="1"/>
    <col min="6923" max="7168" width="10.28515625" style="168"/>
    <col min="7169" max="7169" width="4.140625" style="168" customWidth="1"/>
    <col min="7170" max="7178" width="11.42578125" style="168" customWidth="1"/>
    <col min="7179" max="7424" width="10.28515625" style="168"/>
    <col min="7425" max="7425" width="4.140625" style="168" customWidth="1"/>
    <col min="7426" max="7434" width="11.42578125" style="168" customWidth="1"/>
    <col min="7435" max="7680" width="10.28515625" style="168"/>
    <col min="7681" max="7681" width="4.140625" style="168" customWidth="1"/>
    <col min="7682" max="7690" width="11.42578125" style="168" customWidth="1"/>
    <col min="7691" max="7936" width="10.28515625" style="168"/>
    <col min="7937" max="7937" width="4.140625" style="168" customWidth="1"/>
    <col min="7938" max="7946" width="11.42578125" style="168" customWidth="1"/>
    <col min="7947" max="8192" width="10.28515625" style="168"/>
    <col min="8193" max="8193" width="4.140625" style="168" customWidth="1"/>
    <col min="8194" max="8202" width="11.42578125" style="168" customWidth="1"/>
    <col min="8203" max="8448" width="10.28515625" style="168"/>
    <col min="8449" max="8449" width="4.140625" style="168" customWidth="1"/>
    <col min="8450" max="8458" width="11.42578125" style="168" customWidth="1"/>
    <col min="8459" max="8704" width="10.28515625" style="168"/>
    <col min="8705" max="8705" width="4.140625" style="168" customWidth="1"/>
    <col min="8706" max="8714" width="11.42578125" style="168" customWidth="1"/>
    <col min="8715" max="8960" width="10.28515625" style="168"/>
    <col min="8961" max="8961" width="4.140625" style="168" customWidth="1"/>
    <col min="8962" max="8970" width="11.42578125" style="168" customWidth="1"/>
    <col min="8971" max="9216" width="10.28515625" style="168"/>
    <col min="9217" max="9217" width="4.140625" style="168" customWidth="1"/>
    <col min="9218" max="9226" width="11.42578125" style="168" customWidth="1"/>
    <col min="9227" max="9472" width="10.28515625" style="168"/>
    <col min="9473" max="9473" width="4.140625" style="168" customWidth="1"/>
    <col min="9474" max="9482" width="11.42578125" style="168" customWidth="1"/>
    <col min="9483" max="9728" width="10.28515625" style="168"/>
    <col min="9729" max="9729" width="4.140625" style="168" customWidth="1"/>
    <col min="9730" max="9738" width="11.42578125" style="168" customWidth="1"/>
    <col min="9739" max="9984" width="10.28515625" style="168"/>
    <col min="9985" max="9985" width="4.140625" style="168" customWidth="1"/>
    <col min="9986" max="9994" width="11.42578125" style="168" customWidth="1"/>
    <col min="9995" max="10240" width="10.28515625" style="168"/>
    <col min="10241" max="10241" width="4.140625" style="168" customWidth="1"/>
    <col min="10242" max="10250" width="11.42578125" style="168" customWidth="1"/>
    <col min="10251" max="10496" width="10.28515625" style="168"/>
    <col min="10497" max="10497" width="4.140625" style="168" customWidth="1"/>
    <col min="10498" max="10506" width="11.42578125" style="168" customWidth="1"/>
    <col min="10507" max="10752" width="10.28515625" style="168"/>
    <col min="10753" max="10753" width="4.140625" style="168" customWidth="1"/>
    <col min="10754" max="10762" width="11.42578125" style="168" customWidth="1"/>
    <col min="10763" max="11008" width="10.28515625" style="168"/>
    <col min="11009" max="11009" width="4.140625" style="168" customWidth="1"/>
    <col min="11010" max="11018" width="11.42578125" style="168" customWidth="1"/>
    <col min="11019" max="11264" width="10.28515625" style="168"/>
    <col min="11265" max="11265" width="4.140625" style="168" customWidth="1"/>
    <col min="11266" max="11274" width="11.42578125" style="168" customWidth="1"/>
    <col min="11275" max="11520" width="10.28515625" style="168"/>
    <col min="11521" max="11521" width="4.140625" style="168" customWidth="1"/>
    <col min="11522" max="11530" width="11.42578125" style="168" customWidth="1"/>
    <col min="11531" max="11776" width="10.28515625" style="168"/>
    <col min="11777" max="11777" width="4.140625" style="168" customWidth="1"/>
    <col min="11778" max="11786" width="11.42578125" style="168" customWidth="1"/>
    <col min="11787" max="12032" width="10.28515625" style="168"/>
    <col min="12033" max="12033" width="4.140625" style="168" customWidth="1"/>
    <col min="12034" max="12042" width="11.42578125" style="168" customWidth="1"/>
    <col min="12043" max="12288" width="10.28515625" style="168"/>
    <col min="12289" max="12289" width="4.140625" style="168" customWidth="1"/>
    <col min="12290" max="12298" width="11.42578125" style="168" customWidth="1"/>
    <col min="12299" max="12544" width="10.28515625" style="168"/>
    <col min="12545" max="12545" width="4.140625" style="168" customWidth="1"/>
    <col min="12546" max="12554" width="11.42578125" style="168" customWidth="1"/>
    <col min="12555" max="12800" width="10.28515625" style="168"/>
    <col min="12801" max="12801" width="4.140625" style="168" customWidth="1"/>
    <col min="12802" max="12810" width="11.42578125" style="168" customWidth="1"/>
    <col min="12811" max="13056" width="10.28515625" style="168"/>
    <col min="13057" max="13057" width="4.140625" style="168" customWidth="1"/>
    <col min="13058" max="13066" width="11.42578125" style="168" customWidth="1"/>
    <col min="13067" max="13312" width="10.28515625" style="168"/>
    <col min="13313" max="13313" width="4.140625" style="168" customWidth="1"/>
    <col min="13314" max="13322" width="11.42578125" style="168" customWidth="1"/>
    <col min="13323" max="13568" width="10.28515625" style="168"/>
    <col min="13569" max="13569" width="4.140625" style="168" customWidth="1"/>
    <col min="13570" max="13578" width="11.42578125" style="168" customWidth="1"/>
    <col min="13579" max="13824" width="10.28515625" style="168"/>
    <col min="13825" max="13825" width="4.140625" style="168" customWidth="1"/>
    <col min="13826" max="13834" width="11.42578125" style="168" customWidth="1"/>
    <col min="13835" max="14080" width="10.28515625" style="168"/>
    <col min="14081" max="14081" width="4.140625" style="168" customWidth="1"/>
    <col min="14082" max="14090" width="11.42578125" style="168" customWidth="1"/>
    <col min="14091" max="14336" width="10.28515625" style="168"/>
    <col min="14337" max="14337" width="4.140625" style="168" customWidth="1"/>
    <col min="14338" max="14346" width="11.42578125" style="168" customWidth="1"/>
    <col min="14347" max="14592" width="10.28515625" style="168"/>
    <col min="14593" max="14593" width="4.140625" style="168" customWidth="1"/>
    <col min="14594" max="14602" width="11.42578125" style="168" customWidth="1"/>
    <col min="14603" max="14848" width="10.28515625" style="168"/>
    <col min="14849" max="14849" width="4.140625" style="168" customWidth="1"/>
    <col min="14850" max="14858" width="11.42578125" style="168" customWidth="1"/>
    <col min="14859" max="15104" width="10.28515625" style="168"/>
    <col min="15105" max="15105" width="4.140625" style="168" customWidth="1"/>
    <col min="15106" max="15114" width="11.42578125" style="168" customWidth="1"/>
    <col min="15115" max="15360" width="10.28515625" style="168"/>
    <col min="15361" max="15361" width="4.140625" style="168" customWidth="1"/>
    <col min="15362" max="15370" width="11.42578125" style="168" customWidth="1"/>
    <col min="15371" max="15616" width="10.28515625" style="168"/>
    <col min="15617" max="15617" width="4.140625" style="168" customWidth="1"/>
    <col min="15618" max="15626" width="11.42578125" style="168" customWidth="1"/>
    <col min="15627" max="15872" width="10.28515625" style="168"/>
    <col min="15873" max="15873" width="4.140625" style="168" customWidth="1"/>
    <col min="15874" max="15882" width="11.42578125" style="168" customWidth="1"/>
    <col min="15883" max="16128" width="10.28515625" style="168"/>
    <col min="16129" max="16129" width="4.140625" style="168" customWidth="1"/>
    <col min="16130" max="16138" width="11.42578125" style="168" customWidth="1"/>
    <col min="16139" max="16384" width="10.28515625" style="168"/>
  </cols>
  <sheetData>
    <row r="2" spans="2:10" ht="15" thickBot="1" x14ac:dyDescent="0.25"/>
    <row r="3" spans="2:10" ht="15" thickTop="1" x14ac:dyDescent="0.2">
      <c r="B3" s="321" t="s">
        <v>328</v>
      </c>
      <c r="C3" s="322"/>
      <c r="D3" s="322"/>
      <c r="E3" s="322"/>
      <c r="F3" s="322"/>
      <c r="G3" s="322"/>
      <c r="H3" s="322"/>
      <c r="I3" s="322"/>
      <c r="J3" s="323"/>
    </row>
    <row r="4" spans="2:10" x14ac:dyDescent="0.2">
      <c r="B4" s="324" t="s">
        <v>329</v>
      </c>
      <c r="C4" s="325"/>
      <c r="D4" s="325"/>
      <c r="E4" s="325"/>
      <c r="F4" s="325"/>
      <c r="G4" s="325"/>
      <c r="H4" s="325"/>
      <c r="I4" s="325"/>
      <c r="J4" s="326"/>
    </row>
    <row r="5" spans="2:10" x14ac:dyDescent="0.2">
      <c r="B5" s="324"/>
      <c r="C5" s="325"/>
      <c r="D5" s="325"/>
      <c r="E5" s="325"/>
      <c r="F5" s="325"/>
      <c r="G5" s="325"/>
      <c r="H5" s="325"/>
      <c r="I5" s="325"/>
      <c r="J5" s="326"/>
    </row>
    <row r="6" spans="2:10" x14ac:dyDescent="0.2">
      <c r="B6" s="324" t="s">
        <v>330</v>
      </c>
      <c r="C6" s="325"/>
      <c r="D6" s="325"/>
      <c r="E6" s="325"/>
      <c r="F6" s="325"/>
      <c r="G6" s="325"/>
      <c r="H6" s="325"/>
      <c r="I6" s="325"/>
      <c r="J6" s="326"/>
    </row>
    <row r="7" spans="2:10" x14ac:dyDescent="0.2">
      <c r="B7" s="324"/>
      <c r="C7" s="325"/>
      <c r="D7" s="325"/>
      <c r="E7" s="325"/>
      <c r="F7" s="325"/>
      <c r="G7" s="325"/>
      <c r="H7" s="325"/>
      <c r="I7" s="325"/>
      <c r="J7" s="326"/>
    </row>
    <row r="8" spans="2:10" ht="3.75" customHeight="1" thickBot="1" x14ac:dyDescent="0.25">
      <c r="B8" s="327"/>
      <c r="C8" s="328"/>
      <c r="D8" s="328"/>
      <c r="E8" s="328"/>
      <c r="F8" s="328"/>
      <c r="G8" s="328"/>
      <c r="H8" s="328"/>
      <c r="I8" s="328"/>
      <c r="J8" s="329"/>
    </row>
    <row r="9" spans="2:10" ht="15" thickTop="1" x14ac:dyDescent="0.2"/>
  </sheetData>
  <sheetProtection password="C927" sheet="1" selectLockedCells="1" selectUnlockedCells="1"/>
  <mergeCells count="3">
    <mergeCell ref="B3:J3"/>
    <mergeCell ref="B4:J5"/>
    <mergeCell ref="B6:J8"/>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F3D4-57E7-4D24-9618-D8DA567A9498}">
  <dimension ref="A1:P60"/>
  <sheetViews>
    <sheetView showGridLines="0" showRowColHeaders="0" workbookViewId="0">
      <selection activeCell="Y88" sqref="Y88"/>
    </sheetView>
  </sheetViews>
  <sheetFormatPr defaultRowHeight="12.75" x14ac:dyDescent="0.2"/>
  <cols>
    <col min="1" max="1" width="9.140625" style="246"/>
    <col min="2" max="2" width="36" style="246" customWidth="1"/>
    <col min="3" max="4" width="9.140625" style="246"/>
    <col min="5" max="16" width="2.85546875" style="246" customWidth="1"/>
    <col min="17" max="16384" width="9.140625" style="246"/>
  </cols>
  <sheetData>
    <row r="1" spans="1:16" x14ac:dyDescent="0.2">
      <c r="A1" s="242" t="s">
        <v>340</v>
      </c>
      <c r="B1" s="243"/>
      <c r="C1" s="243"/>
      <c r="D1" s="244"/>
      <c r="E1" s="244"/>
      <c r="F1" s="244"/>
      <c r="G1" s="244"/>
      <c r="H1" s="244"/>
      <c r="I1" s="244"/>
      <c r="J1" s="244"/>
      <c r="K1" s="244"/>
      <c r="L1" s="244"/>
      <c r="M1" s="244"/>
      <c r="N1" s="244"/>
      <c r="O1" s="244"/>
      <c r="P1" s="245"/>
    </row>
    <row r="2" spans="1:16" ht="13.5" thickBot="1" x14ac:dyDescent="0.25">
      <c r="A2" s="236"/>
      <c r="B2" s="237"/>
      <c r="C2" s="237"/>
      <c r="D2" s="247"/>
      <c r="E2" s="247"/>
      <c r="F2" s="247"/>
      <c r="G2" s="247"/>
      <c r="H2" s="247"/>
      <c r="I2" s="247"/>
      <c r="J2" s="247"/>
      <c r="K2" s="247"/>
      <c r="L2" s="247"/>
      <c r="M2" s="247"/>
      <c r="N2" s="247"/>
      <c r="O2" s="247"/>
      <c r="P2" s="248"/>
    </row>
    <row r="3" spans="1:16" x14ac:dyDescent="0.2">
      <c r="A3" s="249" t="s">
        <v>341</v>
      </c>
      <c r="B3" s="330" t="s">
        <v>342</v>
      </c>
      <c r="C3" s="331"/>
      <c r="D3" s="331"/>
      <c r="E3" s="331"/>
      <c r="F3" s="331"/>
      <c r="G3" s="331"/>
      <c r="H3" s="331"/>
      <c r="I3" s="331"/>
      <c r="J3" s="331"/>
      <c r="K3" s="331"/>
      <c r="L3" s="331"/>
      <c r="M3" s="331"/>
      <c r="N3" s="331"/>
      <c r="O3" s="331"/>
      <c r="P3" s="332"/>
    </row>
    <row r="4" spans="1:16" ht="15.75" x14ac:dyDescent="0.25">
      <c r="A4" s="250" t="s">
        <v>19</v>
      </c>
      <c r="B4" s="251"/>
      <c r="C4" s="252"/>
      <c r="D4" s="253"/>
      <c r="E4" s="253"/>
      <c r="F4" s="253"/>
      <c r="G4" s="253"/>
      <c r="H4" s="253"/>
      <c r="I4" s="253"/>
      <c r="J4" s="253"/>
      <c r="K4" s="253"/>
      <c r="L4" s="253"/>
      <c r="M4" s="289"/>
      <c r="N4" s="289"/>
      <c r="O4" s="289"/>
      <c r="P4" s="254"/>
    </row>
    <row r="5" spans="1:16" x14ac:dyDescent="0.2">
      <c r="A5" s="255" t="s">
        <v>32</v>
      </c>
      <c r="B5" s="237"/>
      <c r="C5" s="237"/>
      <c r="D5" s="256"/>
      <c r="E5" s="291"/>
      <c r="F5" s="292"/>
      <c r="G5" s="293"/>
      <c r="H5" s="291"/>
      <c r="I5" s="292"/>
      <c r="J5" s="256"/>
      <c r="K5" s="257"/>
      <c r="L5" s="292"/>
      <c r="M5" s="256"/>
      <c r="N5" s="291"/>
      <c r="O5" s="292"/>
      <c r="P5" s="298"/>
    </row>
    <row r="6" spans="1:16" x14ac:dyDescent="0.2">
      <c r="A6" s="236" t="s">
        <v>33</v>
      </c>
      <c r="B6" s="237"/>
      <c r="C6" s="237"/>
      <c r="D6" s="258" t="s">
        <v>24</v>
      </c>
      <c r="E6" s="291"/>
      <c r="F6" s="292"/>
      <c r="G6" s="293"/>
      <c r="H6" s="291"/>
      <c r="I6" s="292"/>
      <c r="J6" s="256"/>
      <c r="K6" s="257"/>
      <c r="L6" s="292"/>
      <c r="M6" s="256"/>
      <c r="N6" s="291"/>
      <c r="O6" s="292"/>
      <c r="P6" s="298"/>
    </row>
    <row r="7" spans="1:16" x14ac:dyDescent="0.2">
      <c r="A7" s="236" t="s">
        <v>37</v>
      </c>
      <c r="B7" s="237"/>
      <c r="C7" s="237"/>
      <c r="D7" s="258" t="s">
        <v>25</v>
      </c>
      <c r="E7" s="291"/>
      <c r="F7" s="292"/>
      <c r="G7" s="293"/>
      <c r="H7" s="291"/>
      <c r="I7" s="292"/>
      <c r="J7" s="256"/>
      <c r="K7" s="257"/>
      <c r="L7" s="292"/>
      <c r="M7" s="256"/>
      <c r="N7" s="291"/>
      <c r="O7" s="292"/>
      <c r="P7" s="298"/>
    </row>
    <row r="8" spans="1:16" x14ac:dyDescent="0.2">
      <c r="A8" s="236" t="s">
        <v>345</v>
      </c>
      <c r="B8" s="237"/>
      <c r="C8" s="286"/>
      <c r="D8" s="319" t="s">
        <v>26</v>
      </c>
      <c r="E8" s="291"/>
      <c r="F8" s="292"/>
      <c r="G8" s="293"/>
      <c r="H8" s="291"/>
      <c r="I8" s="292"/>
      <c r="J8" s="256"/>
      <c r="K8" s="257"/>
      <c r="L8" s="292"/>
      <c r="M8" s="256"/>
      <c r="N8" s="291"/>
      <c r="O8" s="292"/>
      <c r="P8" s="298"/>
    </row>
    <row r="9" spans="1:16" x14ac:dyDescent="0.2">
      <c r="A9" s="236" t="s">
        <v>349</v>
      </c>
      <c r="B9" s="237"/>
      <c r="C9" s="286"/>
      <c r="D9" s="319" t="s">
        <v>27</v>
      </c>
      <c r="E9" s="291"/>
      <c r="F9" s="292"/>
      <c r="G9" s="293"/>
      <c r="H9" s="291"/>
      <c r="I9" s="292"/>
      <c r="J9" s="256"/>
      <c r="K9" s="257"/>
      <c r="L9" s="292"/>
      <c r="M9" s="256"/>
      <c r="N9" s="291"/>
      <c r="O9" s="292"/>
      <c r="P9" s="298"/>
    </row>
    <row r="10" spans="1:16" x14ac:dyDescent="0.2">
      <c r="A10" s="259"/>
      <c r="B10" s="260"/>
      <c r="C10" s="260"/>
      <c r="D10" s="285"/>
      <c r="E10" s="291"/>
      <c r="F10" s="292"/>
      <c r="G10" s="293"/>
      <c r="H10" s="291"/>
      <c r="I10" s="292"/>
      <c r="J10" s="256"/>
      <c r="K10" s="257"/>
      <c r="L10" s="292"/>
      <c r="M10" s="256"/>
      <c r="N10" s="291"/>
      <c r="O10" s="292"/>
      <c r="P10" s="298"/>
    </row>
    <row r="11" spans="1:16" x14ac:dyDescent="0.2">
      <c r="A11" s="255" t="s">
        <v>35</v>
      </c>
      <c r="B11" s="237"/>
      <c r="C11" s="237"/>
      <c r="D11" s="247"/>
      <c r="E11" s="291"/>
      <c r="F11" s="292"/>
      <c r="G11" s="293"/>
      <c r="H11" s="291"/>
      <c r="I11" s="292"/>
      <c r="J11" s="256"/>
      <c r="K11" s="257"/>
      <c r="L11" s="292"/>
      <c r="M11" s="256"/>
      <c r="N11" s="291"/>
      <c r="O11" s="292"/>
      <c r="P11" s="298"/>
    </row>
    <row r="12" spans="1:16" x14ac:dyDescent="0.2">
      <c r="A12" s="236" t="s">
        <v>36</v>
      </c>
      <c r="B12" s="237"/>
      <c r="C12" s="237"/>
      <c r="D12" s="247"/>
      <c r="E12" s="261" t="s">
        <v>43</v>
      </c>
      <c r="F12" s="292"/>
      <c r="G12" s="293"/>
      <c r="H12" s="291"/>
      <c r="I12" s="292"/>
      <c r="J12" s="256"/>
      <c r="K12" s="257"/>
      <c r="L12" s="292"/>
      <c r="M12" s="256"/>
      <c r="N12" s="291"/>
      <c r="O12" s="292"/>
      <c r="P12" s="298"/>
    </row>
    <row r="13" spans="1:16" x14ac:dyDescent="0.2">
      <c r="A13" s="236"/>
      <c r="B13" s="237"/>
      <c r="C13" s="237"/>
      <c r="D13" s="247"/>
      <c r="E13" s="270"/>
      <c r="F13" s="292"/>
      <c r="G13" s="293"/>
      <c r="H13" s="291"/>
      <c r="I13" s="292"/>
      <c r="J13" s="256"/>
      <c r="K13" s="257"/>
      <c r="L13" s="292"/>
      <c r="M13" s="256"/>
      <c r="N13" s="291"/>
      <c r="O13" s="292"/>
      <c r="P13" s="298"/>
    </row>
    <row r="14" spans="1:16" x14ac:dyDescent="0.2">
      <c r="A14" s="283" t="s">
        <v>53</v>
      </c>
      <c r="B14" s="282"/>
      <c r="C14" s="269"/>
      <c r="D14" s="284"/>
      <c r="E14" s="263"/>
      <c r="F14" s="292"/>
      <c r="G14" s="293"/>
      <c r="H14" s="291"/>
      <c r="I14" s="292"/>
      <c r="J14" s="256"/>
      <c r="K14" s="257"/>
      <c r="L14" s="292"/>
      <c r="M14" s="256"/>
      <c r="N14" s="291"/>
      <c r="O14" s="292"/>
      <c r="P14" s="298"/>
    </row>
    <row r="15" spans="1:16" x14ac:dyDescent="0.2">
      <c r="A15" s="236" t="s">
        <v>54</v>
      </c>
      <c r="B15" s="237"/>
      <c r="C15" s="237"/>
      <c r="D15" s="247"/>
      <c r="E15" s="263"/>
      <c r="F15" s="261">
        <v>2</v>
      </c>
      <c r="G15" s="293"/>
      <c r="H15" s="291"/>
      <c r="I15" s="292"/>
      <c r="J15" s="256"/>
      <c r="K15" s="257"/>
      <c r="L15" s="292"/>
      <c r="M15" s="256"/>
      <c r="N15" s="291"/>
      <c r="O15" s="292"/>
      <c r="P15" s="298"/>
    </row>
    <row r="16" spans="1:16" x14ac:dyDescent="0.2">
      <c r="A16" s="264"/>
      <c r="B16" s="237"/>
      <c r="C16" s="260"/>
      <c r="D16" s="262"/>
      <c r="E16" s="266"/>
      <c r="F16" s="267"/>
      <c r="G16" s="293"/>
      <c r="H16" s="291"/>
      <c r="I16" s="292"/>
      <c r="J16" s="256"/>
      <c r="K16" s="257"/>
      <c r="L16" s="292"/>
      <c r="M16" s="256"/>
      <c r="N16" s="291"/>
      <c r="O16" s="292"/>
      <c r="P16" s="298"/>
    </row>
    <row r="17" spans="1:16" x14ac:dyDescent="0.2">
      <c r="A17" s="268" t="s">
        <v>65</v>
      </c>
      <c r="B17" s="269"/>
      <c r="C17" s="237"/>
      <c r="D17" s="247"/>
      <c r="E17" s="263"/>
      <c r="F17" s="263"/>
      <c r="G17" s="293"/>
      <c r="H17" s="291"/>
      <c r="I17" s="292"/>
      <c r="J17" s="256"/>
      <c r="K17" s="257"/>
      <c r="L17" s="292"/>
      <c r="M17" s="256"/>
      <c r="N17" s="291"/>
      <c r="O17" s="292"/>
      <c r="P17" s="298"/>
    </row>
    <row r="18" spans="1:16" x14ac:dyDescent="0.2">
      <c r="A18" s="236" t="s">
        <v>66</v>
      </c>
      <c r="B18" s="237"/>
      <c r="C18" s="237"/>
      <c r="D18" s="247"/>
      <c r="E18" s="263"/>
      <c r="F18" s="263"/>
      <c r="G18" s="261" t="s">
        <v>71</v>
      </c>
      <c r="H18" s="291"/>
      <c r="I18" s="292"/>
      <c r="J18" s="256"/>
      <c r="K18" s="257"/>
      <c r="L18" s="292"/>
      <c r="M18" s="256"/>
      <c r="N18" s="291"/>
      <c r="O18" s="292"/>
      <c r="P18" s="298"/>
    </row>
    <row r="19" spans="1:16" x14ac:dyDescent="0.2">
      <c r="A19" s="236" t="s">
        <v>68</v>
      </c>
      <c r="B19" s="237"/>
      <c r="C19" s="237"/>
      <c r="D19" s="247"/>
      <c r="E19" s="263"/>
      <c r="F19" s="263"/>
      <c r="G19" s="261" t="s">
        <v>73</v>
      </c>
      <c r="H19" s="291"/>
      <c r="I19" s="292"/>
      <c r="J19" s="256"/>
      <c r="K19" s="257"/>
      <c r="L19" s="292"/>
      <c r="M19" s="256"/>
      <c r="N19" s="291"/>
      <c r="O19" s="292"/>
      <c r="P19" s="298"/>
    </row>
    <row r="20" spans="1:16" x14ac:dyDescent="0.2">
      <c r="A20" s="271"/>
      <c r="B20" s="272"/>
      <c r="C20" s="272"/>
      <c r="D20" s="266"/>
      <c r="E20" s="266"/>
      <c r="F20" s="266"/>
      <c r="G20" s="270"/>
      <c r="H20" s="291"/>
      <c r="I20" s="292"/>
      <c r="J20" s="256"/>
      <c r="K20" s="257"/>
      <c r="L20" s="292"/>
      <c r="M20" s="256"/>
      <c r="N20" s="291"/>
      <c r="O20" s="292"/>
      <c r="P20" s="298"/>
    </row>
    <row r="21" spans="1:16" x14ac:dyDescent="0.2">
      <c r="A21" s="255" t="s">
        <v>79</v>
      </c>
      <c r="B21" s="237"/>
      <c r="C21" s="237"/>
      <c r="D21" s="247"/>
      <c r="E21" s="263"/>
      <c r="F21" s="263"/>
      <c r="G21" s="273"/>
      <c r="H21" s="291"/>
      <c r="I21" s="292"/>
      <c r="J21" s="256"/>
      <c r="K21" s="257"/>
      <c r="L21" s="292"/>
      <c r="M21" s="256"/>
      <c r="N21" s="291"/>
      <c r="O21" s="292"/>
      <c r="P21" s="298"/>
    </row>
    <row r="22" spans="1:16" x14ac:dyDescent="0.2">
      <c r="A22" s="236" t="s">
        <v>80</v>
      </c>
      <c r="B22" s="237"/>
      <c r="C22" s="237"/>
      <c r="D22" s="247"/>
      <c r="E22" s="263"/>
      <c r="F22" s="263"/>
      <c r="G22" s="265"/>
      <c r="H22" s="261" t="s">
        <v>22</v>
      </c>
      <c r="I22" s="292"/>
      <c r="J22" s="256"/>
      <c r="K22" s="257"/>
      <c r="L22" s="292"/>
      <c r="M22" s="256"/>
      <c r="N22" s="291"/>
      <c r="O22" s="292"/>
      <c r="P22" s="298"/>
    </row>
    <row r="23" spans="1:16" x14ac:dyDescent="0.2">
      <c r="A23" s="236" t="s">
        <v>346</v>
      </c>
      <c r="B23" s="237"/>
      <c r="C23" s="237"/>
      <c r="D23" s="247"/>
      <c r="E23" s="263"/>
      <c r="F23" s="263"/>
      <c r="G23" s="263"/>
      <c r="H23" s="320" t="s">
        <v>38</v>
      </c>
      <c r="I23" s="292"/>
      <c r="J23" s="256"/>
      <c r="K23" s="257"/>
      <c r="L23" s="292"/>
      <c r="M23" s="256"/>
      <c r="N23" s="291"/>
      <c r="O23" s="292"/>
      <c r="P23" s="298"/>
    </row>
    <row r="24" spans="1:16" x14ac:dyDescent="0.2">
      <c r="A24" s="236" t="s">
        <v>347</v>
      </c>
      <c r="B24" s="237"/>
      <c r="C24" s="237"/>
      <c r="D24" s="247"/>
      <c r="E24" s="263"/>
      <c r="F24" s="263"/>
      <c r="G24" s="263"/>
      <c r="H24" s="261" t="s">
        <v>40</v>
      </c>
      <c r="I24" s="292"/>
      <c r="J24" s="256"/>
      <c r="K24" s="257"/>
      <c r="L24" s="292"/>
      <c r="M24" s="256"/>
      <c r="N24" s="291"/>
      <c r="O24" s="292"/>
      <c r="P24" s="298"/>
    </row>
    <row r="25" spans="1:16" hidden="1" x14ac:dyDescent="0.2">
      <c r="A25" s="236" t="s">
        <v>334</v>
      </c>
      <c r="B25" s="237"/>
      <c r="C25" s="237"/>
      <c r="D25" s="247"/>
      <c r="E25" s="263"/>
      <c r="F25" s="263"/>
      <c r="G25" s="263"/>
      <c r="H25" s="320">
        <v>5</v>
      </c>
      <c r="I25" s="292"/>
      <c r="J25" s="256"/>
      <c r="K25" s="257"/>
      <c r="L25" s="292"/>
      <c r="M25" s="256"/>
      <c r="N25" s="291"/>
      <c r="O25" s="292"/>
      <c r="P25" s="298"/>
    </row>
    <row r="26" spans="1:16" x14ac:dyDescent="0.2">
      <c r="A26" s="259"/>
      <c r="B26" s="237"/>
      <c r="C26" s="260"/>
      <c r="D26" s="262"/>
      <c r="E26" s="266"/>
      <c r="F26" s="266"/>
      <c r="G26" s="266"/>
      <c r="H26" s="270"/>
      <c r="I26" s="292"/>
      <c r="J26" s="256"/>
      <c r="K26" s="257"/>
      <c r="L26" s="292"/>
      <c r="M26" s="256"/>
      <c r="N26" s="291"/>
      <c r="O26" s="292"/>
      <c r="P26" s="298"/>
    </row>
    <row r="27" spans="1:16" x14ac:dyDescent="0.2">
      <c r="A27" s="255" t="s">
        <v>94</v>
      </c>
      <c r="B27" s="269"/>
      <c r="C27" s="237"/>
      <c r="D27" s="247"/>
      <c r="E27" s="263"/>
      <c r="F27" s="263"/>
      <c r="G27" s="263"/>
      <c r="H27" s="263"/>
      <c r="I27" s="292"/>
      <c r="J27" s="256"/>
      <c r="K27" s="257"/>
      <c r="L27" s="292"/>
      <c r="M27" s="256"/>
      <c r="N27" s="291"/>
      <c r="O27" s="292"/>
      <c r="P27" s="298"/>
    </row>
    <row r="28" spans="1:16" x14ac:dyDescent="0.2">
      <c r="A28" s="274" t="s">
        <v>95</v>
      </c>
      <c r="B28" s="237"/>
      <c r="C28" s="237"/>
      <c r="D28" s="247"/>
      <c r="E28" s="263"/>
      <c r="F28" s="263"/>
      <c r="G28" s="263"/>
      <c r="H28" s="263"/>
      <c r="I28" s="275" t="s">
        <v>105</v>
      </c>
      <c r="J28" s="256"/>
      <c r="K28" s="257"/>
      <c r="L28" s="292"/>
      <c r="M28" s="256"/>
      <c r="N28" s="291"/>
      <c r="O28" s="292"/>
      <c r="P28" s="298"/>
    </row>
    <row r="29" spans="1:16" x14ac:dyDescent="0.2">
      <c r="A29" s="276"/>
      <c r="B29" s="260"/>
      <c r="C29" s="260"/>
      <c r="D29" s="262"/>
      <c r="E29" s="266"/>
      <c r="F29" s="266"/>
      <c r="G29" s="266"/>
      <c r="H29" s="266"/>
      <c r="I29" s="267"/>
      <c r="J29" s="256"/>
      <c r="K29" s="257"/>
      <c r="L29" s="292"/>
      <c r="M29" s="256"/>
      <c r="N29" s="291"/>
      <c r="O29" s="292"/>
      <c r="P29" s="298"/>
    </row>
    <row r="30" spans="1:16" x14ac:dyDescent="0.2">
      <c r="A30" s="268" t="s">
        <v>116</v>
      </c>
      <c r="B30" s="237"/>
      <c r="C30" s="237"/>
      <c r="D30" s="247"/>
      <c r="E30" s="263"/>
      <c r="F30" s="263"/>
      <c r="G30" s="263"/>
      <c r="H30" s="263"/>
      <c r="I30" s="263"/>
      <c r="J30" s="256"/>
      <c r="K30" s="257"/>
      <c r="L30" s="292"/>
      <c r="M30" s="256"/>
      <c r="N30" s="291"/>
      <c r="O30" s="292"/>
      <c r="P30" s="298"/>
    </row>
    <row r="31" spans="1:16" x14ac:dyDescent="0.2">
      <c r="A31" s="236" t="s">
        <v>117</v>
      </c>
      <c r="B31" s="237"/>
      <c r="C31" s="237"/>
      <c r="D31" s="247"/>
      <c r="E31" s="263"/>
      <c r="F31" s="263"/>
      <c r="G31" s="263"/>
      <c r="H31" s="263"/>
      <c r="I31" s="263"/>
      <c r="J31" s="261" t="s">
        <v>121</v>
      </c>
      <c r="K31" s="257"/>
      <c r="L31" s="292"/>
      <c r="M31" s="256"/>
      <c r="N31" s="291"/>
      <c r="O31" s="292"/>
      <c r="P31" s="298"/>
    </row>
    <row r="32" spans="1:16" x14ac:dyDescent="0.2">
      <c r="A32" s="259"/>
      <c r="B32" s="260"/>
      <c r="C32" s="260"/>
      <c r="D32" s="262"/>
      <c r="E32" s="266"/>
      <c r="F32" s="266"/>
      <c r="G32" s="266"/>
      <c r="H32" s="266"/>
      <c r="I32" s="266"/>
      <c r="J32" s="270"/>
      <c r="K32" s="257"/>
      <c r="L32" s="292"/>
      <c r="M32" s="256"/>
      <c r="N32" s="291"/>
      <c r="O32" s="292"/>
      <c r="P32" s="298"/>
    </row>
    <row r="33" spans="1:16" x14ac:dyDescent="0.2">
      <c r="A33" s="255" t="s">
        <v>128</v>
      </c>
      <c r="B33" s="237"/>
      <c r="C33" s="237"/>
      <c r="D33" s="247"/>
      <c r="E33" s="247"/>
      <c r="F33" s="247"/>
      <c r="G33" s="247"/>
      <c r="H33" s="247"/>
      <c r="I33" s="247"/>
      <c r="J33" s="247"/>
      <c r="K33" s="257"/>
      <c r="L33" s="292"/>
      <c r="M33" s="256"/>
      <c r="N33" s="291"/>
      <c r="O33" s="292"/>
      <c r="P33" s="298"/>
    </row>
    <row r="34" spans="1:16" x14ac:dyDescent="0.2">
      <c r="A34" s="236" t="s">
        <v>95</v>
      </c>
      <c r="B34" s="237"/>
      <c r="C34" s="237"/>
      <c r="D34" s="247"/>
      <c r="E34" s="247"/>
      <c r="F34" s="247"/>
      <c r="G34" s="247"/>
      <c r="H34" s="247"/>
      <c r="I34" s="247"/>
      <c r="J34" s="247"/>
      <c r="K34" s="277" t="s">
        <v>105</v>
      </c>
      <c r="L34" s="292"/>
      <c r="M34" s="256"/>
      <c r="N34" s="291"/>
      <c r="O34" s="292"/>
      <c r="P34" s="298"/>
    </row>
    <row r="35" spans="1:16" x14ac:dyDescent="0.2">
      <c r="A35" s="236" t="s">
        <v>130</v>
      </c>
      <c r="B35" s="237"/>
      <c r="C35" s="237"/>
      <c r="D35" s="247"/>
      <c r="E35" s="247"/>
      <c r="F35" s="247"/>
      <c r="G35" s="247"/>
      <c r="H35" s="247"/>
      <c r="I35" s="247"/>
      <c r="J35" s="247"/>
      <c r="K35" s="277" t="s">
        <v>73</v>
      </c>
      <c r="L35" s="292"/>
      <c r="M35" s="256"/>
      <c r="N35" s="291"/>
      <c r="O35" s="292"/>
      <c r="P35" s="298"/>
    </row>
    <row r="36" spans="1:16" x14ac:dyDescent="0.2">
      <c r="A36" s="236" t="s">
        <v>132</v>
      </c>
      <c r="B36" s="237"/>
      <c r="C36" s="237"/>
      <c r="D36" s="247"/>
      <c r="E36" s="247"/>
      <c r="F36" s="247"/>
      <c r="G36" s="247"/>
      <c r="H36" s="247"/>
      <c r="I36" s="247"/>
      <c r="J36" s="247"/>
      <c r="K36" s="277" t="s">
        <v>162</v>
      </c>
      <c r="L36" s="292"/>
      <c r="M36" s="256"/>
      <c r="N36" s="291"/>
      <c r="O36" s="292"/>
      <c r="P36" s="298"/>
    </row>
    <row r="37" spans="1:16" x14ac:dyDescent="0.2">
      <c r="A37" s="236" t="s">
        <v>134</v>
      </c>
      <c r="B37" s="237"/>
      <c r="C37" s="237"/>
      <c r="D37" s="247"/>
      <c r="E37" s="247"/>
      <c r="F37" s="247"/>
      <c r="G37" s="247"/>
      <c r="H37" s="247"/>
      <c r="I37" s="247"/>
      <c r="J37" s="247"/>
      <c r="K37" s="277" t="s">
        <v>164</v>
      </c>
      <c r="L37" s="292"/>
      <c r="M37" s="256"/>
      <c r="N37" s="291"/>
      <c r="O37" s="292"/>
      <c r="P37" s="298"/>
    </row>
    <row r="38" spans="1:16" x14ac:dyDescent="0.2">
      <c r="A38" s="236" t="s">
        <v>138</v>
      </c>
      <c r="B38" s="237"/>
      <c r="C38" s="237"/>
      <c r="D38" s="247"/>
      <c r="E38" s="247"/>
      <c r="F38" s="247"/>
      <c r="G38" s="247"/>
      <c r="H38" s="247"/>
      <c r="I38" s="247"/>
      <c r="J38" s="247"/>
      <c r="K38" s="277" t="s">
        <v>166</v>
      </c>
      <c r="L38" s="292"/>
      <c r="M38" s="256"/>
      <c r="N38" s="291"/>
      <c r="O38" s="292"/>
      <c r="P38" s="298"/>
    </row>
    <row r="39" spans="1:16" x14ac:dyDescent="0.2">
      <c r="A39" s="236" t="s">
        <v>137</v>
      </c>
      <c r="B39" s="237"/>
      <c r="C39" s="237"/>
      <c r="D39" s="247"/>
      <c r="E39" s="247"/>
      <c r="F39" s="247"/>
      <c r="G39" s="247"/>
      <c r="H39" s="247"/>
      <c r="I39" s="247"/>
      <c r="J39" s="247"/>
      <c r="K39" s="277" t="s">
        <v>108</v>
      </c>
      <c r="L39" s="292"/>
      <c r="M39" s="256"/>
      <c r="N39" s="291"/>
      <c r="O39" s="292"/>
      <c r="P39" s="298"/>
    </row>
    <row r="40" spans="1:16" x14ac:dyDescent="0.2">
      <c r="A40" s="259"/>
      <c r="B40" s="260"/>
      <c r="C40" s="260"/>
      <c r="D40" s="262"/>
      <c r="E40" s="262"/>
      <c r="F40" s="262"/>
      <c r="G40" s="262"/>
      <c r="H40" s="262"/>
      <c r="I40" s="262"/>
      <c r="J40" s="262"/>
      <c r="K40" s="287"/>
      <c r="L40" s="292"/>
      <c r="M40" s="256"/>
      <c r="N40" s="291"/>
      <c r="O40" s="292"/>
      <c r="P40" s="298"/>
    </row>
    <row r="41" spans="1:16" x14ac:dyDescent="0.2">
      <c r="A41" s="255" t="s">
        <v>191</v>
      </c>
      <c r="B41" s="237"/>
      <c r="C41" s="237"/>
      <c r="D41" s="247"/>
      <c r="E41" s="247"/>
      <c r="F41" s="247"/>
      <c r="G41" s="247"/>
      <c r="H41" s="247"/>
      <c r="I41" s="247"/>
      <c r="J41" s="247"/>
      <c r="K41" s="247"/>
      <c r="L41" s="292"/>
      <c r="M41" s="256"/>
      <c r="N41" s="291"/>
      <c r="O41" s="292"/>
      <c r="P41" s="298"/>
    </row>
    <row r="42" spans="1:16" x14ac:dyDescent="0.2">
      <c r="A42" s="236" t="s">
        <v>95</v>
      </c>
      <c r="B42" s="237"/>
      <c r="C42" s="237"/>
      <c r="D42" s="247"/>
      <c r="E42" s="247"/>
      <c r="F42" s="247"/>
      <c r="G42" s="247"/>
      <c r="H42" s="247"/>
      <c r="I42" s="247"/>
      <c r="J42" s="247"/>
      <c r="K42" s="247"/>
      <c r="L42" s="261" t="s">
        <v>105</v>
      </c>
      <c r="M42" s="256"/>
      <c r="N42" s="291"/>
      <c r="O42" s="297"/>
      <c r="P42" s="298"/>
    </row>
    <row r="43" spans="1:16" x14ac:dyDescent="0.2">
      <c r="A43" s="236" t="s">
        <v>130</v>
      </c>
      <c r="B43" s="237"/>
      <c r="C43" s="237"/>
      <c r="D43" s="247"/>
      <c r="E43" s="247"/>
      <c r="F43" s="247"/>
      <c r="G43" s="247"/>
      <c r="H43" s="247"/>
      <c r="I43" s="247"/>
      <c r="J43" s="247"/>
      <c r="K43" s="247"/>
      <c r="L43" s="261" t="s">
        <v>73</v>
      </c>
      <c r="M43" s="256"/>
      <c r="N43" s="291"/>
      <c r="O43" s="297"/>
      <c r="P43" s="298"/>
    </row>
    <row r="44" spans="1:16" x14ac:dyDescent="0.2">
      <c r="A44" s="236" t="s">
        <v>132</v>
      </c>
      <c r="B44" s="237"/>
      <c r="C44" s="237"/>
      <c r="D44" s="247"/>
      <c r="E44" s="247"/>
      <c r="F44" s="247"/>
      <c r="G44" s="247"/>
      <c r="H44" s="247"/>
      <c r="I44" s="247"/>
      <c r="J44" s="247"/>
      <c r="K44" s="247"/>
      <c r="L44" s="261" t="s">
        <v>162</v>
      </c>
      <c r="M44" s="256"/>
      <c r="N44" s="291"/>
      <c r="O44" s="297"/>
      <c r="P44" s="298"/>
    </row>
    <row r="45" spans="1:16" x14ac:dyDescent="0.2">
      <c r="A45" s="236" t="s">
        <v>134</v>
      </c>
      <c r="B45" s="237"/>
      <c r="C45" s="237"/>
      <c r="D45" s="247"/>
      <c r="E45" s="247"/>
      <c r="F45" s="247"/>
      <c r="G45" s="247"/>
      <c r="H45" s="247"/>
      <c r="I45" s="247"/>
      <c r="J45" s="247"/>
      <c r="K45" s="247"/>
      <c r="L45" s="261" t="s">
        <v>164</v>
      </c>
      <c r="M45" s="256"/>
      <c r="N45" s="291"/>
      <c r="O45" s="297"/>
      <c r="P45" s="298"/>
    </row>
    <row r="46" spans="1:16" x14ac:dyDescent="0.2">
      <c r="A46" s="236" t="s">
        <v>137</v>
      </c>
      <c r="B46" s="237"/>
      <c r="C46" s="237"/>
      <c r="D46" s="247"/>
      <c r="E46" s="247"/>
      <c r="F46" s="247"/>
      <c r="G46" s="247"/>
      <c r="H46" s="247"/>
      <c r="I46" s="247"/>
      <c r="J46" s="247"/>
      <c r="K46" s="247"/>
      <c r="L46" s="261" t="s">
        <v>108</v>
      </c>
      <c r="M46" s="256"/>
      <c r="N46" s="291"/>
      <c r="O46" s="297"/>
      <c r="P46" s="298"/>
    </row>
    <row r="47" spans="1:16" x14ac:dyDescent="0.2">
      <c r="A47" s="259"/>
      <c r="B47" s="260"/>
      <c r="C47" s="260"/>
      <c r="D47" s="262"/>
      <c r="E47" s="262"/>
      <c r="F47" s="262"/>
      <c r="G47" s="262"/>
      <c r="H47" s="262"/>
      <c r="I47" s="262"/>
      <c r="J47" s="262"/>
      <c r="K47" s="262"/>
      <c r="L47" s="285"/>
      <c r="M47" s="256"/>
      <c r="N47" s="291"/>
      <c r="O47" s="297"/>
      <c r="P47" s="298"/>
    </row>
    <row r="48" spans="1:16" x14ac:dyDescent="0.2">
      <c r="A48" s="255" t="s">
        <v>229</v>
      </c>
      <c r="B48" s="237"/>
      <c r="C48" s="237"/>
      <c r="D48" s="247"/>
      <c r="E48" s="247"/>
      <c r="F48" s="247"/>
      <c r="G48" s="247"/>
      <c r="H48" s="247"/>
      <c r="I48" s="247"/>
      <c r="J48" s="247"/>
      <c r="K48" s="247"/>
      <c r="L48" s="288"/>
      <c r="M48" s="256"/>
      <c r="N48" s="291"/>
      <c r="O48" s="297"/>
      <c r="P48" s="298"/>
    </row>
    <row r="49" spans="1:16" x14ac:dyDescent="0.2">
      <c r="A49" s="236" t="s">
        <v>95</v>
      </c>
      <c r="B49" s="237"/>
      <c r="C49" s="237"/>
      <c r="D49" s="247"/>
      <c r="E49" s="247"/>
      <c r="F49" s="247"/>
      <c r="G49" s="247"/>
      <c r="H49" s="247"/>
      <c r="I49" s="247"/>
      <c r="J49" s="247"/>
      <c r="K49" s="247"/>
      <c r="L49" s="288"/>
      <c r="M49" s="261" t="s">
        <v>105</v>
      </c>
      <c r="N49" s="291"/>
      <c r="O49" s="297"/>
      <c r="P49" s="298"/>
    </row>
    <row r="50" spans="1:16" x14ac:dyDescent="0.2">
      <c r="A50" s="259"/>
      <c r="B50" s="237"/>
      <c r="C50" s="260"/>
      <c r="D50" s="262"/>
      <c r="E50" s="262"/>
      <c r="F50" s="262"/>
      <c r="G50" s="262"/>
      <c r="H50" s="262"/>
      <c r="I50" s="262"/>
      <c r="J50" s="262"/>
      <c r="K50" s="262"/>
      <c r="L50" s="294"/>
      <c r="M50" s="295"/>
      <c r="N50" s="296"/>
      <c r="O50" s="297"/>
      <c r="P50" s="298"/>
    </row>
    <row r="51" spans="1:16" x14ac:dyDescent="0.2">
      <c r="A51" s="300" t="str">
        <f>I5MxData!$E$181</f>
        <v>Input/Output  I/O 4:</v>
      </c>
      <c r="B51" s="269"/>
      <c r="C51" s="237"/>
      <c r="D51" s="247"/>
      <c r="E51" s="247"/>
      <c r="F51" s="247"/>
      <c r="G51" s="247"/>
      <c r="H51" s="247"/>
      <c r="I51" s="247"/>
      <c r="J51" s="247"/>
      <c r="K51" s="247"/>
      <c r="L51" s="288"/>
      <c r="M51" s="288"/>
      <c r="N51" s="291"/>
      <c r="O51" s="297"/>
      <c r="P51" s="298"/>
    </row>
    <row r="52" spans="1:16" x14ac:dyDescent="0.2">
      <c r="A52" s="236" t="s">
        <v>95</v>
      </c>
      <c r="B52" s="237"/>
      <c r="C52" s="237"/>
      <c r="D52" s="247"/>
      <c r="E52" s="247"/>
      <c r="F52" s="247"/>
      <c r="G52" s="247"/>
      <c r="H52" s="247"/>
      <c r="I52" s="247"/>
      <c r="J52" s="247"/>
      <c r="K52" s="247"/>
      <c r="L52" s="288"/>
      <c r="M52" s="288"/>
      <c r="N52" s="261" t="s">
        <v>105</v>
      </c>
      <c r="O52" s="297"/>
      <c r="P52" s="298"/>
    </row>
    <row r="53" spans="1:16" x14ac:dyDescent="0.2">
      <c r="A53" s="259"/>
      <c r="B53" s="260"/>
      <c r="C53" s="260"/>
      <c r="D53" s="262"/>
      <c r="E53" s="262"/>
      <c r="F53" s="262"/>
      <c r="G53" s="262"/>
      <c r="H53" s="262"/>
      <c r="I53" s="262"/>
      <c r="J53" s="262"/>
      <c r="K53" s="262"/>
      <c r="L53" s="294"/>
      <c r="M53" s="294"/>
      <c r="N53" s="270"/>
      <c r="O53" s="297"/>
      <c r="P53" s="298"/>
    </row>
    <row r="54" spans="1:16" x14ac:dyDescent="0.2">
      <c r="A54" s="255" t="s">
        <v>306</v>
      </c>
      <c r="B54" s="237"/>
      <c r="C54" s="237"/>
      <c r="D54" s="247"/>
      <c r="E54" s="247"/>
      <c r="F54" s="247"/>
      <c r="G54" s="247"/>
      <c r="H54" s="247"/>
      <c r="I54" s="247"/>
      <c r="J54" s="247"/>
      <c r="K54" s="247"/>
      <c r="L54" s="288"/>
      <c r="M54" s="288"/>
      <c r="N54" s="290"/>
      <c r="O54" s="297"/>
      <c r="P54" s="298"/>
    </row>
    <row r="55" spans="1:16" x14ac:dyDescent="0.2">
      <c r="A55" s="236" t="s">
        <v>307</v>
      </c>
      <c r="B55" s="237"/>
      <c r="C55" s="237"/>
      <c r="D55" s="247"/>
      <c r="E55" s="247"/>
      <c r="F55" s="247"/>
      <c r="G55" s="247"/>
      <c r="H55" s="247"/>
      <c r="I55" s="247"/>
      <c r="J55" s="247"/>
      <c r="K55" s="247"/>
      <c r="L55" s="288"/>
      <c r="M55" s="288"/>
      <c r="N55" s="290"/>
      <c r="O55" s="261" t="s">
        <v>176</v>
      </c>
      <c r="P55" s="298"/>
    </row>
    <row r="56" spans="1:16" x14ac:dyDescent="0.2">
      <c r="A56" s="236" t="s">
        <v>309</v>
      </c>
      <c r="B56" s="237"/>
      <c r="C56" s="237"/>
      <c r="D56" s="247"/>
      <c r="E56" s="247"/>
      <c r="F56" s="247"/>
      <c r="G56" s="247"/>
      <c r="H56" s="247"/>
      <c r="I56" s="247"/>
      <c r="J56" s="247"/>
      <c r="K56" s="247"/>
      <c r="L56" s="288"/>
      <c r="M56" s="288"/>
      <c r="N56" s="290"/>
      <c r="O56" s="261" t="s">
        <v>166</v>
      </c>
      <c r="P56" s="298"/>
    </row>
    <row r="57" spans="1:16" x14ac:dyDescent="0.2">
      <c r="A57" s="259"/>
      <c r="B57" s="260"/>
      <c r="C57" s="260"/>
      <c r="D57" s="262"/>
      <c r="E57" s="262"/>
      <c r="F57" s="262"/>
      <c r="G57" s="262"/>
      <c r="H57" s="262"/>
      <c r="I57" s="262"/>
      <c r="J57" s="262"/>
      <c r="K57" s="262"/>
      <c r="L57" s="294"/>
      <c r="M57" s="294"/>
      <c r="N57" s="294"/>
      <c r="O57" s="294"/>
      <c r="P57" s="298"/>
    </row>
    <row r="58" spans="1:16" x14ac:dyDescent="0.2">
      <c r="A58" s="255" t="s">
        <v>343</v>
      </c>
      <c r="B58" s="237"/>
      <c r="C58" s="237"/>
      <c r="D58" s="247"/>
      <c r="E58" s="247"/>
      <c r="F58" s="247"/>
      <c r="G58" s="247"/>
      <c r="H58" s="247"/>
      <c r="I58" s="247"/>
      <c r="J58" s="247"/>
      <c r="K58" s="247"/>
      <c r="L58" s="230"/>
      <c r="M58" s="230"/>
      <c r="N58" s="230"/>
      <c r="O58" s="230"/>
      <c r="P58" s="298"/>
    </row>
    <row r="59" spans="1:16" x14ac:dyDescent="0.2">
      <c r="A59" s="236" t="s">
        <v>344</v>
      </c>
      <c r="B59" s="237"/>
      <c r="C59" s="237"/>
      <c r="D59" s="247"/>
      <c r="E59" s="247"/>
      <c r="F59" s="247"/>
      <c r="G59" s="247"/>
      <c r="H59" s="247"/>
      <c r="I59" s="247"/>
      <c r="J59" s="247"/>
      <c r="K59" s="247"/>
      <c r="L59" s="230"/>
      <c r="M59" s="230"/>
      <c r="N59" s="230"/>
      <c r="O59" s="230"/>
      <c r="P59" s="301" t="s">
        <v>43</v>
      </c>
    </row>
    <row r="60" spans="1:16" ht="13.5" thickBot="1" x14ac:dyDescent="0.25">
      <c r="A60" s="278"/>
      <c r="B60" s="279"/>
      <c r="C60" s="279"/>
      <c r="D60" s="280"/>
      <c r="E60" s="280"/>
      <c r="F60" s="280"/>
      <c r="G60" s="280"/>
      <c r="H60" s="280"/>
      <c r="I60" s="280"/>
      <c r="J60" s="280"/>
      <c r="K60" s="280"/>
      <c r="L60" s="280"/>
      <c r="M60" s="280"/>
      <c r="N60" s="280"/>
      <c r="O60" s="280"/>
      <c r="P60" s="299"/>
    </row>
  </sheetData>
  <mergeCells count="1">
    <mergeCell ref="B3:P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4"/>
  <dimension ref="A1:Q30"/>
  <sheetViews>
    <sheetView showGridLines="0" showRowColHeaders="0" workbookViewId="0">
      <pane ySplit="3" topLeftCell="A4" activePane="bottomLeft" state="frozen"/>
      <selection pane="bottomLeft" activeCell="A23" sqref="A23"/>
    </sheetView>
  </sheetViews>
  <sheetFormatPr defaultRowHeight="12.75" x14ac:dyDescent="0.2"/>
  <cols>
    <col min="1" max="1" width="52.28515625" customWidth="1"/>
    <col min="2" max="2" width="6.7109375" style="11" bestFit="1" customWidth="1"/>
    <col min="3" max="10" width="3.28515625" style="11" customWidth="1"/>
    <col min="11" max="16" width="3.28515625" customWidth="1"/>
    <col min="17" max="17" width="52.7109375" customWidth="1"/>
    <col min="257" max="257" width="52.28515625" customWidth="1"/>
    <col min="258" max="258" width="6.7109375" bestFit="1" customWidth="1"/>
    <col min="259" max="272" width="3.28515625" customWidth="1"/>
    <col min="273" max="273" width="52.7109375" customWidth="1"/>
    <col min="513" max="513" width="52.28515625" customWidth="1"/>
    <col min="514" max="514" width="6.7109375" bestFit="1" customWidth="1"/>
    <col min="515" max="528" width="3.28515625" customWidth="1"/>
    <col min="529" max="529" width="52.7109375" customWidth="1"/>
    <col min="769" max="769" width="52.28515625" customWidth="1"/>
    <col min="770" max="770" width="6.7109375" bestFit="1" customWidth="1"/>
    <col min="771" max="784" width="3.28515625" customWidth="1"/>
    <col min="785" max="785" width="52.7109375" customWidth="1"/>
    <col min="1025" max="1025" width="52.28515625" customWidth="1"/>
    <col min="1026" max="1026" width="6.7109375" bestFit="1" customWidth="1"/>
    <col min="1027" max="1040" width="3.28515625" customWidth="1"/>
    <col min="1041" max="1041" width="52.7109375" customWidth="1"/>
    <col min="1281" max="1281" width="52.28515625" customWidth="1"/>
    <col min="1282" max="1282" width="6.7109375" bestFit="1" customWidth="1"/>
    <col min="1283" max="1296" width="3.28515625" customWidth="1"/>
    <col min="1297" max="1297" width="52.7109375" customWidth="1"/>
    <col min="1537" max="1537" width="52.28515625" customWidth="1"/>
    <col min="1538" max="1538" width="6.7109375" bestFit="1" customWidth="1"/>
    <col min="1539" max="1552" width="3.28515625" customWidth="1"/>
    <col min="1553" max="1553" width="52.7109375" customWidth="1"/>
    <col min="1793" max="1793" width="52.28515625" customWidth="1"/>
    <col min="1794" max="1794" width="6.7109375" bestFit="1" customWidth="1"/>
    <col min="1795" max="1808" width="3.28515625" customWidth="1"/>
    <col min="1809" max="1809" width="52.7109375" customWidth="1"/>
    <col min="2049" max="2049" width="52.28515625" customWidth="1"/>
    <col min="2050" max="2050" width="6.7109375" bestFit="1" customWidth="1"/>
    <col min="2051" max="2064" width="3.28515625" customWidth="1"/>
    <col min="2065" max="2065" width="52.7109375" customWidth="1"/>
    <col min="2305" max="2305" width="52.28515625" customWidth="1"/>
    <col min="2306" max="2306" width="6.7109375" bestFit="1" customWidth="1"/>
    <col min="2307" max="2320" width="3.28515625" customWidth="1"/>
    <col min="2321" max="2321" width="52.7109375" customWidth="1"/>
    <col min="2561" max="2561" width="52.28515625" customWidth="1"/>
    <col min="2562" max="2562" width="6.7109375" bestFit="1" customWidth="1"/>
    <col min="2563" max="2576" width="3.28515625" customWidth="1"/>
    <col min="2577" max="2577" width="52.7109375" customWidth="1"/>
    <col min="2817" max="2817" width="52.28515625" customWidth="1"/>
    <col min="2818" max="2818" width="6.7109375" bestFit="1" customWidth="1"/>
    <col min="2819" max="2832" width="3.28515625" customWidth="1"/>
    <col min="2833" max="2833" width="52.7109375" customWidth="1"/>
    <col min="3073" max="3073" width="52.28515625" customWidth="1"/>
    <col min="3074" max="3074" width="6.7109375" bestFit="1" customWidth="1"/>
    <col min="3075" max="3088" width="3.28515625" customWidth="1"/>
    <col min="3089" max="3089" width="52.7109375" customWidth="1"/>
    <col min="3329" max="3329" width="52.28515625" customWidth="1"/>
    <col min="3330" max="3330" width="6.7109375" bestFit="1" customWidth="1"/>
    <col min="3331" max="3344" width="3.28515625" customWidth="1"/>
    <col min="3345" max="3345" width="52.7109375" customWidth="1"/>
    <col min="3585" max="3585" width="52.28515625" customWidth="1"/>
    <col min="3586" max="3586" width="6.7109375" bestFit="1" customWidth="1"/>
    <col min="3587" max="3600" width="3.28515625" customWidth="1"/>
    <col min="3601" max="3601" width="52.7109375" customWidth="1"/>
    <col min="3841" max="3841" width="52.28515625" customWidth="1"/>
    <col min="3842" max="3842" width="6.7109375" bestFit="1" customWidth="1"/>
    <col min="3843" max="3856" width="3.28515625" customWidth="1"/>
    <col min="3857" max="3857" width="52.7109375" customWidth="1"/>
    <col min="4097" max="4097" width="52.28515625" customWidth="1"/>
    <col min="4098" max="4098" width="6.7109375" bestFit="1" customWidth="1"/>
    <col min="4099" max="4112" width="3.28515625" customWidth="1"/>
    <col min="4113" max="4113" width="52.7109375" customWidth="1"/>
    <col min="4353" max="4353" width="52.28515625" customWidth="1"/>
    <col min="4354" max="4354" width="6.7109375" bestFit="1" customWidth="1"/>
    <col min="4355" max="4368" width="3.28515625" customWidth="1"/>
    <col min="4369" max="4369" width="52.7109375" customWidth="1"/>
    <col min="4609" max="4609" width="52.28515625" customWidth="1"/>
    <col min="4610" max="4610" width="6.7109375" bestFit="1" customWidth="1"/>
    <col min="4611" max="4624" width="3.28515625" customWidth="1"/>
    <col min="4625" max="4625" width="52.7109375" customWidth="1"/>
    <col min="4865" max="4865" width="52.28515625" customWidth="1"/>
    <col min="4866" max="4866" width="6.7109375" bestFit="1" customWidth="1"/>
    <col min="4867" max="4880" width="3.28515625" customWidth="1"/>
    <col min="4881" max="4881" width="52.7109375" customWidth="1"/>
    <col min="5121" max="5121" width="52.28515625" customWidth="1"/>
    <col min="5122" max="5122" width="6.7109375" bestFit="1" customWidth="1"/>
    <col min="5123" max="5136" width="3.28515625" customWidth="1"/>
    <col min="5137" max="5137" width="52.7109375" customWidth="1"/>
    <col min="5377" max="5377" width="52.28515625" customWidth="1"/>
    <col min="5378" max="5378" width="6.7109375" bestFit="1" customWidth="1"/>
    <col min="5379" max="5392" width="3.28515625" customWidth="1"/>
    <col min="5393" max="5393" width="52.7109375" customWidth="1"/>
    <col min="5633" max="5633" width="52.28515625" customWidth="1"/>
    <col min="5634" max="5634" width="6.7109375" bestFit="1" customWidth="1"/>
    <col min="5635" max="5648" width="3.28515625" customWidth="1"/>
    <col min="5649" max="5649" width="52.7109375" customWidth="1"/>
    <col min="5889" max="5889" width="52.28515625" customWidth="1"/>
    <col min="5890" max="5890" width="6.7109375" bestFit="1" customWidth="1"/>
    <col min="5891" max="5904" width="3.28515625" customWidth="1"/>
    <col min="5905" max="5905" width="52.7109375" customWidth="1"/>
    <col min="6145" max="6145" width="52.28515625" customWidth="1"/>
    <col min="6146" max="6146" width="6.7109375" bestFit="1" customWidth="1"/>
    <col min="6147" max="6160" width="3.28515625" customWidth="1"/>
    <col min="6161" max="6161" width="52.7109375" customWidth="1"/>
    <col min="6401" max="6401" width="52.28515625" customWidth="1"/>
    <col min="6402" max="6402" width="6.7109375" bestFit="1" customWidth="1"/>
    <col min="6403" max="6416" width="3.28515625" customWidth="1"/>
    <col min="6417" max="6417" width="52.7109375" customWidth="1"/>
    <col min="6657" max="6657" width="52.28515625" customWidth="1"/>
    <col min="6658" max="6658" width="6.7109375" bestFit="1" customWidth="1"/>
    <col min="6659" max="6672" width="3.28515625" customWidth="1"/>
    <col min="6673" max="6673" width="52.7109375" customWidth="1"/>
    <col min="6913" max="6913" width="52.28515625" customWidth="1"/>
    <col min="6914" max="6914" width="6.7109375" bestFit="1" customWidth="1"/>
    <col min="6915" max="6928" width="3.28515625" customWidth="1"/>
    <col min="6929" max="6929" width="52.7109375" customWidth="1"/>
    <col min="7169" max="7169" width="52.28515625" customWidth="1"/>
    <col min="7170" max="7170" width="6.7109375" bestFit="1" customWidth="1"/>
    <col min="7171" max="7184" width="3.28515625" customWidth="1"/>
    <col min="7185" max="7185" width="52.7109375" customWidth="1"/>
    <col min="7425" max="7425" width="52.28515625" customWidth="1"/>
    <col min="7426" max="7426" width="6.7109375" bestFit="1" customWidth="1"/>
    <col min="7427" max="7440" width="3.28515625" customWidth="1"/>
    <col min="7441" max="7441" width="52.7109375" customWidth="1"/>
    <col min="7681" max="7681" width="52.28515625" customWidth="1"/>
    <col min="7682" max="7682" width="6.7109375" bestFit="1" customWidth="1"/>
    <col min="7683" max="7696" width="3.28515625" customWidth="1"/>
    <col min="7697" max="7697" width="52.7109375" customWidth="1"/>
    <col min="7937" max="7937" width="52.28515625" customWidth="1"/>
    <col min="7938" max="7938" width="6.7109375" bestFit="1" customWidth="1"/>
    <col min="7939" max="7952" width="3.28515625" customWidth="1"/>
    <col min="7953" max="7953" width="52.7109375" customWidth="1"/>
    <col min="8193" max="8193" width="52.28515625" customWidth="1"/>
    <col min="8194" max="8194" width="6.7109375" bestFit="1" customWidth="1"/>
    <col min="8195" max="8208" width="3.28515625" customWidth="1"/>
    <col min="8209" max="8209" width="52.7109375" customWidth="1"/>
    <col min="8449" max="8449" width="52.28515625" customWidth="1"/>
    <col min="8450" max="8450" width="6.7109375" bestFit="1" customWidth="1"/>
    <col min="8451" max="8464" width="3.28515625" customWidth="1"/>
    <col min="8465" max="8465" width="52.7109375" customWidth="1"/>
    <col min="8705" max="8705" width="52.28515625" customWidth="1"/>
    <col min="8706" max="8706" width="6.7109375" bestFit="1" customWidth="1"/>
    <col min="8707" max="8720" width="3.28515625" customWidth="1"/>
    <col min="8721" max="8721" width="52.7109375" customWidth="1"/>
    <col min="8961" max="8961" width="52.28515625" customWidth="1"/>
    <col min="8962" max="8962" width="6.7109375" bestFit="1" customWidth="1"/>
    <col min="8963" max="8976" width="3.28515625" customWidth="1"/>
    <col min="8977" max="8977" width="52.7109375" customWidth="1"/>
    <col min="9217" max="9217" width="52.28515625" customWidth="1"/>
    <col min="9218" max="9218" width="6.7109375" bestFit="1" customWidth="1"/>
    <col min="9219" max="9232" width="3.28515625" customWidth="1"/>
    <col min="9233" max="9233" width="52.7109375" customWidth="1"/>
    <col min="9473" max="9473" width="52.28515625" customWidth="1"/>
    <col min="9474" max="9474" width="6.7109375" bestFit="1" customWidth="1"/>
    <col min="9475" max="9488" width="3.28515625" customWidth="1"/>
    <col min="9489" max="9489" width="52.7109375" customWidth="1"/>
    <col min="9729" max="9729" width="52.28515625" customWidth="1"/>
    <col min="9730" max="9730" width="6.7109375" bestFit="1" customWidth="1"/>
    <col min="9731" max="9744" width="3.28515625" customWidth="1"/>
    <col min="9745" max="9745" width="52.7109375" customWidth="1"/>
    <col min="9985" max="9985" width="52.28515625" customWidth="1"/>
    <col min="9986" max="9986" width="6.7109375" bestFit="1" customWidth="1"/>
    <col min="9987" max="10000" width="3.28515625" customWidth="1"/>
    <col min="10001" max="10001" width="52.7109375" customWidth="1"/>
    <col min="10241" max="10241" width="52.28515625" customWidth="1"/>
    <col min="10242" max="10242" width="6.7109375" bestFit="1" customWidth="1"/>
    <col min="10243" max="10256" width="3.28515625" customWidth="1"/>
    <col min="10257" max="10257" width="52.7109375" customWidth="1"/>
    <col min="10497" max="10497" width="52.28515625" customWidth="1"/>
    <col min="10498" max="10498" width="6.7109375" bestFit="1" customWidth="1"/>
    <col min="10499" max="10512" width="3.28515625" customWidth="1"/>
    <col min="10513" max="10513" width="52.7109375" customWidth="1"/>
    <col min="10753" max="10753" width="52.28515625" customWidth="1"/>
    <col min="10754" max="10754" width="6.7109375" bestFit="1" customWidth="1"/>
    <col min="10755" max="10768" width="3.28515625" customWidth="1"/>
    <col min="10769" max="10769" width="52.7109375" customWidth="1"/>
    <col min="11009" max="11009" width="52.28515625" customWidth="1"/>
    <col min="11010" max="11010" width="6.7109375" bestFit="1" customWidth="1"/>
    <col min="11011" max="11024" width="3.28515625" customWidth="1"/>
    <col min="11025" max="11025" width="52.7109375" customWidth="1"/>
    <col min="11265" max="11265" width="52.28515625" customWidth="1"/>
    <col min="11266" max="11266" width="6.7109375" bestFit="1" customWidth="1"/>
    <col min="11267" max="11280" width="3.28515625" customWidth="1"/>
    <col min="11281" max="11281" width="52.7109375" customWidth="1"/>
    <col min="11521" max="11521" width="52.28515625" customWidth="1"/>
    <col min="11522" max="11522" width="6.7109375" bestFit="1" customWidth="1"/>
    <col min="11523" max="11536" width="3.28515625" customWidth="1"/>
    <col min="11537" max="11537" width="52.7109375" customWidth="1"/>
    <col min="11777" max="11777" width="52.28515625" customWidth="1"/>
    <col min="11778" max="11778" width="6.7109375" bestFit="1" customWidth="1"/>
    <col min="11779" max="11792" width="3.28515625" customWidth="1"/>
    <col min="11793" max="11793" width="52.7109375" customWidth="1"/>
    <col min="12033" max="12033" width="52.28515625" customWidth="1"/>
    <col min="12034" max="12034" width="6.7109375" bestFit="1" customWidth="1"/>
    <col min="12035" max="12048" width="3.28515625" customWidth="1"/>
    <col min="12049" max="12049" width="52.7109375" customWidth="1"/>
    <col min="12289" max="12289" width="52.28515625" customWidth="1"/>
    <col min="12290" max="12290" width="6.7109375" bestFit="1" customWidth="1"/>
    <col min="12291" max="12304" width="3.28515625" customWidth="1"/>
    <col min="12305" max="12305" width="52.7109375" customWidth="1"/>
    <col min="12545" max="12545" width="52.28515625" customWidth="1"/>
    <col min="12546" max="12546" width="6.7109375" bestFit="1" customWidth="1"/>
    <col min="12547" max="12560" width="3.28515625" customWidth="1"/>
    <col min="12561" max="12561" width="52.7109375" customWidth="1"/>
    <col min="12801" max="12801" width="52.28515625" customWidth="1"/>
    <col min="12802" max="12802" width="6.7109375" bestFit="1" customWidth="1"/>
    <col min="12803" max="12816" width="3.28515625" customWidth="1"/>
    <col min="12817" max="12817" width="52.7109375" customWidth="1"/>
    <col min="13057" max="13057" width="52.28515625" customWidth="1"/>
    <col min="13058" max="13058" width="6.7109375" bestFit="1" customWidth="1"/>
    <col min="13059" max="13072" width="3.28515625" customWidth="1"/>
    <col min="13073" max="13073" width="52.7109375" customWidth="1"/>
    <col min="13313" max="13313" width="52.28515625" customWidth="1"/>
    <col min="13314" max="13314" width="6.7109375" bestFit="1" customWidth="1"/>
    <col min="13315" max="13328" width="3.28515625" customWidth="1"/>
    <col min="13329" max="13329" width="52.7109375" customWidth="1"/>
    <col min="13569" max="13569" width="52.28515625" customWidth="1"/>
    <col min="13570" max="13570" width="6.7109375" bestFit="1" customWidth="1"/>
    <col min="13571" max="13584" width="3.28515625" customWidth="1"/>
    <col min="13585" max="13585" width="52.7109375" customWidth="1"/>
    <col min="13825" max="13825" width="52.28515625" customWidth="1"/>
    <col min="13826" max="13826" width="6.7109375" bestFit="1" customWidth="1"/>
    <col min="13827" max="13840" width="3.28515625" customWidth="1"/>
    <col min="13841" max="13841" width="52.7109375" customWidth="1"/>
    <col min="14081" max="14081" width="52.28515625" customWidth="1"/>
    <col min="14082" max="14082" width="6.7109375" bestFit="1" customWidth="1"/>
    <col min="14083" max="14096" width="3.28515625" customWidth="1"/>
    <col min="14097" max="14097" width="52.7109375" customWidth="1"/>
    <col min="14337" max="14337" width="52.28515625" customWidth="1"/>
    <col min="14338" max="14338" width="6.7109375" bestFit="1" customWidth="1"/>
    <col min="14339" max="14352" width="3.28515625" customWidth="1"/>
    <col min="14353" max="14353" width="52.7109375" customWidth="1"/>
    <col min="14593" max="14593" width="52.28515625" customWidth="1"/>
    <col min="14594" max="14594" width="6.7109375" bestFit="1" customWidth="1"/>
    <col min="14595" max="14608" width="3.28515625" customWidth="1"/>
    <col min="14609" max="14609" width="52.7109375" customWidth="1"/>
    <col min="14849" max="14849" width="52.28515625" customWidth="1"/>
    <col min="14850" max="14850" width="6.7109375" bestFit="1" customWidth="1"/>
    <col min="14851" max="14864" width="3.28515625" customWidth="1"/>
    <col min="14865" max="14865" width="52.7109375" customWidth="1"/>
    <col min="15105" max="15105" width="52.28515625" customWidth="1"/>
    <col min="15106" max="15106" width="6.7109375" bestFit="1" customWidth="1"/>
    <col min="15107" max="15120" width="3.28515625" customWidth="1"/>
    <col min="15121" max="15121" width="52.7109375" customWidth="1"/>
    <col min="15361" max="15361" width="52.28515625" customWidth="1"/>
    <col min="15362" max="15362" width="6.7109375" bestFit="1" customWidth="1"/>
    <col min="15363" max="15376" width="3.28515625" customWidth="1"/>
    <col min="15377" max="15377" width="52.7109375" customWidth="1"/>
    <col min="15617" max="15617" width="52.28515625" customWidth="1"/>
    <col min="15618" max="15618" width="6.7109375" bestFit="1" customWidth="1"/>
    <col min="15619" max="15632" width="3.28515625" customWidth="1"/>
    <col min="15633" max="15633" width="52.7109375" customWidth="1"/>
    <col min="15873" max="15873" width="52.28515625" customWidth="1"/>
    <col min="15874" max="15874" width="6.7109375" bestFit="1" customWidth="1"/>
    <col min="15875" max="15888" width="3.28515625" customWidth="1"/>
    <col min="15889" max="15889" width="52.7109375" customWidth="1"/>
    <col min="16129" max="16129" width="52.28515625" customWidth="1"/>
    <col min="16130" max="16130" width="6.7109375" bestFit="1" customWidth="1"/>
    <col min="16131" max="16144" width="3.28515625" customWidth="1"/>
    <col min="16145" max="16145" width="52.7109375" customWidth="1"/>
  </cols>
  <sheetData>
    <row r="1" spans="1:17" ht="15.75" x14ac:dyDescent="0.25">
      <c r="A1" s="179" t="str">
        <f>I5MxDbase!$B$5</f>
        <v>i500 High Accuracy Communicating Transducers</v>
      </c>
      <c r="B1" s="180"/>
      <c r="C1" s="180"/>
      <c r="D1" s="180"/>
      <c r="E1" s="180"/>
      <c r="F1" s="180"/>
      <c r="G1" s="180"/>
      <c r="H1" s="180"/>
      <c r="I1" s="180"/>
      <c r="J1" s="180"/>
      <c r="K1" s="181"/>
      <c r="L1" s="181"/>
      <c r="M1" s="181"/>
      <c r="N1" s="1"/>
      <c r="O1" s="2"/>
      <c r="Q1" s="333"/>
    </row>
    <row r="2" spans="1:17" x14ac:dyDescent="0.2">
      <c r="A2" s="182"/>
      <c r="B2" s="183" t="s">
        <v>0</v>
      </c>
      <c r="C2" s="184">
        <v>5</v>
      </c>
      <c r="D2" s="184">
        <v>6</v>
      </c>
      <c r="E2" s="184">
        <v>7</v>
      </c>
      <c r="F2" s="184">
        <v>8</v>
      </c>
      <c r="G2" s="184">
        <v>9</v>
      </c>
      <c r="H2" s="183">
        <v>10</v>
      </c>
      <c r="I2" s="184">
        <v>11</v>
      </c>
      <c r="J2" s="184">
        <v>12</v>
      </c>
      <c r="K2" s="184">
        <v>13</v>
      </c>
      <c r="L2" s="185">
        <v>14</v>
      </c>
      <c r="M2" s="185">
        <v>15</v>
      </c>
      <c r="N2" s="227">
        <v>16</v>
      </c>
      <c r="O2" s="3"/>
      <c r="Q2" s="333"/>
    </row>
    <row r="3" spans="1:17" ht="16.5" thickBot="1" x14ac:dyDescent="0.3">
      <c r="A3" s="186" t="str">
        <f>I5MxDbase!$E$8</f>
        <v>i5MC Single Phase Current Transducer</v>
      </c>
      <c r="B3" s="187" t="str">
        <f>$B$5</f>
        <v>I5MC</v>
      </c>
      <c r="C3" s="188" t="str">
        <f>$B$7</f>
        <v>X</v>
      </c>
      <c r="D3" s="188" t="str">
        <f>$B$9</f>
        <v>2</v>
      </c>
      <c r="E3" s="187" t="str">
        <f>$B$11</f>
        <v>H</v>
      </c>
      <c r="F3" s="187" t="str">
        <f>$B$13</f>
        <v>1</v>
      </c>
      <c r="G3" s="189" t="str">
        <f>$B$15</f>
        <v>N</v>
      </c>
      <c r="H3" s="188" t="str">
        <f>$B$17</f>
        <v>C</v>
      </c>
      <c r="I3" s="187" t="str">
        <f>$B$19</f>
        <v>N</v>
      </c>
      <c r="J3" s="187" t="str">
        <f>$B$21</f>
        <v>N</v>
      </c>
      <c r="K3" s="189" t="str">
        <f>$B$23</f>
        <v>N</v>
      </c>
      <c r="L3" s="189" t="str">
        <f>$B$25</f>
        <v>N</v>
      </c>
      <c r="M3" s="187" t="str">
        <f>$B$27</f>
        <v>R</v>
      </c>
      <c r="N3" s="188" t="str">
        <f>$B$29</f>
        <v>X</v>
      </c>
      <c r="O3" s="4"/>
      <c r="Q3" s="178"/>
    </row>
    <row r="4" spans="1:17" ht="15.75" x14ac:dyDescent="0.25">
      <c r="A4" s="302" t="str">
        <f>I5MxDbase!$B$8</f>
        <v>Function:</v>
      </c>
      <c r="B4" s="190"/>
      <c r="C4" s="191"/>
      <c r="D4" s="192"/>
      <c r="E4" s="193"/>
      <c r="F4" s="194"/>
      <c r="G4" s="191"/>
      <c r="H4" s="192"/>
      <c r="I4" s="193"/>
      <c r="J4" s="194"/>
      <c r="K4" s="195"/>
      <c r="L4" s="196"/>
      <c r="M4" s="197"/>
      <c r="N4" s="5"/>
      <c r="O4" s="4"/>
      <c r="Q4" s="173"/>
    </row>
    <row r="5" spans="1:17" ht="18" customHeight="1" thickBot="1" x14ac:dyDescent="0.3">
      <c r="A5" s="303"/>
      <c r="B5" s="198" t="str">
        <f>I5MxDbase!D8</f>
        <v>I5MC</v>
      </c>
      <c r="C5" s="191"/>
      <c r="D5" s="192"/>
      <c r="E5" s="193"/>
      <c r="F5" s="194"/>
      <c r="G5" s="191"/>
      <c r="H5" s="192"/>
      <c r="I5" s="193"/>
      <c r="J5" s="194"/>
      <c r="K5" s="195"/>
      <c r="L5" s="196"/>
      <c r="M5" s="197"/>
      <c r="N5" s="5"/>
      <c r="O5" s="4"/>
      <c r="Q5" s="174"/>
    </row>
    <row r="6" spans="1:17" ht="15.75" x14ac:dyDescent="0.25">
      <c r="A6" s="302" t="str">
        <f>I5MxDbase!B20</f>
        <v>Electrical Network:</v>
      </c>
      <c r="B6" s="199"/>
      <c r="C6" s="191"/>
      <c r="D6" s="192"/>
      <c r="E6" s="193"/>
      <c r="F6" s="194"/>
      <c r="G6" s="191"/>
      <c r="H6" s="192"/>
      <c r="I6" s="193"/>
      <c r="J6" s="194"/>
      <c r="K6" s="195"/>
      <c r="L6" s="196"/>
      <c r="M6" s="197"/>
      <c r="N6" s="5"/>
      <c r="O6" s="4"/>
      <c r="Q6" s="175"/>
    </row>
    <row r="7" spans="1:17" ht="18" customHeight="1" thickBot="1" x14ac:dyDescent="0.3">
      <c r="A7" s="304" t="str">
        <f>I5MxDbase!$E$21</f>
        <v>Menu Configurable</v>
      </c>
      <c r="B7" s="189" t="str">
        <f>I5MxDbase!$D$20</f>
        <v>X</v>
      </c>
      <c r="C7" s="191"/>
      <c r="D7" s="192"/>
      <c r="E7" s="193"/>
      <c r="F7" s="194"/>
      <c r="G7" s="191"/>
      <c r="H7" s="192"/>
      <c r="I7" s="193"/>
      <c r="J7" s="194"/>
      <c r="K7" s="195"/>
      <c r="L7" s="196"/>
      <c r="M7" s="197"/>
      <c r="N7" s="5"/>
      <c r="O7" s="4"/>
      <c r="Q7" s="174"/>
    </row>
    <row r="8" spans="1:17" ht="15.75" x14ac:dyDescent="0.25">
      <c r="A8" s="302" t="str">
        <f>I5MxDbase!B26</f>
        <v>Accuracy (±% of reading):</v>
      </c>
      <c r="B8" s="200"/>
      <c r="C8" s="201"/>
      <c r="D8" s="192"/>
      <c r="E8" s="193"/>
      <c r="F8" s="194"/>
      <c r="G8" s="191"/>
      <c r="H8" s="192"/>
      <c r="I8" s="193"/>
      <c r="J8" s="194"/>
      <c r="K8" s="195"/>
      <c r="L8" s="196"/>
      <c r="M8" s="197"/>
      <c r="N8" s="5"/>
      <c r="O8" s="4"/>
      <c r="Q8" s="175"/>
    </row>
    <row r="9" spans="1:17" ht="18" customHeight="1" thickBot="1" x14ac:dyDescent="0.3">
      <c r="A9" s="304" t="str">
        <f>I5MxDbase!$E$27</f>
        <v>Class 0.2</v>
      </c>
      <c r="B9" s="189" t="str">
        <f>I5MxDbase!$D$26</f>
        <v>2</v>
      </c>
      <c r="C9" s="202"/>
      <c r="D9" s="192"/>
      <c r="E9" s="193"/>
      <c r="F9" s="194"/>
      <c r="G9" s="191"/>
      <c r="H9" s="192"/>
      <c r="I9" s="193"/>
      <c r="J9" s="194"/>
      <c r="K9" s="195"/>
      <c r="L9" s="196"/>
      <c r="M9" s="197"/>
      <c r="N9" s="5"/>
      <c r="O9" s="4"/>
      <c r="Q9" s="174"/>
    </row>
    <row r="10" spans="1:17" ht="15.75" x14ac:dyDescent="0.25">
      <c r="A10" s="305" t="str">
        <f>I5MxDbase!$B$32</f>
        <v>Power supply:</v>
      </c>
      <c r="B10" s="203"/>
      <c r="C10" s="204"/>
      <c r="D10" s="204"/>
      <c r="E10" s="193"/>
      <c r="F10" s="194"/>
      <c r="G10" s="191"/>
      <c r="H10" s="192"/>
      <c r="I10" s="193"/>
      <c r="J10" s="194"/>
      <c r="K10" s="195"/>
      <c r="L10" s="196"/>
      <c r="M10" s="197"/>
      <c r="N10" s="5"/>
      <c r="O10" s="4"/>
      <c r="Q10" s="175"/>
    </row>
    <row r="11" spans="1:17" ht="18" customHeight="1" thickBot="1" x14ac:dyDescent="0.3">
      <c r="A11" s="306"/>
      <c r="B11" s="198" t="str">
        <f>I5MxDbase!$D$32</f>
        <v>H</v>
      </c>
      <c r="C11" s="205"/>
      <c r="D11" s="205"/>
      <c r="E11" s="193"/>
      <c r="F11" s="194"/>
      <c r="G11" s="191"/>
      <c r="H11" s="192"/>
      <c r="I11" s="193"/>
      <c r="J11" s="194"/>
      <c r="K11" s="195"/>
      <c r="L11" s="196"/>
      <c r="M11" s="197"/>
      <c r="N11" s="5"/>
      <c r="O11" s="4"/>
      <c r="Q11" s="174"/>
    </row>
    <row r="12" spans="1:17" ht="15.75" x14ac:dyDescent="0.25">
      <c r="A12" s="305" t="str">
        <f>I5MxDbase!B39</f>
        <v>Communications (COM1):</v>
      </c>
      <c r="B12" s="206"/>
      <c r="C12" s="207"/>
      <c r="D12" s="207"/>
      <c r="E12" s="207"/>
      <c r="F12" s="194"/>
      <c r="G12" s="191"/>
      <c r="H12" s="192"/>
      <c r="I12" s="193"/>
      <c r="J12" s="194"/>
      <c r="K12" s="195"/>
      <c r="L12" s="196"/>
      <c r="M12" s="197"/>
      <c r="N12" s="5"/>
      <c r="O12" s="4"/>
      <c r="Q12" s="175"/>
    </row>
    <row r="13" spans="1:17" ht="18" customHeight="1" thickBot="1" x14ac:dyDescent="0.3">
      <c r="A13" s="306"/>
      <c r="B13" s="198" t="str">
        <f>I5MxDbase!$D$39</f>
        <v>1</v>
      </c>
      <c r="C13" s="208"/>
      <c r="D13" s="208"/>
      <c r="E13" s="208"/>
      <c r="F13" s="194"/>
      <c r="G13" s="191"/>
      <c r="H13" s="192"/>
      <c r="I13" s="193"/>
      <c r="J13" s="194"/>
      <c r="K13" s="195"/>
      <c r="L13" s="196"/>
      <c r="M13" s="197"/>
      <c r="N13" s="5"/>
      <c r="O13" s="4"/>
      <c r="Q13" s="174"/>
    </row>
    <row r="14" spans="1:17" ht="15.75" x14ac:dyDescent="0.25">
      <c r="A14" s="305" t="str">
        <f>I5MxDbase!B46</f>
        <v>Communications (COM2):</v>
      </c>
      <c r="B14" s="199"/>
      <c r="C14" s="209"/>
      <c r="D14" s="209"/>
      <c r="E14" s="209"/>
      <c r="F14" s="209"/>
      <c r="G14" s="191"/>
      <c r="H14" s="192"/>
      <c r="I14" s="193"/>
      <c r="J14" s="194"/>
      <c r="K14" s="195"/>
      <c r="L14" s="196"/>
      <c r="M14" s="197"/>
      <c r="N14" s="5"/>
      <c r="O14" s="4"/>
      <c r="Q14" s="175"/>
    </row>
    <row r="15" spans="1:17" ht="18" customHeight="1" thickBot="1" x14ac:dyDescent="0.3">
      <c r="A15" s="307" t="str">
        <f>I5MxDbase!$E$47</f>
        <v>Not fitted</v>
      </c>
      <c r="B15" s="189" t="str">
        <f>I5MxDbase!D47</f>
        <v>N</v>
      </c>
      <c r="C15" s="210"/>
      <c r="D15" s="210"/>
      <c r="E15" s="210"/>
      <c r="F15" s="210"/>
      <c r="G15" s="191"/>
      <c r="H15" s="192"/>
      <c r="I15" s="193"/>
      <c r="J15" s="194"/>
      <c r="K15" s="195"/>
      <c r="L15" s="196"/>
      <c r="M15" s="197"/>
      <c r="N15" s="5"/>
      <c r="O15" s="4"/>
      <c r="Q15" s="174"/>
    </row>
    <row r="16" spans="1:17" ht="15.75" x14ac:dyDescent="0.25">
      <c r="A16" s="302" t="str">
        <f>I5MxDbase!B55</f>
        <v>Protocol:</v>
      </c>
      <c r="B16" s="200"/>
      <c r="C16" s="201"/>
      <c r="D16" s="201"/>
      <c r="E16" s="201"/>
      <c r="F16" s="201"/>
      <c r="G16" s="201"/>
      <c r="H16" s="192"/>
      <c r="I16" s="193"/>
      <c r="J16" s="194"/>
      <c r="K16" s="195"/>
      <c r="L16" s="196"/>
      <c r="M16" s="197"/>
      <c r="N16" s="5"/>
      <c r="O16" s="4"/>
      <c r="Q16" s="175"/>
    </row>
    <row r="17" spans="1:17" ht="18" customHeight="1" thickBot="1" x14ac:dyDescent="0.3">
      <c r="A17" s="304" t="str">
        <f>I5MxDbase!$E$56</f>
        <v>MODBUS RTU/TCP</v>
      </c>
      <c r="B17" s="189" t="str">
        <f>I5MxDbase!D55</f>
        <v>C</v>
      </c>
      <c r="C17" s="202"/>
      <c r="D17" s="202"/>
      <c r="E17" s="202"/>
      <c r="F17" s="202"/>
      <c r="G17" s="202"/>
      <c r="H17" s="192"/>
      <c r="I17" s="193"/>
      <c r="J17" s="194"/>
      <c r="K17" s="195"/>
      <c r="L17" s="196"/>
      <c r="M17" s="197"/>
      <c r="N17" s="5"/>
      <c r="O17" s="4"/>
      <c r="Q17" s="174"/>
    </row>
    <row r="18" spans="1:17" ht="15.75" x14ac:dyDescent="0.25">
      <c r="A18" s="305" t="str">
        <f>I5MxDbase!B60</f>
        <v>Input/Output  I/O 1:</v>
      </c>
      <c r="B18" s="203"/>
      <c r="C18" s="204"/>
      <c r="D18" s="204"/>
      <c r="E18" s="204"/>
      <c r="F18" s="204"/>
      <c r="G18" s="204"/>
      <c r="H18" s="204"/>
      <c r="I18" s="193"/>
      <c r="J18" s="194"/>
      <c r="K18" s="195"/>
      <c r="L18" s="196"/>
      <c r="M18" s="197"/>
      <c r="N18" s="5"/>
      <c r="O18" s="4"/>
      <c r="Q18" s="175"/>
    </row>
    <row r="19" spans="1:17" ht="18" customHeight="1" thickBot="1" x14ac:dyDescent="0.3">
      <c r="A19" s="306"/>
      <c r="B19" s="198" t="str">
        <f>I5MxDbase!$D$60</f>
        <v>N</v>
      </c>
      <c r="C19" s="205"/>
      <c r="D19" s="205"/>
      <c r="E19" s="205"/>
      <c r="F19" s="205"/>
      <c r="G19" s="205"/>
      <c r="H19" s="205"/>
      <c r="I19" s="193"/>
      <c r="J19" s="194"/>
      <c r="K19" s="195"/>
      <c r="L19" s="196"/>
      <c r="M19" s="197"/>
      <c r="N19" s="5"/>
      <c r="O19" s="4"/>
      <c r="Q19" s="174"/>
    </row>
    <row r="20" spans="1:17" ht="15.75" x14ac:dyDescent="0.25">
      <c r="A20" s="305" t="str">
        <f>I5MxDbase!B80</f>
        <v>Input/Output  I/O 2:</v>
      </c>
      <c r="B20" s="206"/>
      <c r="C20" s="207"/>
      <c r="D20" s="207"/>
      <c r="E20" s="207"/>
      <c r="F20" s="207"/>
      <c r="G20" s="207"/>
      <c r="H20" s="207"/>
      <c r="I20" s="207"/>
      <c r="J20" s="194"/>
      <c r="K20" s="195"/>
      <c r="L20" s="196"/>
      <c r="M20" s="197"/>
      <c r="N20" s="5"/>
      <c r="O20" s="4"/>
      <c r="Q20" s="175"/>
    </row>
    <row r="21" spans="1:17" ht="18" customHeight="1" thickBot="1" x14ac:dyDescent="0.3">
      <c r="A21" s="306"/>
      <c r="B21" s="198" t="str">
        <f>I5MxDbase!$D$80</f>
        <v>N</v>
      </c>
      <c r="C21" s="211"/>
      <c r="D21" s="212"/>
      <c r="E21" s="212"/>
      <c r="F21" s="212"/>
      <c r="G21" s="212"/>
      <c r="H21" s="212"/>
      <c r="I21" s="212"/>
      <c r="J21" s="213"/>
      <c r="K21" s="195"/>
      <c r="L21" s="196"/>
      <c r="M21" s="197"/>
      <c r="N21" s="5"/>
      <c r="O21" s="4"/>
      <c r="Q21" s="174"/>
    </row>
    <row r="22" spans="1:17" ht="15.75" x14ac:dyDescent="0.25">
      <c r="A22" s="305" t="str">
        <f>I5MxDbase!$B$100</f>
        <v>Input/Output  I/O 3:</v>
      </c>
      <c r="B22" s="199"/>
      <c r="C22" s="209"/>
      <c r="D22" s="209"/>
      <c r="E22" s="209"/>
      <c r="F22" s="209"/>
      <c r="G22" s="209"/>
      <c r="H22" s="209"/>
      <c r="I22" s="210"/>
      <c r="J22" s="209"/>
      <c r="K22" s="195"/>
      <c r="L22" s="196"/>
      <c r="M22" s="197"/>
      <c r="N22" s="5"/>
      <c r="O22" s="4"/>
      <c r="Q22" s="175"/>
    </row>
    <row r="23" spans="1:17" ht="18" customHeight="1" thickBot="1" x14ac:dyDescent="0.3">
      <c r="A23" s="307" t="str">
        <f>I5MxDbase!$E$101</f>
        <v>Not fitted</v>
      </c>
      <c r="B23" s="189" t="str">
        <f>I5MxDbase!$D$101</f>
        <v>N</v>
      </c>
      <c r="C23" s="210"/>
      <c r="D23" s="210"/>
      <c r="E23" s="210"/>
      <c r="F23" s="210"/>
      <c r="G23" s="210"/>
      <c r="H23" s="210"/>
      <c r="I23" s="210"/>
      <c r="J23" s="214"/>
      <c r="K23" s="215"/>
      <c r="L23" s="196"/>
      <c r="M23" s="197"/>
      <c r="N23" s="5"/>
      <c r="O23" s="4"/>
      <c r="Q23" s="174"/>
    </row>
    <row r="24" spans="1:17" ht="15.75" x14ac:dyDescent="0.25">
      <c r="A24" s="305" t="str">
        <f>I5MxDbase!$B$121</f>
        <v>Input/Output  I/O 4:</v>
      </c>
      <c r="B24" s="200"/>
      <c r="C24" s="201"/>
      <c r="D24" s="201"/>
      <c r="E24" s="201"/>
      <c r="F24" s="201"/>
      <c r="G24" s="201"/>
      <c r="H24" s="201"/>
      <c r="I24" s="201"/>
      <c r="J24" s="202"/>
      <c r="K24" s="216"/>
      <c r="L24" s="196"/>
      <c r="M24" s="197"/>
      <c r="N24" s="5"/>
      <c r="O24" s="4"/>
      <c r="Q24" s="175"/>
    </row>
    <row r="25" spans="1:17" ht="18" customHeight="1" thickBot="1" x14ac:dyDescent="0.3">
      <c r="A25" s="307" t="str">
        <f>I5MxDbase!$E$122</f>
        <v>Not fitted</v>
      </c>
      <c r="B25" s="189" t="str">
        <f>I5MxDbase!$D$122</f>
        <v>N</v>
      </c>
      <c r="C25" s="217"/>
      <c r="D25" s="218"/>
      <c r="E25" s="218"/>
      <c r="F25" s="218"/>
      <c r="G25" s="218"/>
      <c r="H25" s="218"/>
      <c r="I25" s="218"/>
      <c r="J25" s="218"/>
      <c r="K25" s="219"/>
      <c r="L25" s="220"/>
      <c r="M25" s="197"/>
      <c r="N25" s="5"/>
      <c r="O25" s="4"/>
      <c r="Q25" s="174"/>
    </row>
    <row r="26" spans="1:17" ht="15.75" x14ac:dyDescent="0.25">
      <c r="A26" s="305" t="s">
        <v>306</v>
      </c>
      <c r="B26" s="203"/>
      <c r="C26" s="204"/>
      <c r="D26" s="204"/>
      <c r="E26" s="204"/>
      <c r="F26" s="204"/>
      <c r="G26" s="204"/>
      <c r="H26" s="204"/>
      <c r="I26" s="205"/>
      <c r="J26" s="205"/>
      <c r="K26" s="221"/>
      <c r="L26" s="221"/>
      <c r="M26" s="197"/>
      <c r="N26" s="5"/>
      <c r="O26" s="4"/>
      <c r="Q26" s="175"/>
    </row>
    <row r="27" spans="1:17" ht="16.5" thickBot="1" x14ac:dyDescent="0.3">
      <c r="A27" s="306"/>
      <c r="B27" s="198" t="str">
        <f>I5MxDbase!$D$136</f>
        <v>R</v>
      </c>
      <c r="C27" s="205"/>
      <c r="D27" s="205"/>
      <c r="E27" s="205"/>
      <c r="F27" s="205"/>
      <c r="G27" s="205"/>
      <c r="H27" s="205"/>
      <c r="I27" s="205"/>
      <c r="J27" s="222"/>
      <c r="K27" s="223"/>
      <c r="L27" s="223"/>
      <c r="M27" s="224"/>
      <c r="N27" s="5"/>
      <c r="O27" s="4"/>
      <c r="Q27" s="174"/>
    </row>
    <row r="28" spans="1:17" ht="15.75" x14ac:dyDescent="0.25">
      <c r="A28" s="302" t="str">
        <f>I5MxDbase!$B$143</f>
        <v>Design Suffix:</v>
      </c>
      <c r="B28" s="206"/>
      <c r="C28" s="207"/>
      <c r="D28" s="207"/>
      <c r="E28" s="207"/>
      <c r="F28" s="207"/>
      <c r="G28" s="207"/>
      <c r="H28" s="207"/>
      <c r="I28" s="207"/>
      <c r="J28" s="208"/>
      <c r="K28" s="225"/>
      <c r="L28" s="225"/>
      <c r="M28" s="225"/>
      <c r="N28" s="5"/>
      <c r="O28" s="4"/>
      <c r="Q28" s="175"/>
    </row>
    <row r="29" spans="1:17" ht="16.5" thickBot="1" x14ac:dyDescent="0.3">
      <c r="A29" s="304" t="str">
        <f>I5MxDbase!$E$144</f>
        <v>Factory Allocated</v>
      </c>
      <c r="B29" s="189" t="str">
        <f>I5MxDbase!$D$143</f>
        <v>X</v>
      </c>
      <c r="C29" s="211"/>
      <c r="D29" s="212"/>
      <c r="E29" s="212"/>
      <c r="F29" s="212"/>
      <c r="G29" s="212"/>
      <c r="H29" s="212"/>
      <c r="I29" s="212"/>
      <c r="J29" s="212"/>
      <c r="K29" s="226"/>
      <c r="L29" s="226"/>
      <c r="M29" s="226"/>
      <c r="N29" s="6"/>
      <c r="O29" s="4"/>
      <c r="Q29" s="176"/>
    </row>
    <row r="30" spans="1:17" ht="13.5" thickBot="1" x14ac:dyDescent="0.25">
      <c r="A30" s="7"/>
      <c r="B30" s="8"/>
      <c r="C30" s="8"/>
      <c r="D30" s="8"/>
      <c r="E30" s="8"/>
      <c r="F30" s="8"/>
      <c r="G30" s="8"/>
      <c r="H30" s="8"/>
      <c r="I30" s="8"/>
      <c r="J30" s="8"/>
      <c r="K30" s="9"/>
      <c r="L30" s="9"/>
      <c r="M30" s="9"/>
      <c r="N30" s="9"/>
      <c r="O30" s="10"/>
    </row>
  </sheetData>
  <mergeCells count="1">
    <mergeCell ref="Q1:Q2"/>
  </mergeCells>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0</xdr:col>
                    <xdr:colOff>9525</xdr:colOff>
                    <xdr:row>10</xdr:row>
                    <xdr:rowOff>0</xdr:rowOff>
                  </from>
                  <to>
                    <xdr:col>0</xdr:col>
                    <xdr:colOff>3476625</xdr:colOff>
                    <xdr:row>10</xdr:row>
                    <xdr:rowOff>209550</xdr:rowOff>
                  </to>
                </anchor>
              </controlPr>
            </control>
          </mc:Choice>
        </mc:AlternateContent>
        <mc:AlternateContent xmlns:mc="http://schemas.openxmlformats.org/markup-compatibility/2006">
          <mc:Choice Requires="x14">
            <control shapeId="4098" r:id="rId5" name="Drop Down 2">
              <controlPr defaultSize="0" autoLine="0" autoPict="0">
                <anchor moveWithCells="1">
                  <from>
                    <xdr:col>0</xdr:col>
                    <xdr:colOff>9525</xdr:colOff>
                    <xdr:row>12</xdr:row>
                    <xdr:rowOff>0</xdr:rowOff>
                  </from>
                  <to>
                    <xdr:col>0</xdr:col>
                    <xdr:colOff>3476625</xdr:colOff>
                    <xdr:row>12</xdr:row>
                    <xdr:rowOff>209550</xdr:rowOff>
                  </to>
                </anchor>
              </controlPr>
            </control>
          </mc:Choice>
        </mc:AlternateContent>
        <mc:AlternateContent xmlns:mc="http://schemas.openxmlformats.org/markup-compatibility/2006">
          <mc:Choice Requires="x14">
            <control shapeId="4099" r:id="rId6" name="Drop Down 3">
              <controlPr defaultSize="0" autoLine="0" autoPict="0">
                <anchor moveWithCells="1">
                  <from>
                    <xdr:col>0</xdr:col>
                    <xdr:colOff>9525</xdr:colOff>
                    <xdr:row>18</xdr:row>
                    <xdr:rowOff>0</xdr:rowOff>
                  </from>
                  <to>
                    <xdr:col>0</xdr:col>
                    <xdr:colOff>3476625</xdr:colOff>
                    <xdr:row>18</xdr:row>
                    <xdr:rowOff>209550</xdr:rowOff>
                  </to>
                </anchor>
              </controlPr>
            </control>
          </mc:Choice>
        </mc:AlternateContent>
        <mc:AlternateContent xmlns:mc="http://schemas.openxmlformats.org/markup-compatibility/2006">
          <mc:Choice Requires="x14">
            <control shapeId="4100" r:id="rId7" name="Drop Down 4">
              <controlPr defaultSize="0" autoLine="0" autoPict="0">
                <anchor moveWithCells="1">
                  <from>
                    <xdr:col>0</xdr:col>
                    <xdr:colOff>9525</xdr:colOff>
                    <xdr:row>20</xdr:row>
                    <xdr:rowOff>0</xdr:rowOff>
                  </from>
                  <to>
                    <xdr:col>0</xdr:col>
                    <xdr:colOff>3476625</xdr:colOff>
                    <xdr:row>20</xdr:row>
                    <xdr:rowOff>209550</xdr:rowOff>
                  </to>
                </anchor>
              </controlPr>
            </control>
          </mc:Choice>
        </mc:AlternateContent>
        <mc:AlternateContent xmlns:mc="http://schemas.openxmlformats.org/markup-compatibility/2006">
          <mc:Choice Requires="x14">
            <control shapeId="4101" r:id="rId8" name="Drop Down 5">
              <controlPr defaultSize="0" autoLine="0" autoPict="0">
                <anchor moveWithCells="1">
                  <from>
                    <xdr:col>0</xdr:col>
                    <xdr:colOff>9525</xdr:colOff>
                    <xdr:row>26</xdr:row>
                    <xdr:rowOff>0</xdr:rowOff>
                  </from>
                  <to>
                    <xdr:col>0</xdr:col>
                    <xdr:colOff>3476625</xdr:colOff>
                    <xdr:row>27</xdr:row>
                    <xdr:rowOff>0</xdr:rowOff>
                  </to>
                </anchor>
              </controlPr>
            </control>
          </mc:Choice>
        </mc:AlternateContent>
        <mc:AlternateContent xmlns:mc="http://schemas.openxmlformats.org/markup-compatibility/2006">
          <mc:Choice Requires="x14">
            <control shapeId="4103" r:id="rId9" name="Drop Down 7">
              <controlPr defaultSize="0" autoLine="0" autoPict="0">
                <anchor moveWithCells="1">
                  <from>
                    <xdr:col>0</xdr:col>
                    <xdr:colOff>9525</xdr:colOff>
                    <xdr:row>4</xdr:row>
                    <xdr:rowOff>0</xdr:rowOff>
                  </from>
                  <to>
                    <xdr:col>0</xdr:col>
                    <xdr:colOff>3476625</xdr:colOff>
                    <xdr:row>4</xdr:row>
                    <xdr:rowOff>209550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D433D-BF0A-4A9A-97AD-5B18642BE7BF}">
  <dimension ref="A1:C35"/>
  <sheetViews>
    <sheetView showGridLines="0" showRowColHeaders="0" workbookViewId="0">
      <selection activeCell="F37" sqref="F37"/>
    </sheetView>
  </sheetViews>
  <sheetFormatPr defaultRowHeight="12.75" x14ac:dyDescent="0.2"/>
  <cols>
    <col min="1" max="1" width="5" customWidth="1"/>
    <col min="2" max="2" width="47.5703125" customWidth="1"/>
    <col min="3" max="3" width="7" customWidth="1"/>
  </cols>
  <sheetData>
    <row r="1" spans="1:3" ht="15.75" x14ac:dyDescent="0.25">
      <c r="A1" s="228" t="str">
        <f>I5MxDbase!$E$2</f>
        <v>I5MCX2H1NCNNNNRX</v>
      </c>
      <c r="B1" s="181"/>
      <c r="C1" s="2"/>
    </row>
    <row r="2" spans="1:3" ht="15" x14ac:dyDescent="0.25">
      <c r="A2" s="229" t="s">
        <v>33</v>
      </c>
      <c r="B2" s="230"/>
      <c r="C2" s="4"/>
    </row>
    <row r="3" spans="1:3" ht="15" x14ac:dyDescent="0.25">
      <c r="A3" s="231" t="str">
        <f>I5MxDbase!$B$20</f>
        <v>Electrical Network:</v>
      </c>
      <c r="B3" s="230"/>
      <c r="C3" s="4"/>
    </row>
    <row r="4" spans="1:3" ht="14.25" x14ac:dyDescent="0.2">
      <c r="A4" s="232" t="str">
        <f>I5MxDbase!$E$20</f>
        <v>Menu Configurable</v>
      </c>
      <c r="B4" s="230"/>
      <c r="C4" s="4"/>
    </row>
    <row r="5" spans="1:3" ht="15" x14ac:dyDescent="0.25">
      <c r="A5" s="231" t="str">
        <f>I5MxDbase!$B$26</f>
        <v>Accuracy (±% of reading):</v>
      </c>
      <c r="B5" s="230"/>
      <c r="C5" s="4"/>
    </row>
    <row r="6" spans="1:3" ht="14.25" x14ac:dyDescent="0.2">
      <c r="A6" s="232" t="str">
        <f>I5MxDbase!$E$26</f>
        <v>Class 0.2</v>
      </c>
      <c r="B6" s="230"/>
      <c r="C6" s="4"/>
    </row>
    <row r="7" spans="1:3" ht="15" x14ac:dyDescent="0.25">
      <c r="A7" s="231" t="str">
        <f>I5MxDbase!$B$32</f>
        <v>Power supply:</v>
      </c>
      <c r="B7" s="230"/>
      <c r="C7" s="4"/>
    </row>
    <row r="8" spans="1:3" ht="14.25" x14ac:dyDescent="0.2">
      <c r="A8" s="232" t="str">
        <f>I5MxDbase!$E$32</f>
        <v>Universal High (80-276 Vac, 70-300 Vdc)</v>
      </c>
      <c r="B8" s="230"/>
      <c r="C8" s="4"/>
    </row>
    <row r="9" spans="1:3" ht="15" x14ac:dyDescent="0.25">
      <c r="A9" s="231" t="str">
        <f>I5MxDbase!$B$39</f>
        <v>Communications (COM1):</v>
      </c>
      <c r="B9" s="230"/>
      <c r="C9" s="4"/>
    </row>
    <row r="10" spans="1:3" ht="14.25" x14ac:dyDescent="0.2">
      <c r="A10" s="232" t="str">
        <f>I5MxDbase!$E$39</f>
        <v>Serial (RS232/485) DB9, (RS485) Terminals</v>
      </c>
      <c r="B10" s="230"/>
      <c r="C10" s="4"/>
    </row>
    <row r="11" spans="1:3" ht="15" x14ac:dyDescent="0.25">
      <c r="A11" s="231" t="str">
        <f>I5MxDbase!$B$46</f>
        <v>Communications (COM2):</v>
      </c>
      <c r="B11" s="230"/>
      <c r="C11" s="4"/>
    </row>
    <row r="12" spans="1:3" ht="14.25" x14ac:dyDescent="0.2">
      <c r="A12" s="232" t="str">
        <f>I5MxDbase!$E$46</f>
        <v>Not fitted</v>
      </c>
      <c r="B12" s="230"/>
      <c r="C12" s="4"/>
    </row>
    <row r="13" spans="1:3" ht="15" x14ac:dyDescent="0.25">
      <c r="A13" s="231" t="str">
        <f>I5MxDbase!$B$55</f>
        <v>Protocol:</v>
      </c>
      <c r="B13" s="230"/>
      <c r="C13" s="4"/>
    </row>
    <row r="14" spans="1:3" ht="14.25" x14ac:dyDescent="0.2">
      <c r="A14" s="232" t="str">
        <f>I5MxDbase!$E$55</f>
        <v>MODBUS RTU/TCP</v>
      </c>
      <c r="B14" s="230"/>
      <c r="C14" s="4"/>
    </row>
    <row r="15" spans="1:3" ht="15" x14ac:dyDescent="0.25">
      <c r="A15" s="231" t="str">
        <f>I5MxDbase!$B$60</f>
        <v>Input/Output  I/O 1:</v>
      </c>
      <c r="B15" s="230"/>
      <c r="C15" s="4"/>
    </row>
    <row r="16" spans="1:3" ht="14.25" x14ac:dyDescent="0.2">
      <c r="A16" s="232" t="str">
        <f>I5MxDbase!$E$60</f>
        <v>Not fitted</v>
      </c>
      <c r="B16" s="230"/>
      <c r="C16" s="4"/>
    </row>
    <row r="17" spans="1:3" ht="15" x14ac:dyDescent="0.25">
      <c r="A17" s="231" t="str">
        <f>I5MxDbase!$B$80</f>
        <v>Input/Output  I/O 2:</v>
      </c>
      <c r="B17" s="230"/>
      <c r="C17" s="4"/>
    </row>
    <row r="18" spans="1:3" ht="14.25" x14ac:dyDescent="0.2">
      <c r="A18" s="232" t="str">
        <f>I5MxDbase!$E$80</f>
        <v>Not fitted</v>
      </c>
      <c r="B18" s="230"/>
      <c r="C18" s="4"/>
    </row>
    <row r="19" spans="1:3" ht="15" x14ac:dyDescent="0.25">
      <c r="A19" s="231" t="str">
        <f>I5MxDbase!$B$100</f>
        <v>Input/Output  I/O 3:</v>
      </c>
      <c r="B19" s="230"/>
      <c r="C19" s="4"/>
    </row>
    <row r="20" spans="1:3" ht="14.25" x14ac:dyDescent="0.2">
      <c r="A20" s="232" t="str">
        <f>I5MxDbase!$E$101</f>
        <v>Not fitted</v>
      </c>
      <c r="B20" s="230"/>
      <c r="C20" s="4"/>
    </row>
    <row r="21" spans="1:3" ht="15" x14ac:dyDescent="0.25">
      <c r="A21" s="231" t="str">
        <f>I5MxDbase!$B$121</f>
        <v>Input/Output  I/O 4:</v>
      </c>
      <c r="B21" s="230"/>
      <c r="C21" s="4"/>
    </row>
    <row r="22" spans="1:3" ht="14.25" x14ac:dyDescent="0.2">
      <c r="A22" s="232" t="str">
        <f>I5MxDbase!$E$122</f>
        <v>Not fitted</v>
      </c>
      <c r="B22" s="230"/>
      <c r="C22" s="4"/>
    </row>
    <row r="23" spans="1:3" ht="15" x14ac:dyDescent="0.25">
      <c r="A23" s="231" t="str">
        <f>I5MxDbase!$B$136</f>
        <v>Input Terminals:</v>
      </c>
      <c r="B23" s="230"/>
      <c r="C23" s="4"/>
    </row>
    <row r="24" spans="1:3" ht="14.25" x14ac:dyDescent="0.2">
      <c r="A24" s="232" t="str">
        <f>I5MxDbase!$E$136</f>
        <v>Ring-terminals</v>
      </c>
      <c r="B24" s="230"/>
      <c r="C24" s="4"/>
    </row>
    <row r="25" spans="1:3" ht="15" x14ac:dyDescent="0.25">
      <c r="A25" s="231" t="str">
        <f>I5MxDbase!$B$143</f>
        <v>Design Suffix:</v>
      </c>
      <c r="B25" s="230"/>
      <c r="C25" s="4"/>
    </row>
    <row r="26" spans="1:3" ht="14.25" x14ac:dyDescent="0.2">
      <c r="A26" s="232" t="str">
        <f>I5MxDbase!$E$143</f>
        <v>Factory Allocated</v>
      </c>
      <c r="B26" s="230"/>
      <c r="C26" s="4"/>
    </row>
    <row r="27" spans="1:3" ht="15" thickBot="1" x14ac:dyDescent="0.25">
      <c r="A27" s="233"/>
      <c r="B27" s="234"/>
      <c r="C27" s="10"/>
    </row>
    <row r="28" spans="1:3" x14ac:dyDescent="0.2">
      <c r="A28" s="235"/>
      <c r="B28" s="181"/>
      <c r="C28" s="2"/>
    </row>
    <row r="29" spans="1:3" x14ac:dyDescent="0.2">
      <c r="A29" s="236" t="s">
        <v>336</v>
      </c>
      <c r="B29" s="237"/>
      <c r="C29" s="172"/>
    </row>
    <row r="30" spans="1:3" ht="25.5" x14ac:dyDescent="0.2">
      <c r="A30" s="281" t="s">
        <v>162</v>
      </c>
      <c r="B30" s="239" t="s">
        <v>337</v>
      </c>
      <c r="C30" s="241"/>
    </row>
    <row r="31" spans="1:3" ht="25.5" x14ac:dyDescent="0.2">
      <c r="A31" s="281" t="s">
        <v>172</v>
      </c>
      <c r="B31" s="240" t="s">
        <v>338</v>
      </c>
      <c r="C31" s="241"/>
    </row>
    <row r="32" spans="1:3" ht="25.5" x14ac:dyDescent="0.2">
      <c r="A32" s="281" t="s">
        <v>121</v>
      </c>
      <c r="B32" s="240" t="s">
        <v>339</v>
      </c>
      <c r="C32" s="241"/>
    </row>
    <row r="33" spans="1:3" ht="25.5" x14ac:dyDescent="0.2">
      <c r="A33" s="281" t="s">
        <v>108</v>
      </c>
      <c r="B33" s="240" t="s">
        <v>348</v>
      </c>
      <c r="C33" s="241"/>
    </row>
    <row r="34" spans="1:3" x14ac:dyDescent="0.2">
      <c r="A34" s="238"/>
      <c r="B34" s="230"/>
      <c r="C34" s="4"/>
    </row>
    <row r="35" spans="1:3" ht="13.5" thickBot="1" x14ac:dyDescent="0.25">
      <c r="A35" s="177"/>
      <c r="B35" s="9"/>
      <c r="C35"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5"/>
  <dimension ref="A1:O149"/>
  <sheetViews>
    <sheetView topLeftCell="A25" workbookViewId="0">
      <selection activeCell="F41" sqref="F41"/>
    </sheetView>
  </sheetViews>
  <sheetFormatPr defaultRowHeight="12.75" x14ac:dyDescent="0.2"/>
  <cols>
    <col min="1" max="1" width="9.140625" style="12"/>
    <col min="2" max="2" width="24.7109375" style="12" customWidth="1"/>
    <col min="3" max="3" width="3.5703125" style="14" customWidth="1"/>
    <col min="4" max="4" width="6.140625" style="14" bestFit="1" customWidth="1"/>
    <col min="5" max="5" width="47.85546875" style="12" bestFit="1" customWidth="1"/>
    <col min="6" max="6" width="40.85546875" style="15" bestFit="1" customWidth="1"/>
    <col min="7" max="8" width="6.7109375" style="16" customWidth="1"/>
    <col min="9" max="9" width="9.140625" style="12"/>
    <col min="10" max="10" width="13.140625" style="12" bestFit="1" customWidth="1"/>
    <col min="11" max="11" width="6.5703125" style="12" customWidth="1"/>
    <col min="12" max="12" width="7.85546875" style="12" customWidth="1"/>
    <col min="13" max="13" width="42.42578125" style="15" customWidth="1"/>
    <col min="14" max="14" width="36.5703125" style="12" bestFit="1" customWidth="1"/>
    <col min="15" max="15" width="7" style="12" customWidth="1"/>
    <col min="16" max="257" width="9.140625" style="12"/>
    <col min="258" max="258" width="24.7109375" style="12" customWidth="1"/>
    <col min="259" max="259" width="3.5703125" style="12" customWidth="1"/>
    <col min="260" max="260" width="6.140625" style="12" bestFit="1" customWidth="1"/>
    <col min="261" max="261" width="47.85546875" style="12" bestFit="1" customWidth="1"/>
    <col min="262" max="262" width="40.85546875" style="12" bestFit="1" customWidth="1"/>
    <col min="263" max="264" width="6.7109375" style="12" customWidth="1"/>
    <col min="265" max="265" width="9.140625" style="12"/>
    <col min="266" max="266" width="13.140625" style="12" bestFit="1" customWidth="1"/>
    <col min="267" max="267" width="6.5703125" style="12" customWidth="1"/>
    <col min="268" max="268" width="7.85546875" style="12" customWidth="1"/>
    <col min="269" max="269" width="42.42578125" style="12" customWidth="1"/>
    <col min="270" max="270" width="36.5703125" style="12" bestFit="1" customWidth="1"/>
    <col min="271" max="271" width="7" style="12" customWidth="1"/>
    <col min="272" max="513" width="9.140625" style="12"/>
    <col min="514" max="514" width="24.7109375" style="12" customWidth="1"/>
    <col min="515" max="515" width="3.5703125" style="12" customWidth="1"/>
    <col min="516" max="516" width="6.140625" style="12" bestFit="1" customWidth="1"/>
    <col min="517" max="517" width="47.85546875" style="12" bestFit="1" customWidth="1"/>
    <col min="518" max="518" width="40.85546875" style="12" bestFit="1" customWidth="1"/>
    <col min="519" max="520" width="6.7109375" style="12" customWidth="1"/>
    <col min="521" max="521" width="9.140625" style="12"/>
    <col min="522" max="522" width="13.140625" style="12" bestFit="1" customWidth="1"/>
    <col min="523" max="523" width="6.5703125" style="12" customWidth="1"/>
    <col min="524" max="524" width="7.85546875" style="12" customWidth="1"/>
    <col min="525" max="525" width="42.42578125" style="12" customWidth="1"/>
    <col min="526" max="526" width="36.5703125" style="12" bestFit="1" customWidth="1"/>
    <col min="527" max="527" width="7" style="12" customWidth="1"/>
    <col min="528" max="769" width="9.140625" style="12"/>
    <col min="770" max="770" width="24.7109375" style="12" customWidth="1"/>
    <col min="771" max="771" width="3.5703125" style="12" customWidth="1"/>
    <col min="772" max="772" width="6.140625" style="12" bestFit="1" customWidth="1"/>
    <col min="773" max="773" width="47.85546875" style="12" bestFit="1" customWidth="1"/>
    <col min="774" max="774" width="40.85546875" style="12" bestFit="1" customWidth="1"/>
    <col min="775" max="776" width="6.7109375" style="12" customWidth="1"/>
    <col min="777" max="777" width="9.140625" style="12"/>
    <col min="778" max="778" width="13.140625" style="12" bestFit="1" customWidth="1"/>
    <col min="779" max="779" width="6.5703125" style="12" customWidth="1"/>
    <col min="780" max="780" width="7.85546875" style="12" customWidth="1"/>
    <col min="781" max="781" width="42.42578125" style="12" customWidth="1"/>
    <col min="782" max="782" width="36.5703125" style="12" bestFit="1" customWidth="1"/>
    <col min="783" max="783" width="7" style="12" customWidth="1"/>
    <col min="784" max="1025" width="9.140625" style="12"/>
    <col min="1026" max="1026" width="24.7109375" style="12" customWidth="1"/>
    <col min="1027" max="1027" width="3.5703125" style="12" customWidth="1"/>
    <col min="1028" max="1028" width="6.140625" style="12" bestFit="1" customWidth="1"/>
    <col min="1029" max="1029" width="47.85546875" style="12" bestFit="1" customWidth="1"/>
    <col min="1030" max="1030" width="40.85546875" style="12" bestFit="1" customWidth="1"/>
    <col min="1031" max="1032" width="6.7109375" style="12" customWidth="1"/>
    <col min="1033" max="1033" width="9.140625" style="12"/>
    <col min="1034" max="1034" width="13.140625" style="12" bestFit="1" customWidth="1"/>
    <col min="1035" max="1035" width="6.5703125" style="12" customWidth="1"/>
    <col min="1036" max="1036" width="7.85546875" style="12" customWidth="1"/>
    <col min="1037" max="1037" width="42.42578125" style="12" customWidth="1"/>
    <col min="1038" max="1038" width="36.5703125" style="12" bestFit="1" customWidth="1"/>
    <col min="1039" max="1039" width="7" style="12" customWidth="1"/>
    <col min="1040" max="1281" width="9.140625" style="12"/>
    <col min="1282" max="1282" width="24.7109375" style="12" customWidth="1"/>
    <col min="1283" max="1283" width="3.5703125" style="12" customWidth="1"/>
    <col min="1284" max="1284" width="6.140625" style="12" bestFit="1" customWidth="1"/>
    <col min="1285" max="1285" width="47.85546875" style="12" bestFit="1" customWidth="1"/>
    <col min="1286" max="1286" width="40.85546875" style="12" bestFit="1" customWidth="1"/>
    <col min="1287" max="1288" width="6.7109375" style="12" customWidth="1"/>
    <col min="1289" max="1289" width="9.140625" style="12"/>
    <col min="1290" max="1290" width="13.140625" style="12" bestFit="1" customWidth="1"/>
    <col min="1291" max="1291" width="6.5703125" style="12" customWidth="1"/>
    <col min="1292" max="1292" width="7.85546875" style="12" customWidth="1"/>
    <col min="1293" max="1293" width="42.42578125" style="12" customWidth="1"/>
    <col min="1294" max="1294" width="36.5703125" style="12" bestFit="1" customWidth="1"/>
    <col min="1295" max="1295" width="7" style="12" customWidth="1"/>
    <col min="1296" max="1537" width="9.140625" style="12"/>
    <col min="1538" max="1538" width="24.7109375" style="12" customWidth="1"/>
    <col min="1539" max="1539" width="3.5703125" style="12" customWidth="1"/>
    <col min="1540" max="1540" width="6.140625" style="12" bestFit="1" customWidth="1"/>
    <col min="1541" max="1541" width="47.85546875" style="12" bestFit="1" customWidth="1"/>
    <col min="1542" max="1542" width="40.85546875" style="12" bestFit="1" customWidth="1"/>
    <col min="1543" max="1544" width="6.7109375" style="12" customWidth="1"/>
    <col min="1545" max="1545" width="9.140625" style="12"/>
    <col min="1546" max="1546" width="13.140625" style="12" bestFit="1" customWidth="1"/>
    <col min="1547" max="1547" width="6.5703125" style="12" customWidth="1"/>
    <col min="1548" max="1548" width="7.85546875" style="12" customWidth="1"/>
    <col min="1549" max="1549" width="42.42578125" style="12" customWidth="1"/>
    <col min="1550" max="1550" width="36.5703125" style="12" bestFit="1" customWidth="1"/>
    <col min="1551" max="1551" width="7" style="12" customWidth="1"/>
    <col min="1552" max="1793" width="9.140625" style="12"/>
    <col min="1794" max="1794" width="24.7109375" style="12" customWidth="1"/>
    <col min="1795" max="1795" width="3.5703125" style="12" customWidth="1"/>
    <col min="1796" max="1796" width="6.140625" style="12" bestFit="1" customWidth="1"/>
    <col min="1797" max="1797" width="47.85546875" style="12" bestFit="1" customWidth="1"/>
    <col min="1798" max="1798" width="40.85546875" style="12" bestFit="1" customWidth="1"/>
    <col min="1799" max="1800" width="6.7109375" style="12" customWidth="1"/>
    <col min="1801" max="1801" width="9.140625" style="12"/>
    <col min="1802" max="1802" width="13.140625" style="12" bestFit="1" customWidth="1"/>
    <col min="1803" max="1803" width="6.5703125" style="12" customWidth="1"/>
    <col min="1804" max="1804" width="7.85546875" style="12" customWidth="1"/>
    <col min="1805" max="1805" width="42.42578125" style="12" customWidth="1"/>
    <col min="1806" max="1806" width="36.5703125" style="12" bestFit="1" customWidth="1"/>
    <col min="1807" max="1807" width="7" style="12" customWidth="1"/>
    <col min="1808" max="2049" width="9.140625" style="12"/>
    <col min="2050" max="2050" width="24.7109375" style="12" customWidth="1"/>
    <col min="2051" max="2051" width="3.5703125" style="12" customWidth="1"/>
    <col min="2052" max="2052" width="6.140625" style="12" bestFit="1" customWidth="1"/>
    <col min="2053" max="2053" width="47.85546875" style="12" bestFit="1" customWidth="1"/>
    <col min="2054" max="2054" width="40.85546875" style="12" bestFit="1" customWidth="1"/>
    <col min="2055" max="2056" width="6.7109375" style="12" customWidth="1"/>
    <col min="2057" max="2057" width="9.140625" style="12"/>
    <col min="2058" max="2058" width="13.140625" style="12" bestFit="1" customWidth="1"/>
    <col min="2059" max="2059" width="6.5703125" style="12" customWidth="1"/>
    <col min="2060" max="2060" width="7.85546875" style="12" customWidth="1"/>
    <col min="2061" max="2061" width="42.42578125" style="12" customWidth="1"/>
    <col min="2062" max="2062" width="36.5703125" style="12" bestFit="1" customWidth="1"/>
    <col min="2063" max="2063" width="7" style="12" customWidth="1"/>
    <col min="2064" max="2305" width="9.140625" style="12"/>
    <col min="2306" max="2306" width="24.7109375" style="12" customWidth="1"/>
    <col min="2307" max="2307" width="3.5703125" style="12" customWidth="1"/>
    <col min="2308" max="2308" width="6.140625" style="12" bestFit="1" customWidth="1"/>
    <col min="2309" max="2309" width="47.85546875" style="12" bestFit="1" customWidth="1"/>
    <col min="2310" max="2310" width="40.85546875" style="12" bestFit="1" customWidth="1"/>
    <col min="2311" max="2312" width="6.7109375" style="12" customWidth="1"/>
    <col min="2313" max="2313" width="9.140625" style="12"/>
    <col min="2314" max="2314" width="13.140625" style="12" bestFit="1" customWidth="1"/>
    <col min="2315" max="2315" width="6.5703125" style="12" customWidth="1"/>
    <col min="2316" max="2316" width="7.85546875" style="12" customWidth="1"/>
    <col min="2317" max="2317" width="42.42578125" style="12" customWidth="1"/>
    <col min="2318" max="2318" width="36.5703125" style="12" bestFit="1" customWidth="1"/>
    <col min="2319" max="2319" width="7" style="12" customWidth="1"/>
    <col min="2320" max="2561" width="9.140625" style="12"/>
    <col min="2562" max="2562" width="24.7109375" style="12" customWidth="1"/>
    <col min="2563" max="2563" width="3.5703125" style="12" customWidth="1"/>
    <col min="2564" max="2564" width="6.140625" style="12" bestFit="1" customWidth="1"/>
    <col min="2565" max="2565" width="47.85546875" style="12" bestFit="1" customWidth="1"/>
    <col min="2566" max="2566" width="40.85546875" style="12" bestFit="1" customWidth="1"/>
    <col min="2567" max="2568" width="6.7109375" style="12" customWidth="1"/>
    <col min="2569" max="2569" width="9.140625" style="12"/>
    <col min="2570" max="2570" width="13.140625" style="12" bestFit="1" customWidth="1"/>
    <col min="2571" max="2571" width="6.5703125" style="12" customWidth="1"/>
    <col min="2572" max="2572" width="7.85546875" style="12" customWidth="1"/>
    <col min="2573" max="2573" width="42.42578125" style="12" customWidth="1"/>
    <col min="2574" max="2574" width="36.5703125" style="12" bestFit="1" customWidth="1"/>
    <col min="2575" max="2575" width="7" style="12" customWidth="1"/>
    <col min="2576" max="2817" width="9.140625" style="12"/>
    <col min="2818" max="2818" width="24.7109375" style="12" customWidth="1"/>
    <col min="2819" max="2819" width="3.5703125" style="12" customWidth="1"/>
    <col min="2820" max="2820" width="6.140625" style="12" bestFit="1" customWidth="1"/>
    <col min="2821" max="2821" width="47.85546875" style="12" bestFit="1" customWidth="1"/>
    <col min="2822" max="2822" width="40.85546875" style="12" bestFit="1" customWidth="1"/>
    <col min="2823" max="2824" width="6.7109375" style="12" customWidth="1"/>
    <col min="2825" max="2825" width="9.140625" style="12"/>
    <col min="2826" max="2826" width="13.140625" style="12" bestFit="1" customWidth="1"/>
    <col min="2827" max="2827" width="6.5703125" style="12" customWidth="1"/>
    <col min="2828" max="2828" width="7.85546875" style="12" customWidth="1"/>
    <col min="2829" max="2829" width="42.42578125" style="12" customWidth="1"/>
    <col min="2830" max="2830" width="36.5703125" style="12" bestFit="1" customWidth="1"/>
    <col min="2831" max="2831" width="7" style="12" customWidth="1"/>
    <col min="2832" max="3073" width="9.140625" style="12"/>
    <col min="3074" max="3074" width="24.7109375" style="12" customWidth="1"/>
    <col min="3075" max="3075" width="3.5703125" style="12" customWidth="1"/>
    <col min="3076" max="3076" width="6.140625" style="12" bestFit="1" customWidth="1"/>
    <col min="3077" max="3077" width="47.85546875" style="12" bestFit="1" customWidth="1"/>
    <col min="3078" max="3078" width="40.85546875" style="12" bestFit="1" customWidth="1"/>
    <col min="3079" max="3080" width="6.7109375" style="12" customWidth="1"/>
    <col min="3081" max="3081" width="9.140625" style="12"/>
    <col min="3082" max="3082" width="13.140625" style="12" bestFit="1" customWidth="1"/>
    <col min="3083" max="3083" width="6.5703125" style="12" customWidth="1"/>
    <col min="3084" max="3084" width="7.85546875" style="12" customWidth="1"/>
    <col min="3085" max="3085" width="42.42578125" style="12" customWidth="1"/>
    <col min="3086" max="3086" width="36.5703125" style="12" bestFit="1" customWidth="1"/>
    <col min="3087" max="3087" width="7" style="12" customWidth="1"/>
    <col min="3088" max="3329" width="9.140625" style="12"/>
    <col min="3330" max="3330" width="24.7109375" style="12" customWidth="1"/>
    <col min="3331" max="3331" width="3.5703125" style="12" customWidth="1"/>
    <col min="3332" max="3332" width="6.140625" style="12" bestFit="1" customWidth="1"/>
    <col min="3333" max="3333" width="47.85546875" style="12" bestFit="1" customWidth="1"/>
    <col min="3334" max="3334" width="40.85546875" style="12" bestFit="1" customWidth="1"/>
    <col min="3335" max="3336" width="6.7109375" style="12" customWidth="1"/>
    <col min="3337" max="3337" width="9.140625" style="12"/>
    <col min="3338" max="3338" width="13.140625" style="12" bestFit="1" customWidth="1"/>
    <col min="3339" max="3339" width="6.5703125" style="12" customWidth="1"/>
    <col min="3340" max="3340" width="7.85546875" style="12" customWidth="1"/>
    <col min="3341" max="3341" width="42.42578125" style="12" customWidth="1"/>
    <col min="3342" max="3342" width="36.5703125" style="12" bestFit="1" customWidth="1"/>
    <col min="3343" max="3343" width="7" style="12" customWidth="1"/>
    <col min="3344" max="3585" width="9.140625" style="12"/>
    <col min="3586" max="3586" width="24.7109375" style="12" customWidth="1"/>
    <col min="3587" max="3587" width="3.5703125" style="12" customWidth="1"/>
    <col min="3588" max="3588" width="6.140625" style="12" bestFit="1" customWidth="1"/>
    <col min="3589" max="3589" width="47.85546875" style="12" bestFit="1" customWidth="1"/>
    <col min="3590" max="3590" width="40.85546875" style="12" bestFit="1" customWidth="1"/>
    <col min="3591" max="3592" width="6.7109375" style="12" customWidth="1"/>
    <col min="3593" max="3593" width="9.140625" style="12"/>
    <col min="3594" max="3594" width="13.140625" style="12" bestFit="1" customWidth="1"/>
    <col min="3595" max="3595" width="6.5703125" style="12" customWidth="1"/>
    <col min="3596" max="3596" width="7.85546875" style="12" customWidth="1"/>
    <col min="3597" max="3597" width="42.42578125" style="12" customWidth="1"/>
    <col min="3598" max="3598" width="36.5703125" style="12" bestFit="1" customWidth="1"/>
    <col min="3599" max="3599" width="7" style="12" customWidth="1"/>
    <col min="3600" max="3841" width="9.140625" style="12"/>
    <col min="3842" max="3842" width="24.7109375" style="12" customWidth="1"/>
    <col min="3843" max="3843" width="3.5703125" style="12" customWidth="1"/>
    <col min="3844" max="3844" width="6.140625" style="12" bestFit="1" customWidth="1"/>
    <col min="3845" max="3845" width="47.85546875" style="12" bestFit="1" customWidth="1"/>
    <col min="3846" max="3846" width="40.85546875" style="12" bestFit="1" customWidth="1"/>
    <col min="3847" max="3848" width="6.7109375" style="12" customWidth="1"/>
    <col min="3849" max="3849" width="9.140625" style="12"/>
    <col min="3850" max="3850" width="13.140625" style="12" bestFit="1" customWidth="1"/>
    <col min="3851" max="3851" width="6.5703125" style="12" customWidth="1"/>
    <col min="3852" max="3852" width="7.85546875" style="12" customWidth="1"/>
    <col min="3853" max="3853" width="42.42578125" style="12" customWidth="1"/>
    <col min="3854" max="3854" width="36.5703125" style="12" bestFit="1" customWidth="1"/>
    <col min="3855" max="3855" width="7" style="12" customWidth="1"/>
    <col min="3856" max="4097" width="9.140625" style="12"/>
    <col min="4098" max="4098" width="24.7109375" style="12" customWidth="1"/>
    <col min="4099" max="4099" width="3.5703125" style="12" customWidth="1"/>
    <col min="4100" max="4100" width="6.140625" style="12" bestFit="1" customWidth="1"/>
    <col min="4101" max="4101" width="47.85546875" style="12" bestFit="1" customWidth="1"/>
    <col min="4102" max="4102" width="40.85546875" style="12" bestFit="1" customWidth="1"/>
    <col min="4103" max="4104" width="6.7109375" style="12" customWidth="1"/>
    <col min="4105" max="4105" width="9.140625" style="12"/>
    <col min="4106" max="4106" width="13.140625" style="12" bestFit="1" customWidth="1"/>
    <col min="4107" max="4107" width="6.5703125" style="12" customWidth="1"/>
    <col min="4108" max="4108" width="7.85546875" style="12" customWidth="1"/>
    <col min="4109" max="4109" width="42.42578125" style="12" customWidth="1"/>
    <col min="4110" max="4110" width="36.5703125" style="12" bestFit="1" customWidth="1"/>
    <col min="4111" max="4111" width="7" style="12" customWidth="1"/>
    <col min="4112" max="4353" width="9.140625" style="12"/>
    <col min="4354" max="4354" width="24.7109375" style="12" customWidth="1"/>
    <col min="4355" max="4355" width="3.5703125" style="12" customWidth="1"/>
    <col min="4356" max="4356" width="6.140625" style="12" bestFit="1" customWidth="1"/>
    <col min="4357" max="4357" width="47.85546875" style="12" bestFit="1" customWidth="1"/>
    <col min="4358" max="4358" width="40.85546875" style="12" bestFit="1" customWidth="1"/>
    <col min="4359" max="4360" width="6.7109375" style="12" customWidth="1"/>
    <col min="4361" max="4361" width="9.140625" style="12"/>
    <col min="4362" max="4362" width="13.140625" style="12" bestFit="1" customWidth="1"/>
    <col min="4363" max="4363" width="6.5703125" style="12" customWidth="1"/>
    <col min="4364" max="4364" width="7.85546875" style="12" customWidth="1"/>
    <col min="4365" max="4365" width="42.42578125" style="12" customWidth="1"/>
    <col min="4366" max="4366" width="36.5703125" style="12" bestFit="1" customWidth="1"/>
    <col min="4367" max="4367" width="7" style="12" customWidth="1"/>
    <col min="4368" max="4609" width="9.140625" style="12"/>
    <col min="4610" max="4610" width="24.7109375" style="12" customWidth="1"/>
    <col min="4611" max="4611" width="3.5703125" style="12" customWidth="1"/>
    <col min="4612" max="4612" width="6.140625" style="12" bestFit="1" customWidth="1"/>
    <col min="4613" max="4613" width="47.85546875" style="12" bestFit="1" customWidth="1"/>
    <col min="4614" max="4614" width="40.85546875" style="12" bestFit="1" customWidth="1"/>
    <col min="4615" max="4616" width="6.7109375" style="12" customWidth="1"/>
    <col min="4617" max="4617" width="9.140625" style="12"/>
    <col min="4618" max="4618" width="13.140625" style="12" bestFit="1" customWidth="1"/>
    <col min="4619" max="4619" width="6.5703125" style="12" customWidth="1"/>
    <col min="4620" max="4620" width="7.85546875" style="12" customWidth="1"/>
    <col min="4621" max="4621" width="42.42578125" style="12" customWidth="1"/>
    <col min="4622" max="4622" width="36.5703125" style="12" bestFit="1" customWidth="1"/>
    <col min="4623" max="4623" width="7" style="12" customWidth="1"/>
    <col min="4624" max="4865" width="9.140625" style="12"/>
    <col min="4866" max="4866" width="24.7109375" style="12" customWidth="1"/>
    <col min="4867" max="4867" width="3.5703125" style="12" customWidth="1"/>
    <col min="4868" max="4868" width="6.140625" style="12" bestFit="1" customWidth="1"/>
    <col min="4869" max="4869" width="47.85546875" style="12" bestFit="1" customWidth="1"/>
    <col min="4870" max="4870" width="40.85546875" style="12" bestFit="1" customWidth="1"/>
    <col min="4871" max="4872" width="6.7109375" style="12" customWidth="1"/>
    <col min="4873" max="4873" width="9.140625" style="12"/>
    <col min="4874" max="4874" width="13.140625" style="12" bestFit="1" customWidth="1"/>
    <col min="4875" max="4875" width="6.5703125" style="12" customWidth="1"/>
    <col min="4876" max="4876" width="7.85546875" style="12" customWidth="1"/>
    <col min="4877" max="4877" width="42.42578125" style="12" customWidth="1"/>
    <col min="4878" max="4878" width="36.5703125" style="12" bestFit="1" customWidth="1"/>
    <col min="4879" max="4879" width="7" style="12" customWidth="1"/>
    <col min="4880" max="5121" width="9.140625" style="12"/>
    <col min="5122" max="5122" width="24.7109375" style="12" customWidth="1"/>
    <col min="5123" max="5123" width="3.5703125" style="12" customWidth="1"/>
    <col min="5124" max="5124" width="6.140625" style="12" bestFit="1" customWidth="1"/>
    <col min="5125" max="5125" width="47.85546875" style="12" bestFit="1" customWidth="1"/>
    <col min="5126" max="5126" width="40.85546875" style="12" bestFit="1" customWidth="1"/>
    <col min="5127" max="5128" width="6.7109375" style="12" customWidth="1"/>
    <col min="5129" max="5129" width="9.140625" style="12"/>
    <col min="5130" max="5130" width="13.140625" style="12" bestFit="1" customWidth="1"/>
    <col min="5131" max="5131" width="6.5703125" style="12" customWidth="1"/>
    <col min="5132" max="5132" width="7.85546875" style="12" customWidth="1"/>
    <col min="5133" max="5133" width="42.42578125" style="12" customWidth="1"/>
    <col min="5134" max="5134" width="36.5703125" style="12" bestFit="1" customWidth="1"/>
    <col min="5135" max="5135" width="7" style="12" customWidth="1"/>
    <col min="5136" max="5377" width="9.140625" style="12"/>
    <col min="5378" max="5378" width="24.7109375" style="12" customWidth="1"/>
    <col min="5379" max="5379" width="3.5703125" style="12" customWidth="1"/>
    <col min="5380" max="5380" width="6.140625" style="12" bestFit="1" customWidth="1"/>
    <col min="5381" max="5381" width="47.85546875" style="12" bestFit="1" customWidth="1"/>
    <col min="5382" max="5382" width="40.85546875" style="12" bestFit="1" customWidth="1"/>
    <col min="5383" max="5384" width="6.7109375" style="12" customWidth="1"/>
    <col min="5385" max="5385" width="9.140625" style="12"/>
    <col min="5386" max="5386" width="13.140625" style="12" bestFit="1" customWidth="1"/>
    <col min="5387" max="5387" width="6.5703125" style="12" customWidth="1"/>
    <col min="5388" max="5388" width="7.85546875" style="12" customWidth="1"/>
    <col min="5389" max="5389" width="42.42578125" style="12" customWidth="1"/>
    <col min="5390" max="5390" width="36.5703125" style="12" bestFit="1" customWidth="1"/>
    <col min="5391" max="5391" width="7" style="12" customWidth="1"/>
    <col min="5392" max="5633" width="9.140625" style="12"/>
    <col min="5634" max="5634" width="24.7109375" style="12" customWidth="1"/>
    <col min="5635" max="5635" width="3.5703125" style="12" customWidth="1"/>
    <col min="5636" max="5636" width="6.140625" style="12" bestFit="1" customWidth="1"/>
    <col min="5637" max="5637" width="47.85546875" style="12" bestFit="1" customWidth="1"/>
    <col min="5638" max="5638" width="40.85546875" style="12" bestFit="1" customWidth="1"/>
    <col min="5639" max="5640" width="6.7109375" style="12" customWidth="1"/>
    <col min="5641" max="5641" width="9.140625" style="12"/>
    <col min="5642" max="5642" width="13.140625" style="12" bestFit="1" customWidth="1"/>
    <col min="5643" max="5643" width="6.5703125" style="12" customWidth="1"/>
    <col min="5644" max="5644" width="7.85546875" style="12" customWidth="1"/>
    <col min="5645" max="5645" width="42.42578125" style="12" customWidth="1"/>
    <col min="5646" max="5646" width="36.5703125" style="12" bestFit="1" customWidth="1"/>
    <col min="5647" max="5647" width="7" style="12" customWidth="1"/>
    <col min="5648" max="5889" width="9.140625" style="12"/>
    <col min="5890" max="5890" width="24.7109375" style="12" customWidth="1"/>
    <col min="5891" max="5891" width="3.5703125" style="12" customWidth="1"/>
    <col min="5892" max="5892" width="6.140625" style="12" bestFit="1" customWidth="1"/>
    <col min="5893" max="5893" width="47.85546875" style="12" bestFit="1" customWidth="1"/>
    <col min="5894" max="5894" width="40.85546875" style="12" bestFit="1" customWidth="1"/>
    <col min="5895" max="5896" width="6.7109375" style="12" customWidth="1"/>
    <col min="5897" max="5897" width="9.140625" style="12"/>
    <col min="5898" max="5898" width="13.140625" style="12" bestFit="1" customWidth="1"/>
    <col min="5899" max="5899" width="6.5703125" style="12" customWidth="1"/>
    <col min="5900" max="5900" width="7.85546875" style="12" customWidth="1"/>
    <col min="5901" max="5901" width="42.42578125" style="12" customWidth="1"/>
    <col min="5902" max="5902" width="36.5703125" style="12" bestFit="1" customWidth="1"/>
    <col min="5903" max="5903" width="7" style="12" customWidth="1"/>
    <col min="5904" max="6145" width="9.140625" style="12"/>
    <col min="6146" max="6146" width="24.7109375" style="12" customWidth="1"/>
    <col min="6147" max="6147" width="3.5703125" style="12" customWidth="1"/>
    <col min="6148" max="6148" width="6.140625" style="12" bestFit="1" customWidth="1"/>
    <col min="6149" max="6149" width="47.85546875" style="12" bestFit="1" customWidth="1"/>
    <col min="6150" max="6150" width="40.85546875" style="12" bestFit="1" customWidth="1"/>
    <col min="6151" max="6152" width="6.7109375" style="12" customWidth="1"/>
    <col min="6153" max="6153" width="9.140625" style="12"/>
    <col min="6154" max="6154" width="13.140625" style="12" bestFit="1" customWidth="1"/>
    <col min="6155" max="6155" width="6.5703125" style="12" customWidth="1"/>
    <col min="6156" max="6156" width="7.85546875" style="12" customWidth="1"/>
    <col min="6157" max="6157" width="42.42578125" style="12" customWidth="1"/>
    <col min="6158" max="6158" width="36.5703125" style="12" bestFit="1" customWidth="1"/>
    <col min="6159" max="6159" width="7" style="12" customWidth="1"/>
    <col min="6160" max="6401" width="9.140625" style="12"/>
    <col min="6402" max="6402" width="24.7109375" style="12" customWidth="1"/>
    <col min="6403" max="6403" width="3.5703125" style="12" customWidth="1"/>
    <col min="6404" max="6404" width="6.140625" style="12" bestFit="1" customWidth="1"/>
    <col min="6405" max="6405" width="47.85546875" style="12" bestFit="1" customWidth="1"/>
    <col min="6406" max="6406" width="40.85546875" style="12" bestFit="1" customWidth="1"/>
    <col min="6407" max="6408" width="6.7109375" style="12" customWidth="1"/>
    <col min="6409" max="6409" width="9.140625" style="12"/>
    <col min="6410" max="6410" width="13.140625" style="12" bestFit="1" customWidth="1"/>
    <col min="6411" max="6411" width="6.5703125" style="12" customWidth="1"/>
    <col min="6412" max="6412" width="7.85546875" style="12" customWidth="1"/>
    <col min="6413" max="6413" width="42.42578125" style="12" customWidth="1"/>
    <col min="6414" max="6414" width="36.5703125" style="12" bestFit="1" customWidth="1"/>
    <col min="6415" max="6415" width="7" style="12" customWidth="1"/>
    <col min="6416" max="6657" width="9.140625" style="12"/>
    <col min="6658" max="6658" width="24.7109375" style="12" customWidth="1"/>
    <col min="6659" max="6659" width="3.5703125" style="12" customWidth="1"/>
    <col min="6660" max="6660" width="6.140625" style="12" bestFit="1" customWidth="1"/>
    <col min="6661" max="6661" width="47.85546875" style="12" bestFit="1" customWidth="1"/>
    <col min="6662" max="6662" width="40.85546875" style="12" bestFit="1" customWidth="1"/>
    <col min="6663" max="6664" width="6.7109375" style="12" customWidth="1"/>
    <col min="6665" max="6665" width="9.140625" style="12"/>
    <col min="6666" max="6666" width="13.140625" style="12" bestFit="1" customWidth="1"/>
    <col min="6667" max="6667" width="6.5703125" style="12" customWidth="1"/>
    <col min="6668" max="6668" width="7.85546875" style="12" customWidth="1"/>
    <col min="6669" max="6669" width="42.42578125" style="12" customWidth="1"/>
    <col min="6670" max="6670" width="36.5703125" style="12" bestFit="1" customWidth="1"/>
    <col min="6671" max="6671" width="7" style="12" customWidth="1"/>
    <col min="6672" max="6913" width="9.140625" style="12"/>
    <col min="6914" max="6914" width="24.7109375" style="12" customWidth="1"/>
    <col min="6915" max="6915" width="3.5703125" style="12" customWidth="1"/>
    <col min="6916" max="6916" width="6.140625" style="12" bestFit="1" customWidth="1"/>
    <col min="6917" max="6917" width="47.85546875" style="12" bestFit="1" customWidth="1"/>
    <col min="6918" max="6918" width="40.85546875" style="12" bestFit="1" customWidth="1"/>
    <col min="6919" max="6920" width="6.7109375" style="12" customWidth="1"/>
    <col min="6921" max="6921" width="9.140625" style="12"/>
    <col min="6922" max="6922" width="13.140625" style="12" bestFit="1" customWidth="1"/>
    <col min="6923" max="6923" width="6.5703125" style="12" customWidth="1"/>
    <col min="6924" max="6924" width="7.85546875" style="12" customWidth="1"/>
    <col min="6925" max="6925" width="42.42578125" style="12" customWidth="1"/>
    <col min="6926" max="6926" width="36.5703125" style="12" bestFit="1" customWidth="1"/>
    <col min="6927" max="6927" width="7" style="12" customWidth="1"/>
    <col min="6928" max="7169" width="9.140625" style="12"/>
    <col min="7170" max="7170" width="24.7109375" style="12" customWidth="1"/>
    <col min="7171" max="7171" width="3.5703125" style="12" customWidth="1"/>
    <col min="7172" max="7172" width="6.140625" style="12" bestFit="1" customWidth="1"/>
    <col min="7173" max="7173" width="47.85546875" style="12" bestFit="1" customWidth="1"/>
    <col min="7174" max="7174" width="40.85546875" style="12" bestFit="1" customWidth="1"/>
    <col min="7175" max="7176" width="6.7109375" style="12" customWidth="1"/>
    <col min="7177" max="7177" width="9.140625" style="12"/>
    <col min="7178" max="7178" width="13.140625" style="12" bestFit="1" customWidth="1"/>
    <col min="7179" max="7179" width="6.5703125" style="12" customWidth="1"/>
    <col min="7180" max="7180" width="7.85546875" style="12" customWidth="1"/>
    <col min="7181" max="7181" width="42.42578125" style="12" customWidth="1"/>
    <col min="7182" max="7182" width="36.5703125" style="12" bestFit="1" customWidth="1"/>
    <col min="7183" max="7183" width="7" style="12" customWidth="1"/>
    <col min="7184" max="7425" width="9.140625" style="12"/>
    <col min="7426" max="7426" width="24.7109375" style="12" customWidth="1"/>
    <col min="7427" max="7427" width="3.5703125" style="12" customWidth="1"/>
    <col min="7428" max="7428" width="6.140625" style="12" bestFit="1" customWidth="1"/>
    <col min="7429" max="7429" width="47.85546875" style="12" bestFit="1" customWidth="1"/>
    <col min="7430" max="7430" width="40.85546875" style="12" bestFit="1" customWidth="1"/>
    <col min="7431" max="7432" width="6.7109375" style="12" customWidth="1"/>
    <col min="7433" max="7433" width="9.140625" style="12"/>
    <col min="7434" max="7434" width="13.140625" style="12" bestFit="1" customWidth="1"/>
    <col min="7435" max="7435" width="6.5703125" style="12" customWidth="1"/>
    <col min="7436" max="7436" width="7.85546875" style="12" customWidth="1"/>
    <col min="7437" max="7437" width="42.42578125" style="12" customWidth="1"/>
    <col min="7438" max="7438" width="36.5703125" style="12" bestFit="1" customWidth="1"/>
    <col min="7439" max="7439" width="7" style="12" customWidth="1"/>
    <col min="7440" max="7681" width="9.140625" style="12"/>
    <col min="7682" max="7682" width="24.7109375" style="12" customWidth="1"/>
    <col min="7683" max="7683" width="3.5703125" style="12" customWidth="1"/>
    <col min="7684" max="7684" width="6.140625" style="12" bestFit="1" customWidth="1"/>
    <col min="7685" max="7685" width="47.85546875" style="12" bestFit="1" customWidth="1"/>
    <col min="7686" max="7686" width="40.85546875" style="12" bestFit="1" customWidth="1"/>
    <col min="7687" max="7688" width="6.7109375" style="12" customWidth="1"/>
    <col min="7689" max="7689" width="9.140625" style="12"/>
    <col min="7690" max="7690" width="13.140625" style="12" bestFit="1" customWidth="1"/>
    <col min="7691" max="7691" width="6.5703125" style="12" customWidth="1"/>
    <col min="7692" max="7692" width="7.85546875" style="12" customWidth="1"/>
    <col min="7693" max="7693" width="42.42578125" style="12" customWidth="1"/>
    <col min="7694" max="7694" width="36.5703125" style="12" bestFit="1" customWidth="1"/>
    <col min="7695" max="7695" width="7" style="12" customWidth="1"/>
    <col min="7696" max="7937" width="9.140625" style="12"/>
    <col min="7938" max="7938" width="24.7109375" style="12" customWidth="1"/>
    <col min="7939" max="7939" width="3.5703125" style="12" customWidth="1"/>
    <col min="7940" max="7940" width="6.140625" style="12" bestFit="1" customWidth="1"/>
    <col min="7941" max="7941" width="47.85546875" style="12" bestFit="1" customWidth="1"/>
    <col min="7942" max="7942" width="40.85546875" style="12" bestFit="1" customWidth="1"/>
    <col min="7943" max="7944" width="6.7109375" style="12" customWidth="1"/>
    <col min="7945" max="7945" width="9.140625" style="12"/>
    <col min="7946" max="7946" width="13.140625" style="12" bestFit="1" customWidth="1"/>
    <col min="7947" max="7947" width="6.5703125" style="12" customWidth="1"/>
    <col min="7948" max="7948" width="7.85546875" style="12" customWidth="1"/>
    <col min="7949" max="7949" width="42.42578125" style="12" customWidth="1"/>
    <col min="7950" max="7950" width="36.5703125" style="12" bestFit="1" customWidth="1"/>
    <col min="7951" max="7951" width="7" style="12" customWidth="1"/>
    <col min="7952" max="8193" width="9.140625" style="12"/>
    <col min="8194" max="8194" width="24.7109375" style="12" customWidth="1"/>
    <col min="8195" max="8195" width="3.5703125" style="12" customWidth="1"/>
    <col min="8196" max="8196" width="6.140625" style="12" bestFit="1" customWidth="1"/>
    <col min="8197" max="8197" width="47.85546875" style="12" bestFit="1" customWidth="1"/>
    <col min="8198" max="8198" width="40.85546875" style="12" bestFit="1" customWidth="1"/>
    <col min="8199" max="8200" width="6.7109375" style="12" customWidth="1"/>
    <col min="8201" max="8201" width="9.140625" style="12"/>
    <col min="8202" max="8202" width="13.140625" style="12" bestFit="1" customWidth="1"/>
    <col min="8203" max="8203" width="6.5703125" style="12" customWidth="1"/>
    <col min="8204" max="8204" width="7.85546875" style="12" customWidth="1"/>
    <col min="8205" max="8205" width="42.42578125" style="12" customWidth="1"/>
    <col min="8206" max="8206" width="36.5703125" style="12" bestFit="1" customWidth="1"/>
    <col min="8207" max="8207" width="7" style="12" customWidth="1"/>
    <col min="8208" max="8449" width="9.140625" style="12"/>
    <col min="8450" max="8450" width="24.7109375" style="12" customWidth="1"/>
    <col min="8451" max="8451" width="3.5703125" style="12" customWidth="1"/>
    <col min="8452" max="8452" width="6.140625" style="12" bestFit="1" customWidth="1"/>
    <col min="8453" max="8453" width="47.85546875" style="12" bestFit="1" customWidth="1"/>
    <col min="8454" max="8454" width="40.85546875" style="12" bestFit="1" customWidth="1"/>
    <col min="8455" max="8456" width="6.7109375" style="12" customWidth="1"/>
    <col min="8457" max="8457" width="9.140625" style="12"/>
    <col min="8458" max="8458" width="13.140625" style="12" bestFit="1" customWidth="1"/>
    <col min="8459" max="8459" width="6.5703125" style="12" customWidth="1"/>
    <col min="8460" max="8460" width="7.85546875" style="12" customWidth="1"/>
    <col min="8461" max="8461" width="42.42578125" style="12" customWidth="1"/>
    <col min="8462" max="8462" width="36.5703125" style="12" bestFit="1" customWidth="1"/>
    <col min="8463" max="8463" width="7" style="12" customWidth="1"/>
    <col min="8464" max="8705" width="9.140625" style="12"/>
    <col min="8706" max="8706" width="24.7109375" style="12" customWidth="1"/>
    <col min="8707" max="8707" width="3.5703125" style="12" customWidth="1"/>
    <col min="8708" max="8708" width="6.140625" style="12" bestFit="1" customWidth="1"/>
    <col min="8709" max="8709" width="47.85546875" style="12" bestFit="1" customWidth="1"/>
    <col min="8710" max="8710" width="40.85546875" style="12" bestFit="1" customWidth="1"/>
    <col min="8711" max="8712" width="6.7109375" style="12" customWidth="1"/>
    <col min="8713" max="8713" width="9.140625" style="12"/>
    <col min="8714" max="8714" width="13.140625" style="12" bestFit="1" customWidth="1"/>
    <col min="8715" max="8715" width="6.5703125" style="12" customWidth="1"/>
    <col min="8716" max="8716" width="7.85546875" style="12" customWidth="1"/>
    <col min="8717" max="8717" width="42.42578125" style="12" customWidth="1"/>
    <col min="8718" max="8718" width="36.5703125" style="12" bestFit="1" customWidth="1"/>
    <col min="8719" max="8719" width="7" style="12" customWidth="1"/>
    <col min="8720" max="8961" width="9.140625" style="12"/>
    <col min="8962" max="8962" width="24.7109375" style="12" customWidth="1"/>
    <col min="8963" max="8963" width="3.5703125" style="12" customWidth="1"/>
    <col min="8964" max="8964" width="6.140625" style="12" bestFit="1" customWidth="1"/>
    <col min="8965" max="8965" width="47.85546875" style="12" bestFit="1" customWidth="1"/>
    <col min="8966" max="8966" width="40.85546875" style="12" bestFit="1" customWidth="1"/>
    <col min="8967" max="8968" width="6.7109375" style="12" customWidth="1"/>
    <col min="8969" max="8969" width="9.140625" style="12"/>
    <col min="8970" max="8970" width="13.140625" style="12" bestFit="1" customWidth="1"/>
    <col min="8971" max="8971" width="6.5703125" style="12" customWidth="1"/>
    <col min="8972" max="8972" width="7.85546875" style="12" customWidth="1"/>
    <col min="8973" max="8973" width="42.42578125" style="12" customWidth="1"/>
    <col min="8974" max="8974" width="36.5703125" style="12" bestFit="1" customWidth="1"/>
    <col min="8975" max="8975" width="7" style="12" customWidth="1"/>
    <col min="8976" max="9217" width="9.140625" style="12"/>
    <col min="9218" max="9218" width="24.7109375" style="12" customWidth="1"/>
    <col min="9219" max="9219" width="3.5703125" style="12" customWidth="1"/>
    <col min="9220" max="9220" width="6.140625" style="12" bestFit="1" customWidth="1"/>
    <col min="9221" max="9221" width="47.85546875" style="12" bestFit="1" customWidth="1"/>
    <col min="9222" max="9222" width="40.85546875" style="12" bestFit="1" customWidth="1"/>
    <col min="9223" max="9224" width="6.7109375" style="12" customWidth="1"/>
    <col min="9225" max="9225" width="9.140625" style="12"/>
    <col min="9226" max="9226" width="13.140625" style="12" bestFit="1" customWidth="1"/>
    <col min="9227" max="9227" width="6.5703125" style="12" customWidth="1"/>
    <col min="9228" max="9228" width="7.85546875" style="12" customWidth="1"/>
    <col min="9229" max="9229" width="42.42578125" style="12" customWidth="1"/>
    <col min="9230" max="9230" width="36.5703125" style="12" bestFit="1" customWidth="1"/>
    <col min="9231" max="9231" width="7" style="12" customWidth="1"/>
    <col min="9232" max="9473" width="9.140625" style="12"/>
    <col min="9474" max="9474" width="24.7109375" style="12" customWidth="1"/>
    <col min="9475" max="9475" width="3.5703125" style="12" customWidth="1"/>
    <col min="9476" max="9476" width="6.140625" style="12" bestFit="1" customWidth="1"/>
    <col min="9477" max="9477" width="47.85546875" style="12" bestFit="1" customWidth="1"/>
    <col min="9478" max="9478" width="40.85546875" style="12" bestFit="1" customWidth="1"/>
    <col min="9479" max="9480" width="6.7109375" style="12" customWidth="1"/>
    <col min="9481" max="9481" width="9.140625" style="12"/>
    <col min="9482" max="9482" width="13.140625" style="12" bestFit="1" customWidth="1"/>
    <col min="9483" max="9483" width="6.5703125" style="12" customWidth="1"/>
    <col min="9484" max="9484" width="7.85546875" style="12" customWidth="1"/>
    <col min="9485" max="9485" width="42.42578125" style="12" customWidth="1"/>
    <col min="9486" max="9486" width="36.5703125" style="12" bestFit="1" customWidth="1"/>
    <col min="9487" max="9487" width="7" style="12" customWidth="1"/>
    <col min="9488" max="9729" width="9.140625" style="12"/>
    <col min="9730" max="9730" width="24.7109375" style="12" customWidth="1"/>
    <col min="9731" max="9731" width="3.5703125" style="12" customWidth="1"/>
    <col min="9732" max="9732" width="6.140625" style="12" bestFit="1" customWidth="1"/>
    <col min="9733" max="9733" width="47.85546875" style="12" bestFit="1" customWidth="1"/>
    <col min="9734" max="9734" width="40.85546875" style="12" bestFit="1" customWidth="1"/>
    <col min="9735" max="9736" width="6.7109375" style="12" customWidth="1"/>
    <col min="9737" max="9737" width="9.140625" style="12"/>
    <col min="9738" max="9738" width="13.140625" style="12" bestFit="1" customWidth="1"/>
    <col min="9739" max="9739" width="6.5703125" style="12" customWidth="1"/>
    <col min="9740" max="9740" width="7.85546875" style="12" customWidth="1"/>
    <col min="9741" max="9741" width="42.42578125" style="12" customWidth="1"/>
    <col min="9742" max="9742" width="36.5703125" style="12" bestFit="1" customWidth="1"/>
    <col min="9743" max="9743" width="7" style="12" customWidth="1"/>
    <col min="9744" max="9985" width="9.140625" style="12"/>
    <col min="9986" max="9986" width="24.7109375" style="12" customWidth="1"/>
    <col min="9987" max="9987" width="3.5703125" style="12" customWidth="1"/>
    <col min="9988" max="9988" width="6.140625" style="12" bestFit="1" customWidth="1"/>
    <col min="9989" max="9989" width="47.85546875" style="12" bestFit="1" customWidth="1"/>
    <col min="9990" max="9990" width="40.85546875" style="12" bestFit="1" customWidth="1"/>
    <col min="9991" max="9992" width="6.7109375" style="12" customWidth="1"/>
    <col min="9993" max="9993" width="9.140625" style="12"/>
    <col min="9994" max="9994" width="13.140625" style="12" bestFit="1" customWidth="1"/>
    <col min="9995" max="9995" width="6.5703125" style="12" customWidth="1"/>
    <col min="9996" max="9996" width="7.85546875" style="12" customWidth="1"/>
    <col min="9997" max="9997" width="42.42578125" style="12" customWidth="1"/>
    <col min="9998" max="9998" width="36.5703125" style="12" bestFit="1" customWidth="1"/>
    <col min="9999" max="9999" width="7" style="12" customWidth="1"/>
    <col min="10000" max="10241" width="9.140625" style="12"/>
    <col min="10242" max="10242" width="24.7109375" style="12" customWidth="1"/>
    <col min="10243" max="10243" width="3.5703125" style="12" customWidth="1"/>
    <col min="10244" max="10244" width="6.140625" style="12" bestFit="1" customWidth="1"/>
    <col min="10245" max="10245" width="47.85546875" style="12" bestFit="1" customWidth="1"/>
    <col min="10246" max="10246" width="40.85546875" style="12" bestFit="1" customWidth="1"/>
    <col min="10247" max="10248" width="6.7109375" style="12" customWidth="1"/>
    <col min="10249" max="10249" width="9.140625" style="12"/>
    <col min="10250" max="10250" width="13.140625" style="12" bestFit="1" customWidth="1"/>
    <col min="10251" max="10251" width="6.5703125" style="12" customWidth="1"/>
    <col min="10252" max="10252" width="7.85546875" style="12" customWidth="1"/>
    <col min="10253" max="10253" width="42.42578125" style="12" customWidth="1"/>
    <col min="10254" max="10254" width="36.5703125" style="12" bestFit="1" customWidth="1"/>
    <col min="10255" max="10255" width="7" style="12" customWidth="1"/>
    <col min="10256" max="10497" width="9.140625" style="12"/>
    <col min="10498" max="10498" width="24.7109375" style="12" customWidth="1"/>
    <col min="10499" max="10499" width="3.5703125" style="12" customWidth="1"/>
    <col min="10500" max="10500" width="6.140625" style="12" bestFit="1" customWidth="1"/>
    <col min="10501" max="10501" width="47.85546875" style="12" bestFit="1" customWidth="1"/>
    <col min="10502" max="10502" width="40.85546875" style="12" bestFit="1" customWidth="1"/>
    <col min="10503" max="10504" width="6.7109375" style="12" customWidth="1"/>
    <col min="10505" max="10505" width="9.140625" style="12"/>
    <col min="10506" max="10506" width="13.140625" style="12" bestFit="1" customWidth="1"/>
    <col min="10507" max="10507" width="6.5703125" style="12" customWidth="1"/>
    <col min="10508" max="10508" width="7.85546875" style="12" customWidth="1"/>
    <col min="10509" max="10509" width="42.42578125" style="12" customWidth="1"/>
    <col min="10510" max="10510" width="36.5703125" style="12" bestFit="1" customWidth="1"/>
    <col min="10511" max="10511" width="7" style="12" customWidth="1"/>
    <col min="10512" max="10753" width="9.140625" style="12"/>
    <col min="10754" max="10754" width="24.7109375" style="12" customWidth="1"/>
    <col min="10755" max="10755" width="3.5703125" style="12" customWidth="1"/>
    <col min="10756" max="10756" width="6.140625" style="12" bestFit="1" customWidth="1"/>
    <col min="10757" max="10757" width="47.85546875" style="12" bestFit="1" customWidth="1"/>
    <col min="10758" max="10758" width="40.85546875" style="12" bestFit="1" customWidth="1"/>
    <col min="10759" max="10760" width="6.7109375" style="12" customWidth="1"/>
    <col min="10761" max="10761" width="9.140625" style="12"/>
    <col min="10762" max="10762" width="13.140625" style="12" bestFit="1" customWidth="1"/>
    <col min="10763" max="10763" width="6.5703125" style="12" customWidth="1"/>
    <col min="10764" max="10764" width="7.85546875" style="12" customWidth="1"/>
    <col min="10765" max="10765" width="42.42578125" style="12" customWidth="1"/>
    <col min="10766" max="10766" width="36.5703125" style="12" bestFit="1" customWidth="1"/>
    <col min="10767" max="10767" width="7" style="12" customWidth="1"/>
    <col min="10768" max="11009" width="9.140625" style="12"/>
    <col min="11010" max="11010" width="24.7109375" style="12" customWidth="1"/>
    <col min="11011" max="11011" width="3.5703125" style="12" customWidth="1"/>
    <col min="11012" max="11012" width="6.140625" style="12" bestFit="1" customWidth="1"/>
    <col min="11013" max="11013" width="47.85546875" style="12" bestFit="1" customWidth="1"/>
    <col min="11014" max="11014" width="40.85546875" style="12" bestFit="1" customWidth="1"/>
    <col min="11015" max="11016" width="6.7109375" style="12" customWidth="1"/>
    <col min="11017" max="11017" width="9.140625" style="12"/>
    <col min="11018" max="11018" width="13.140625" style="12" bestFit="1" customWidth="1"/>
    <col min="11019" max="11019" width="6.5703125" style="12" customWidth="1"/>
    <col min="11020" max="11020" width="7.85546875" style="12" customWidth="1"/>
    <col min="11021" max="11021" width="42.42578125" style="12" customWidth="1"/>
    <col min="11022" max="11022" width="36.5703125" style="12" bestFit="1" customWidth="1"/>
    <col min="11023" max="11023" width="7" style="12" customWidth="1"/>
    <col min="11024" max="11265" width="9.140625" style="12"/>
    <col min="11266" max="11266" width="24.7109375" style="12" customWidth="1"/>
    <col min="11267" max="11267" width="3.5703125" style="12" customWidth="1"/>
    <col min="11268" max="11268" width="6.140625" style="12" bestFit="1" customWidth="1"/>
    <col min="11269" max="11269" width="47.85546875" style="12" bestFit="1" customWidth="1"/>
    <col min="11270" max="11270" width="40.85546875" style="12" bestFit="1" customWidth="1"/>
    <col min="11271" max="11272" width="6.7109375" style="12" customWidth="1"/>
    <col min="11273" max="11273" width="9.140625" style="12"/>
    <col min="11274" max="11274" width="13.140625" style="12" bestFit="1" customWidth="1"/>
    <col min="11275" max="11275" width="6.5703125" style="12" customWidth="1"/>
    <col min="11276" max="11276" width="7.85546875" style="12" customWidth="1"/>
    <col min="11277" max="11277" width="42.42578125" style="12" customWidth="1"/>
    <col min="11278" max="11278" width="36.5703125" style="12" bestFit="1" customWidth="1"/>
    <col min="11279" max="11279" width="7" style="12" customWidth="1"/>
    <col min="11280" max="11521" width="9.140625" style="12"/>
    <col min="11522" max="11522" width="24.7109375" style="12" customWidth="1"/>
    <col min="11523" max="11523" width="3.5703125" style="12" customWidth="1"/>
    <col min="11524" max="11524" width="6.140625" style="12" bestFit="1" customWidth="1"/>
    <col min="11525" max="11525" width="47.85546875" style="12" bestFit="1" customWidth="1"/>
    <col min="11526" max="11526" width="40.85546875" style="12" bestFit="1" customWidth="1"/>
    <col min="11527" max="11528" width="6.7109375" style="12" customWidth="1"/>
    <col min="11529" max="11529" width="9.140625" style="12"/>
    <col min="11530" max="11530" width="13.140625" style="12" bestFit="1" customWidth="1"/>
    <col min="11531" max="11531" width="6.5703125" style="12" customWidth="1"/>
    <col min="11532" max="11532" width="7.85546875" style="12" customWidth="1"/>
    <col min="11533" max="11533" width="42.42578125" style="12" customWidth="1"/>
    <col min="11534" max="11534" width="36.5703125" style="12" bestFit="1" customWidth="1"/>
    <col min="11535" max="11535" width="7" style="12" customWidth="1"/>
    <col min="11536" max="11777" width="9.140625" style="12"/>
    <col min="11778" max="11778" width="24.7109375" style="12" customWidth="1"/>
    <col min="11779" max="11779" width="3.5703125" style="12" customWidth="1"/>
    <col min="11780" max="11780" width="6.140625" style="12" bestFit="1" customWidth="1"/>
    <col min="11781" max="11781" width="47.85546875" style="12" bestFit="1" customWidth="1"/>
    <col min="11782" max="11782" width="40.85546875" style="12" bestFit="1" customWidth="1"/>
    <col min="11783" max="11784" width="6.7109375" style="12" customWidth="1"/>
    <col min="11785" max="11785" width="9.140625" style="12"/>
    <col min="11786" max="11786" width="13.140625" style="12" bestFit="1" customWidth="1"/>
    <col min="11787" max="11787" width="6.5703125" style="12" customWidth="1"/>
    <col min="11788" max="11788" width="7.85546875" style="12" customWidth="1"/>
    <col min="11789" max="11789" width="42.42578125" style="12" customWidth="1"/>
    <col min="11790" max="11790" width="36.5703125" style="12" bestFit="1" customWidth="1"/>
    <col min="11791" max="11791" width="7" style="12" customWidth="1"/>
    <col min="11792" max="12033" width="9.140625" style="12"/>
    <col min="12034" max="12034" width="24.7109375" style="12" customWidth="1"/>
    <col min="12035" max="12035" width="3.5703125" style="12" customWidth="1"/>
    <col min="12036" max="12036" width="6.140625" style="12" bestFit="1" customWidth="1"/>
    <col min="12037" max="12037" width="47.85546875" style="12" bestFit="1" customWidth="1"/>
    <col min="12038" max="12038" width="40.85546875" style="12" bestFit="1" customWidth="1"/>
    <col min="12039" max="12040" width="6.7109375" style="12" customWidth="1"/>
    <col min="12041" max="12041" width="9.140625" style="12"/>
    <col min="12042" max="12042" width="13.140625" style="12" bestFit="1" customWidth="1"/>
    <col min="12043" max="12043" width="6.5703125" style="12" customWidth="1"/>
    <col min="12044" max="12044" width="7.85546875" style="12" customWidth="1"/>
    <col min="12045" max="12045" width="42.42578125" style="12" customWidth="1"/>
    <col min="12046" max="12046" width="36.5703125" style="12" bestFit="1" customWidth="1"/>
    <col min="12047" max="12047" width="7" style="12" customWidth="1"/>
    <col min="12048" max="12289" width="9.140625" style="12"/>
    <col min="12290" max="12290" width="24.7109375" style="12" customWidth="1"/>
    <col min="12291" max="12291" width="3.5703125" style="12" customWidth="1"/>
    <col min="12292" max="12292" width="6.140625" style="12" bestFit="1" customWidth="1"/>
    <col min="12293" max="12293" width="47.85546875" style="12" bestFit="1" customWidth="1"/>
    <col min="12294" max="12294" width="40.85546875" style="12" bestFit="1" customWidth="1"/>
    <col min="12295" max="12296" width="6.7109375" style="12" customWidth="1"/>
    <col min="12297" max="12297" width="9.140625" style="12"/>
    <col min="12298" max="12298" width="13.140625" style="12" bestFit="1" customWidth="1"/>
    <col min="12299" max="12299" width="6.5703125" style="12" customWidth="1"/>
    <col min="12300" max="12300" width="7.85546875" style="12" customWidth="1"/>
    <col min="12301" max="12301" width="42.42578125" style="12" customWidth="1"/>
    <col min="12302" max="12302" width="36.5703125" style="12" bestFit="1" customWidth="1"/>
    <col min="12303" max="12303" width="7" style="12" customWidth="1"/>
    <col min="12304" max="12545" width="9.140625" style="12"/>
    <col min="12546" max="12546" width="24.7109375" style="12" customWidth="1"/>
    <col min="12547" max="12547" width="3.5703125" style="12" customWidth="1"/>
    <col min="12548" max="12548" width="6.140625" style="12" bestFit="1" customWidth="1"/>
    <col min="12549" max="12549" width="47.85546875" style="12" bestFit="1" customWidth="1"/>
    <col min="12550" max="12550" width="40.85546875" style="12" bestFit="1" customWidth="1"/>
    <col min="12551" max="12552" width="6.7109375" style="12" customWidth="1"/>
    <col min="12553" max="12553" width="9.140625" style="12"/>
    <col min="12554" max="12554" width="13.140625" style="12" bestFit="1" customWidth="1"/>
    <col min="12555" max="12555" width="6.5703125" style="12" customWidth="1"/>
    <col min="12556" max="12556" width="7.85546875" style="12" customWidth="1"/>
    <col min="12557" max="12557" width="42.42578125" style="12" customWidth="1"/>
    <col min="12558" max="12558" width="36.5703125" style="12" bestFit="1" customWidth="1"/>
    <col min="12559" max="12559" width="7" style="12" customWidth="1"/>
    <col min="12560" max="12801" width="9.140625" style="12"/>
    <col min="12802" max="12802" width="24.7109375" style="12" customWidth="1"/>
    <col min="12803" max="12803" width="3.5703125" style="12" customWidth="1"/>
    <col min="12804" max="12804" width="6.140625" style="12" bestFit="1" customWidth="1"/>
    <col min="12805" max="12805" width="47.85546875" style="12" bestFit="1" customWidth="1"/>
    <col min="12806" max="12806" width="40.85546875" style="12" bestFit="1" customWidth="1"/>
    <col min="12807" max="12808" width="6.7109375" style="12" customWidth="1"/>
    <col min="12809" max="12809" width="9.140625" style="12"/>
    <col min="12810" max="12810" width="13.140625" style="12" bestFit="1" customWidth="1"/>
    <col min="12811" max="12811" width="6.5703125" style="12" customWidth="1"/>
    <col min="12812" max="12812" width="7.85546875" style="12" customWidth="1"/>
    <col min="12813" max="12813" width="42.42578125" style="12" customWidth="1"/>
    <col min="12814" max="12814" width="36.5703125" style="12" bestFit="1" customWidth="1"/>
    <col min="12815" max="12815" width="7" style="12" customWidth="1"/>
    <col min="12816" max="13057" width="9.140625" style="12"/>
    <col min="13058" max="13058" width="24.7109375" style="12" customWidth="1"/>
    <col min="13059" max="13059" width="3.5703125" style="12" customWidth="1"/>
    <col min="13060" max="13060" width="6.140625" style="12" bestFit="1" customWidth="1"/>
    <col min="13061" max="13061" width="47.85546875" style="12" bestFit="1" customWidth="1"/>
    <col min="13062" max="13062" width="40.85546875" style="12" bestFit="1" customWidth="1"/>
    <col min="13063" max="13064" width="6.7109375" style="12" customWidth="1"/>
    <col min="13065" max="13065" width="9.140625" style="12"/>
    <col min="13066" max="13066" width="13.140625" style="12" bestFit="1" customWidth="1"/>
    <col min="13067" max="13067" width="6.5703125" style="12" customWidth="1"/>
    <col min="13068" max="13068" width="7.85546875" style="12" customWidth="1"/>
    <col min="13069" max="13069" width="42.42578125" style="12" customWidth="1"/>
    <col min="13070" max="13070" width="36.5703125" style="12" bestFit="1" customWidth="1"/>
    <col min="13071" max="13071" width="7" style="12" customWidth="1"/>
    <col min="13072" max="13313" width="9.140625" style="12"/>
    <col min="13314" max="13314" width="24.7109375" style="12" customWidth="1"/>
    <col min="13315" max="13315" width="3.5703125" style="12" customWidth="1"/>
    <col min="13316" max="13316" width="6.140625" style="12" bestFit="1" customWidth="1"/>
    <col min="13317" max="13317" width="47.85546875" style="12" bestFit="1" customWidth="1"/>
    <col min="13318" max="13318" width="40.85546875" style="12" bestFit="1" customWidth="1"/>
    <col min="13319" max="13320" width="6.7109375" style="12" customWidth="1"/>
    <col min="13321" max="13321" width="9.140625" style="12"/>
    <col min="13322" max="13322" width="13.140625" style="12" bestFit="1" customWidth="1"/>
    <col min="13323" max="13323" width="6.5703125" style="12" customWidth="1"/>
    <col min="13324" max="13324" width="7.85546875" style="12" customWidth="1"/>
    <col min="13325" max="13325" width="42.42578125" style="12" customWidth="1"/>
    <col min="13326" max="13326" width="36.5703125" style="12" bestFit="1" customWidth="1"/>
    <col min="13327" max="13327" width="7" style="12" customWidth="1"/>
    <col min="13328" max="13569" width="9.140625" style="12"/>
    <col min="13570" max="13570" width="24.7109375" style="12" customWidth="1"/>
    <col min="13571" max="13571" width="3.5703125" style="12" customWidth="1"/>
    <col min="13572" max="13572" width="6.140625" style="12" bestFit="1" customWidth="1"/>
    <col min="13573" max="13573" width="47.85546875" style="12" bestFit="1" customWidth="1"/>
    <col min="13574" max="13574" width="40.85546875" style="12" bestFit="1" customWidth="1"/>
    <col min="13575" max="13576" width="6.7109375" style="12" customWidth="1"/>
    <col min="13577" max="13577" width="9.140625" style="12"/>
    <col min="13578" max="13578" width="13.140625" style="12" bestFit="1" customWidth="1"/>
    <col min="13579" max="13579" width="6.5703125" style="12" customWidth="1"/>
    <col min="13580" max="13580" width="7.85546875" style="12" customWidth="1"/>
    <col min="13581" max="13581" width="42.42578125" style="12" customWidth="1"/>
    <col min="13582" max="13582" width="36.5703125" style="12" bestFit="1" customWidth="1"/>
    <col min="13583" max="13583" width="7" style="12" customWidth="1"/>
    <col min="13584" max="13825" width="9.140625" style="12"/>
    <col min="13826" max="13826" width="24.7109375" style="12" customWidth="1"/>
    <col min="13827" max="13827" width="3.5703125" style="12" customWidth="1"/>
    <col min="13828" max="13828" width="6.140625" style="12" bestFit="1" customWidth="1"/>
    <col min="13829" max="13829" width="47.85546875" style="12" bestFit="1" customWidth="1"/>
    <col min="13830" max="13830" width="40.85546875" style="12" bestFit="1" customWidth="1"/>
    <col min="13831" max="13832" width="6.7109375" style="12" customWidth="1"/>
    <col min="13833" max="13833" width="9.140625" style="12"/>
    <col min="13834" max="13834" width="13.140625" style="12" bestFit="1" customWidth="1"/>
    <col min="13835" max="13835" width="6.5703125" style="12" customWidth="1"/>
    <col min="13836" max="13836" width="7.85546875" style="12" customWidth="1"/>
    <col min="13837" max="13837" width="42.42578125" style="12" customWidth="1"/>
    <col min="13838" max="13838" width="36.5703125" style="12" bestFit="1" customWidth="1"/>
    <col min="13839" max="13839" width="7" style="12" customWidth="1"/>
    <col min="13840" max="14081" width="9.140625" style="12"/>
    <col min="14082" max="14082" width="24.7109375" style="12" customWidth="1"/>
    <col min="14083" max="14083" width="3.5703125" style="12" customWidth="1"/>
    <col min="14084" max="14084" width="6.140625" style="12" bestFit="1" customWidth="1"/>
    <col min="14085" max="14085" width="47.85546875" style="12" bestFit="1" customWidth="1"/>
    <col min="14086" max="14086" width="40.85546875" style="12" bestFit="1" customWidth="1"/>
    <col min="14087" max="14088" width="6.7109375" style="12" customWidth="1"/>
    <col min="14089" max="14089" width="9.140625" style="12"/>
    <col min="14090" max="14090" width="13.140625" style="12" bestFit="1" customWidth="1"/>
    <col min="14091" max="14091" width="6.5703125" style="12" customWidth="1"/>
    <col min="14092" max="14092" width="7.85546875" style="12" customWidth="1"/>
    <col min="14093" max="14093" width="42.42578125" style="12" customWidth="1"/>
    <col min="14094" max="14094" width="36.5703125" style="12" bestFit="1" customWidth="1"/>
    <col min="14095" max="14095" width="7" style="12" customWidth="1"/>
    <col min="14096" max="14337" width="9.140625" style="12"/>
    <col min="14338" max="14338" width="24.7109375" style="12" customWidth="1"/>
    <col min="14339" max="14339" width="3.5703125" style="12" customWidth="1"/>
    <col min="14340" max="14340" width="6.140625" style="12" bestFit="1" customWidth="1"/>
    <col min="14341" max="14341" width="47.85546875" style="12" bestFit="1" customWidth="1"/>
    <col min="14342" max="14342" width="40.85546875" style="12" bestFit="1" customWidth="1"/>
    <col min="14343" max="14344" width="6.7109375" style="12" customWidth="1"/>
    <col min="14345" max="14345" width="9.140625" style="12"/>
    <col min="14346" max="14346" width="13.140625" style="12" bestFit="1" customWidth="1"/>
    <col min="14347" max="14347" width="6.5703125" style="12" customWidth="1"/>
    <col min="14348" max="14348" width="7.85546875" style="12" customWidth="1"/>
    <col min="14349" max="14349" width="42.42578125" style="12" customWidth="1"/>
    <col min="14350" max="14350" width="36.5703125" style="12" bestFit="1" customWidth="1"/>
    <col min="14351" max="14351" width="7" style="12" customWidth="1"/>
    <col min="14352" max="14593" width="9.140625" style="12"/>
    <col min="14594" max="14594" width="24.7109375" style="12" customWidth="1"/>
    <col min="14595" max="14595" width="3.5703125" style="12" customWidth="1"/>
    <col min="14596" max="14596" width="6.140625" style="12" bestFit="1" customWidth="1"/>
    <col min="14597" max="14597" width="47.85546875" style="12" bestFit="1" customWidth="1"/>
    <col min="14598" max="14598" width="40.85546875" style="12" bestFit="1" customWidth="1"/>
    <col min="14599" max="14600" width="6.7109375" style="12" customWidth="1"/>
    <col min="14601" max="14601" width="9.140625" style="12"/>
    <col min="14602" max="14602" width="13.140625" style="12" bestFit="1" customWidth="1"/>
    <col min="14603" max="14603" width="6.5703125" style="12" customWidth="1"/>
    <col min="14604" max="14604" width="7.85546875" style="12" customWidth="1"/>
    <col min="14605" max="14605" width="42.42578125" style="12" customWidth="1"/>
    <col min="14606" max="14606" width="36.5703125" style="12" bestFit="1" customWidth="1"/>
    <col min="14607" max="14607" width="7" style="12" customWidth="1"/>
    <col min="14608" max="14849" width="9.140625" style="12"/>
    <col min="14850" max="14850" width="24.7109375" style="12" customWidth="1"/>
    <col min="14851" max="14851" width="3.5703125" style="12" customWidth="1"/>
    <col min="14852" max="14852" width="6.140625" style="12" bestFit="1" customWidth="1"/>
    <col min="14853" max="14853" width="47.85546875" style="12" bestFit="1" customWidth="1"/>
    <col min="14854" max="14854" width="40.85546875" style="12" bestFit="1" customWidth="1"/>
    <col min="14855" max="14856" width="6.7109375" style="12" customWidth="1"/>
    <col min="14857" max="14857" width="9.140625" style="12"/>
    <col min="14858" max="14858" width="13.140625" style="12" bestFit="1" customWidth="1"/>
    <col min="14859" max="14859" width="6.5703125" style="12" customWidth="1"/>
    <col min="14860" max="14860" width="7.85546875" style="12" customWidth="1"/>
    <col min="14861" max="14861" width="42.42578125" style="12" customWidth="1"/>
    <col min="14862" max="14862" width="36.5703125" style="12" bestFit="1" customWidth="1"/>
    <col min="14863" max="14863" width="7" style="12" customWidth="1"/>
    <col min="14864" max="15105" width="9.140625" style="12"/>
    <col min="15106" max="15106" width="24.7109375" style="12" customWidth="1"/>
    <col min="15107" max="15107" width="3.5703125" style="12" customWidth="1"/>
    <col min="15108" max="15108" width="6.140625" style="12" bestFit="1" customWidth="1"/>
    <col min="15109" max="15109" width="47.85546875" style="12" bestFit="1" customWidth="1"/>
    <col min="15110" max="15110" width="40.85546875" style="12" bestFit="1" customWidth="1"/>
    <col min="15111" max="15112" width="6.7109375" style="12" customWidth="1"/>
    <col min="15113" max="15113" width="9.140625" style="12"/>
    <col min="15114" max="15114" width="13.140625" style="12" bestFit="1" customWidth="1"/>
    <col min="15115" max="15115" width="6.5703125" style="12" customWidth="1"/>
    <col min="15116" max="15116" width="7.85546875" style="12" customWidth="1"/>
    <col min="15117" max="15117" width="42.42578125" style="12" customWidth="1"/>
    <col min="15118" max="15118" width="36.5703125" style="12" bestFit="1" customWidth="1"/>
    <col min="15119" max="15119" width="7" style="12" customWidth="1"/>
    <col min="15120" max="15361" width="9.140625" style="12"/>
    <col min="15362" max="15362" width="24.7109375" style="12" customWidth="1"/>
    <col min="15363" max="15363" width="3.5703125" style="12" customWidth="1"/>
    <col min="15364" max="15364" width="6.140625" style="12" bestFit="1" customWidth="1"/>
    <col min="15365" max="15365" width="47.85546875" style="12" bestFit="1" customWidth="1"/>
    <col min="15366" max="15366" width="40.85546875" style="12" bestFit="1" customWidth="1"/>
    <col min="15367" max="15368" width="6.7109375" style="12" customWidth="1"/>
    <col min="15369" max="15369" width="9.140625" style="12"/>
    <col min="15370" max="15370" width="13.140625" style="12" bestFit="1" customWidth="1"/>
    <col min="15371" max="15371" width="6.5703125" style="12" customWidth="1"/>
    <col min="15372" max="15372" width="7.85546875" style="12" customWidth="1"/>
    <col min="15373" max="15373" width="42.42578125" style="12" customWidth="1"/>
    <col min="15374" max="15374" width="36.5703125" style="12" bestFit="1" customWidth="1"/>
    <col min="15375" max="15375" width="7" style="12" customWidth="1"/>
    <col min="15376" max="15617" width="9.140625" style="12"/>
    <col min="15618" max="15618" width="24.7109375" style="12" customWidth="1"/>
    <col min="15619" max="15619" width="3.5703125" style="12" customWidth="1"/>
    <col min="15620" max="15620" width="6.140625" style="12" bestFit="1" customWidth="1"/>
    <col min="15621" max="15621" width="47.85546875" style="12" bestFit="1" customWidth="1"/>
    <col min="15622" max="15622" width="40.85546875" style="12" bestFit="1" customWidth="1"/>
    <col min="15623" max="15624" width="6.7109375" style="12" customWidth="1"/>
    <col min="15625" max="15625" width="9.140625" style="12"/>
    <col min="15626" max="15626" width="13.140625" style="12" bestFit="1" customWidth="1"/>
    <col min="15627" max="15627" width="6.5703125" style="12" customWidth="1"/>
    <col min="15628" max="15628" width="7.85546875" style="12" customWidth="1"/>
    <col min="15629" max="15629" width="42.42578125" style="12" customWidth="1"/>
    <col min="15630" max="15630" width="36.5703125" style="12" bestFit="1" customWidth="1"/>
    <col min="15631" max="15631" width="7" style="12" customWidth="1"/>
    <col min="15632" max="15873" width="9.140625" style="12"/>
    <col min="15874" max="15874" width="24.7109375" style="12" customWidth="1"/>
    <col min="15875" max="15875" width="3.5703125" style="12" customWidth="1"/>
    <col min="15876" max="15876" width="6.140625" style="12" bestFit="1" customWidth="1"/>
    <col min="15877" max="15877" width="47.85546875" style="12" bestFit="1" customWidth="1"/>
    <col min="15878" max="15878" width="40.85546875" style="12" bestFit="1" customWidth="1"/>
    <col min="15879" max="15880" width="6.7109375" style="12" customWidth="1"/>
    <col min="15881" max="15881" width="9.140625" style="12"/>
    <col min="15882" max="15882" width="13.140625" style="12" bestFit="1" customWidth="1"/>
    <col min="15883" max="15883" width="6.5703125" style="12" customWidth="1"/>
    <col min="15884" max="15884" width="7.85546875" style="12" customWidth="1"/>
    <col min="15885" max="15885" width="42.42578125" style="12" customWidth="1"/>
    <col min="15886" max="15886" width="36.5703125" style="12" bestFit="1" customWidth="1"/>
    <col min="15887" max="15887" width="7" style="12" customWidth="1"/>
    <col min="15888" max="16129" width="9.140625" style="12"/>
    <col min="16130" max="16130" width="24.7109375" style="12" customWidth="1"/>
    <col min="16131" max="16131" width="3.5703125" style="12" customWidth="1"/>
    <col min="16132" max="16132" width="6.140625" style="12" bestFit="1" customWidth="1"/>
    <col min="16133" max="16133" width="47.85546875" style="12" bestFit="1" customWidth="1"/>
    <col min="16134" max="16134" width="40.85546875" style="12" bestFit="1" customWidth="1"/>
    <col min="16135" max="16136" width="6.7109375" style="12" customWidth="1"/>
    <col min="16137" max="16137" width="9.140625" style="12"/>
    <col min="16138" max="16138" width="13.140625" style="12" bestFit="1" customWidth="1"/>
    <col min="16139" max="16139" width="6.5703125" style="12" customWidth="1"/>
    <col min="16140" max="16140" width="7.85546875" style="12" customWidth="1"/>
    <col min="16141" max="16141" width="42.42578125" style="12" customWidth="1"/>
    <col min="16142" max="16142" width="36.5703125" style="12" bestFit="1" customWidth="1"/>
    <col min="16143" max="16143" width="7" style="12" customWidth="1"/>
    <col min="16144" max="16384" width="9.140625" style="12"/>
  </cols>
  <sheetData>
    <row r="1" spans="1:15" x14ac:dyDescent="0.2">
      <c r="A1" s="12">
        <v>26</v>
      </c>
      <c r="C1" s="13">
        <v>16</v>
      </c>
      <c r="K1" s="13">
        <f>LEN(K2)</f>
        <v>16</v>
      </c>
      <c r="L1" s="17"/>
      <c r="M1" s="334" t="s">
        <v>1</v>
      </c>
      <c r="N1" s="334"/>
      <c r="O1" s="334"/>
    </row>
    <row r="2" spans="1:15" ht="12.75" customHeight="1" x14ac:dyDescent="0.2">
      <c r="B2" s="12" t="s">
        <v>2</v>
      </c>
      <c r="E2" s="12" t="str">
        <f>$D$8&amp;$D$20&amp;$D$26&amp;$D$32&amp;$D$39&amp;$D$46&amp;$D$55&amp;$D$60&amp;$D$80&amp;$D$100&amp;$D$121&amp;$D$136&amp;$D$143</f>
        <v>I5MCX2H1NCNNNNRX</v>
      </c>
      <c r="F2" s="18"/>
      <c r="G2" s="335" t="s">
        <v>3</v>
      </c>
      <c r="H2" s="336"/>
      <c r="J2" s="12" t="s">
        <v>2</v>
      </c>
      <c r="K2" s="12" t="str">
        <f>'Decode Model'!$C$2</f>
        <v>I5MCX2H1NCNNNNRX</v>
      </c>
    </row>
    <row r="3" spans="1:15" x14ac:dyDescent="0.2">
      <c r="F3" s="18"/>
      <c r="G3" s="337" t="s">
        <v>4</v>
      </c>
      <c r="H3" s="338"/>
    </row>
    <row r="4" spans="1:15" x14ac:dyDescent="0.2">
      <c r="G4" s="19"/>
      <c r="H4" s="20"/>
      <c r="M4" s="339" t="s">
        <v>5</v>
      </c>
      <c r="N4" s="339"/>
      <c r="O4" s="339"/>
    </row>
    <row r="5" spans="1:15" x14ac:dyDescent="0.2">
      <c r="B5" s="21" t="str">
        <f>I5MxData!$C$3</f>
        <v>i500 High Accuracy Communicating Transducers</v>
      </c>
      <c r="G5" s="22" t="s">
        <v>6</v>
      </c>
      <c r="H5" s="23" t="s">
        <v>7</v>
      </c>
      <c r="M5" s="24" t="str">
        <f>K2</f>
        <v>I5MCX2H1NCNNNNRX</v>
      </c>
      <c r="N5" s="25"/>
      <c r="O5" s="26"/>
    </row>
    <row r="6" spans="1:15" x14ac:dyDescent="0.2">
      <c r="B6" s="21"/>
      <c r="C6" s="27"/>
      <c r="D6" s="27"/>
      <c r="E6" s="28"/>
      <c r="F6" s="29"/>
      <c r="G6" s="22"/>
      <c r="H6" s="23"/>
      <c r="J6" s="30" t="s">
        <v>8</v>
      </c>
      <c r="L6" s="31"/>
      <c r="M6" s="32" t="str">
        <f>VLOOKUP($J$8,$D$9:$E$15,2,FALSE)</f>
        <v>i5MC Single Phase Current Transducer</v>
      </c>
      <c r="N6" s="33"/>
      <c r="O6" s="34" t="str">
        <f>J8</f>
        <v>I5MC</v>
      </c>
    </row>
    <row r="7" spans="1:15" x14ac:dyDescent="0.2">
      <c r="C7" s="27" t="s">
        <v>9</v>
      </c>
      <c r="D7" s="27" t="s">
        <v>10</v>
      </c>
      <c r="E7" s="28" t="s">
        <v>11</v>
      </c>
      <c r="F7" s="35" t="s">
        <v>12</v>
      </c>
      <c r="G7" s="22"/>
      <c r="H7" s="23"/>
      <c r="J7" s="36" t="s">
        <v>13</v>
      </c>
      <c r="M7" s="37" t="str">
        <f>B20</f>
        <v>Electrical Network:</v>
      </c>
      <c r="N7" s="33" t="str">
        <f>VLOOKUP($J$20,$D$21:$E$21,2,FALSE)</f>
        <v>Menu Configurable</v>
      </c>
      <c r="O7" s="34" t="str">
        <f>J20</f>
        <v>X</v>
      </c>
    </row>
    <row r="8" spans="1:15" x14ac:dyDescent="0.2">
      <c r="B8" s="21" t="str">
        <f>I5MxData!$B$6</f>
        <v>Function:</v>
      </c>
      <c r="C8" s="38">
        <v>1</v>
      </c>
      <c r="D8" s="39" t="str">
        <f>VLOOKUP($C$8,$C$9:$E$17,2,FALSE)</f>
        <v>I5MC</v>
      </c>
      <c r="E8" s="40" t="str">
        <f>VLOOKUP($C$8,$C$9:$E$17,3,FALSE)</f>
        <v>i5MC Single Phase Current Transducer</v>
      </c>
      <c r="F8" s="41"/>
      <c r="G8" s="22"/>
      <c r="H8" s="23"/>
      <c r="J8" s="30" t="str">
        <f>MID($K$2,1,4)</f>
        <v>I5MC</v>
      </c>
      <c r="M8" s="37" t="str">
        <f>B26</f>
        <v>Accuracy (±% of reading):</v>
      </c>
      <c r="N8" s="33" t="str">
        <f>VLOOKUP($J$26,D27:E27,2,FALSE)</f>
        <v>Class 0.2</v>
      </c>
      <c r="O8" s="34" t="str">
        <f>J26</f>
        <v>2</v>
      </c>
    </row>
    <row r="9" spans="1:15" x14ac:dyDescent="0.2">
      <c r="C9" s="42">
        <v>1</v>
      </c>
      <c r="D9" s="43" t="str">
        <f>I5MxData!C15</f>
        <v>I5MC</v>
      </c>
      <c r="E9" s="44" t="str">
        <f>I5MxData!C6</f>
        <v>i5MC Single Phase Current Transducer</v>
      </c>
      <c r="F9" s="41"/>
      <c r="G9" s="22"/>
      <c r="H9" s="23"/>
      <c r="J9" s="45"/>
      <c r="M9" s="37" t="str">
        <f>B32</f>
        <v>Power supply:</v>
      </c>
      <c r="N9" s="33" t="str">
        <f>VLOOKUP($J$32,$D$33:$E$34,2,FALSE)</f>
        <v>Universal High (80-276 Vac, 70-300 Vdc)</v>
      </c>
      <c r="O9" s="34" t="str">
        <f>J32</f>
        <v>H</v>
      </c>
    </row>
    <row r="10" spans="1:15" x14ac:dyDescent="0.2">
      <c r="C10" s="46">
        <v>2</v>
      </c>
      <c r="D10" s="47" t="str">
        <f>I5MxData!C16</f>
        <v>I5MV</v>
      </c>
      <c r="E10" s="37" t="str">
        <f>I5MxData!C7</f>
        <v>i5MV Single Phase Voltage Transducer</v>
      </c>
      <c r="F10" s="41"/>
      <c r="G10" s="22"/>
      <c r="H10" s="23"/>
      <c r="J10" s="45"/>
      <c r="M10" s="37" t="str">
        <f>B39</f>
        <v>Communications (COM1):</v>
      </c>
      <c r="N10" s="33" t="str">
        <f>VLOOKUP($J$39,$D$40:$E$43,2,FALSE)</f>
        <v>Serial (RS232/485) DB9, (RS485) Terminals</v>
      </c>
      <c r="O10" s="34" t="str">
        <f>J39</f>
        <v>1</v>
      </c>
    </row>
    <row r="11" spans="1:15" x14ac:dyDescent="0.2">
      <c r="C11" s="46">
        <v>3</v>
      </c>
      <c r="D11" s="47" t="str">
        <f>I5MxData!C17</f>
        <v>I5ML</v>
      </c>
      <c r="E11" s="37" t="str">
        <f>I5MxData!C8</f>
        <v>i5ML Single Phase Power Transducer + Recorder</v>
      </c>
      <c r="F11" s="41"/>
      <c r="G11" s="22"/>
      <c r="H11" s="23"/>
      <c r="J11" s="45"/>
      <c r="M11" s="37" t="str">
        <f>B46</f>
        <v>Communications (COM2):</v>
      </c>
      <c r="N11" s="48" t="str">
        <f>M46</f>
        <v>Not fitted</v>
      </c>
      <c r="O11" s="34" t="str">
        <f>J46</f>
        <v>N</v>
      </c>
    </row>
    <row r="12" spans="1:15" x14ac:dyDescent="0.2">
      <c r="C12" s="46">
        <v>4</v>
      </c>
      <c r="D12" s="170" t="s">
        <v>332</v>
      </c>
      <c r="E12" s="171" t="s">
        <v>332</v>
      </c>
      <c r="F12" s="41"/>
      <c r="G12" s="22"/>
      <c r="H12" s="23"/>
      <c r="J12" s="45"/>
      <c r="M12" s="37" t="str">
        <f>B55</f>
        <v>Protocol:</v>
      </c>
      <c r="N12" s="48" t="str">
        <f>M55</f>
        <v>MODBUS RTU/TCP</v>
      </c>
      <c r="O12" s="34" t="str">
        <f>J55</f>
        <v>C</v>
      </c>
    </row>
    <row r="13" spans="1:15" x14ac:dyDescent="0.2">
      <c r="C13" s="46">
        <v>5</v>
      </c>
      <c r="D13" s="47"/>
      <c r="E13" s="37"/>
      <c r="F13" s="41"/>
      <c r="G13" s="22"/>
      <c r="H13" s="23"/>
      <c r="J13" s="45"/>
      <c r="M13" s="37" t="str">
        <f>B60</f>
        <v>Input/Output  I/O 1:</v>
      </c>
      <c r="N13" s="48" t="str">
        <f>M60</f>
        <v>Not fitted</v>
      </c>
      <c r="O13" s="34" t="str">
        <f>J60</f>
        <v>N</v>
      </c>
    </row>
    <row r="14" spans="1:15" x14ac:dyDescent="0.2">
      <c r="C14" s="46">
        <v>6</v>
      </c>
      <c r="D14" s="47"/>
      <c r="E14" s="37"/>
      <c r="F14" s="41"/>
      <c r="G14" s="22"/>
      <c r="H14" s="23"/>
      <c r="J14" s="45"/>
      <c r="M14" s="37" t="str">
        <f>B80</f>
        <v>Input/Output  I/O 2:</v>
      </c>
      <c r="N14" s="48" t="str">
        <f>$M$80</f>
        <v>Not fitted</v>
      </c>
      <c r="O14" s="34" t="str">
        <f>J80</f>
        <v>N</v>
      </c>
    </row>
    <row r="15" spans="1:15" x14ac:dyDescent="0.2">
      <c r="C15" s="46">
        <v>7</v>
      </c>
      <c r="D15" s="47"/>
      <c r="E15" s="37"/>
      <c r="F15" s="41"/>
      <c r="G15" s="22"/>
      <c r="H15" s="23"/>
      <c r="J15" s="45"/>
      <c r="M15" s="37" t="str">
        <f>B100</f>
        <v>Input/Output  I/O 3:</v>
      </c>
      <c r="N15" s="48" t="str">
        <f>M100</f>
        <v>Not fitted</v>
      </c>
      <c r="O15" s="34" t="str">
        <f>J100</f>
        <v>N</v>
      </c>
    </row>
    <row r="16" spans="1:15" x14ac:dyDescent="0.2">
      <c r="C16" s="46">
        <v>8</v>
      </c>
      <c r="D16" s="49"/>
      <c r="E16" s="50"/>
      <c r="F16" s="41"/>
      <c r="G16" s="22"/>
      <c r="H16" s="23"/>
      <c r="J16" s="45"/>
      <c r="M16" s="37" t="str">
        <f>I5MxData!$E$181</f>
        <v>Input/Output  I/O 4:</v>
      </c>
      <c r="N16" s="48" t="str">
        <f>M121</f>
        <v>Not fitted</v>
      </c>
      <c r="O16" s="34" t="str">
        <f>J121</f>
        <v>N</v>
      </c>
    </row>
    <row r="17" spans="2:15" x14ac:dyDescent="0.2">
      <c r="C17" s="51">
        <v>9</v>
      </c>
      <c r="D17" s="52"/>
      <c r="E17" s="53"/>
      <c r="F17" s="41"/>
      <c r="G17" s="22"/>
      <c r="H17" s="23"/>
      <c r="J17" s="45"/>
      <c r="M17" s="37" t="str">
        <f>I5MxData!$E$218</f>
        <v>Input Terminals:</v>
      </c>
      <c r="N17" s="48" t="str">
        <f>M136</f>
        <v>Ring-terminals</v>
      </c>
      <c r="O17" s="34" t="str">
        <f>J136</f>
        <v>R</v>
      </c>
    </row>
    <row r="18" spans="2:15" x14ac:dyDescent="0.2">
      <c r="C18" s="54"/>
      <c r="D18" s="54"/>
      <c r="E18" s="33"/>
      <c r="F18" s="55"/>
      <c r="G18" s="22"/>
      <c r="H18" s="23"/>
      <c r="J18" s="45"/>
      <c r="M18" s="37" t="str">
        <f>I5MxData!$E$229</f>
        <v>Design Suffix:</v>
      </c>
      <c r="N18" s="48" t="str">
        <f>M143</f>
        <v>Factory Allocated</v>
      </c>
      <c r="O18" s="34" t="str">
        <f>J143</f>
        <v>X</v>
      </c>
    </row>
    <row r="19" spans="2:15" x14ac:dyDescent="0.2">
      <c r="F19" s="55"/>
      <c r="G19" s="22"/>
      <c r="H19" s="23"/>
      <c r="J19" s="45"/>
      <c r="M19" s="56"/>
      <c r="N19" s="48"/>
      <c r="O19" s="34"/>
    </row>
    <row r="20" spans="2:15" x14ac:dyDescent="0.2">
      <c r="B20" s="21" t="str">
        <f>I5MxData!$E$6</f>
        <v>Electrical Network:</v>
      </c>
      <c r="C20" s="57">
        <v>1</v>
      </c>
      <c r="D20" s="57" t="str">
        <f>VLOOKUP($C$20,$C$21:$E$23,2,FALSE)</f>
        <v>X</v>
      </c>
      <c r="E20" s="58" t="str">
        <f>VLOOKUP($C$20,$C$21:$E$23,3,FALSE)</f>
        <v>Menu Configurable</v>
      </c>
      <c r="F20" s="41"/>
      <c r="G20" s="22"/>
      <c r="H20" s="23"/>
      <c r="J20" s="45" t="str">
        <f>MID($K$2,5,1)</f>
        <v>X</v>
      </c>
      <c r="M20" s="56"/>
      <c r="N20" s="48"/>
      <c r="O20" s="34"/>
    </row>
    <row r="21" spans="2:15" x14ac:dyDescent="0.2">
      <c r="C21" s="46">
        <v>1</v>
      </c>
      <c r="D21" s="59" t="str">
        <f>HLOOKUP($D$8,I5MxData!$F$5:$L$236,H21,FALSE)</f>
        <v>X</v>
      </c>
      <c r="E21" s="60" t="str">
        <f>HLOOKUP($D$8,I5MxData!$F$5:$L$236,G21,FALSE)</f>
        <v>Menu Configurable</v>
      </c>
      <c r="F21" s="41"/>
      <c r="G21" s="22">
        <v>2</v>
      </c>
      <c r="H21" s="23">
        <v>5</v>
      </c>
      <c r="J21" s="45"/>
      <c r="M21" s="56"/>
      <c r="N21" s="33"/>
      <c r="O21" s="34"/>
    </row>
    <row r="22" spans="2:15" x14ac:dyDescent="0.2">
      <c r="C22" s="46">
        <v>2</v>
      </c>
      <c r="D22" s="49"/>
      <c r="E22" s="61"/>
      <c r="F22" s="41"/>
      <c r="G22" s="22"/>
      <c r="H22" s="23"/>
      <c r="J22" s="45"/>
      <c r="M22" s="62"/>
      <c r="N22" s="63"/>
      <c r="O22" s="64"/>
    </row>
    <row r="23" spans="2:15" x14ac:dyDescent="0.2">
      <c r="C23" s="51">
        <v>3</v>
      </c>
      <c r="D23" s="52"/>
      <c r="E23" s="65"/>
      <c r="F23" s="41"/>
      <c r="G23" s="22"/>
      <c r="H23" s="23"/>
      <c r="J23" s="45"/>
    </row>
    <row r="24" spans="2:15" x14ac:dyDescent="0.2">
      <c r="F24" s="55"/>
      <c r="G24" s="22"/>
      <c r="H24" s="23"/>
      <c r="J24" s="45"/>
    </row>
    <row r="25" spans="2:15" x14ac:dyDescent="0.2">
      <c r="F25" s="55"/>
      <c r="G25" s="22"/>
      <c r="H25" s="23"/>
      <c r="J25" s="45"/>
    </row>
    <row r="26" spans="2:15" x14ac:dyDescent="0.2">
      <c r="B26" s="21" t="str">
        <f>I5MxData!$E$15</f>
        <v>Accuracy (±% of reading):</v>
      </c>
      <c r="C26" s="57">
        <v>1</v>
      </c>
      <c r="D26" s="57" t="str">
        <f>VLOOKUP($C$26,$C$27:$E$29,2,FALSE)</f>
        <v>2</v>
      </c>
      <c r="E26" s="58" t="str">
        <f>VLOOKUP($C$26,$C$27:$E$29,3,FALSE)</f>
        <v>Class 0.2</v>
      </c>
      <c r="F26" s="41"/>
      <c r="G26" s="22"/>
      <c r="H26" s="23"/>
      <c r="J26" s="45" t="str">
        <f>MID($K$2,6,1)</f>
        <v>2</v>
      </c>
    </row>
    <row r="27" spans="2:15" x14ac:dyDescent="0.2">
      <c r="C27" s="46">
        <v>1</v>
      </c>
      <c r="D27" s="59" t="str">
        <f>HLOOKUP($D$8,I5MxData!$F$5:$L$236,H27,FALSE)</f>
        <v>2</v>
      </c>
      <c r="E27" s="60" t="str">
        <f>HLOOKUP($D$8,I5MxData!$F$5:$L$236,G27,FALSE)</f>
        <v>Class 0.2</v>
      </c>
      <c r="F27" s="41"/>
      <c r="G27" s="22">
        <v>11</v>
      </c>
      <c r="H27" s="23">
        <v>14</v>
      </c>
      <c r="J27" s="45"/>
    </row>
    <row r="28" spans="2:15" x14ac:dyDescent="0.2">
      <c r="C28" s="46">
        <v>2</v>
      </c>
      <c r="D28" s="49"/>
      <c r="E28" s="61"/>
      <c r="F28" s="41"/>
      <c r="G28" s="22"/>
      <c r="H28" s="23"/>
      <c r="J28" s="45"/>
    </row>
    <row r="29" spans="2:15" x14ac:dyDescent="0.2">
      <c r="C29" s="51">
        <v>3</v>
      </c>
      <c r="D29" s="52"/>
      <c r="E29" s="65"/>
      <c r="F29" s="41"/>
      <c r="G29" s="22"/>
      <c r="H29" s="23"/>
      <c r="J29" s="45"/>
    </row>
    <row r="30" spans="2:15" x14ac:dyDescent="0.2">
      <c r="F30" s="55"/>
      <c r="G30" s="22"/>
      <c r="H30" s="23"/>
      <c r="J30" s="45"/>
    </row>
    <row r="31" spans="2:15" x14ac:dyDescent="0.2">
      <c r="F31" s="55"/>
      <c r="G31" s="22"/>
      <c r="H31" s="23"/>
      <c r="J31" s="45"/>
    </row>
    <row r="32" spans="2:15" x14ac:dyDescent="0.2">
      <c r="B32" s="21" t="str">
        <f>I5MxData!$E$24</f>
        <v>Power supply:</v>
      </c>
      <c r="C32" s="38">
        <v>1</v>
      </c>
      <c r="D32" s="39" t="str">
        <f>VLOOKUP($C$32,$C$33:$E$36,2,FALSE)</f>
        <v>H</v>
      </c>
      <c r="E32" s="66" t="str">
        <f>VLOOKUP($C$32,$C$33:$E$36,3,FALSE)</f>
        <v>Universal High (80-276 Vac, 70-300 Vdc)</v>
      </c>
      <c r="F32" s="41"/>
      <c r="G32" s="22"/>
      <c r="H32" s="23"/>
      <c r="J32" s="45" t="str">
        <f>MID($K$2,7,1)</f>
        <v>H</v>
      </c>
    </row>
    <row r="33" spans="2:15" x14ac:dyDescent="0.2">
      <c r="C33" s="42">
        <v>1</v>
      </c>
      <c r="D33" s="42" t="str">
        <f>HLOOKUP($D$8,I5MxData!$F$5:$L$236,H33,FALSE)</f>
        <v>H</v>
      </c>
      <c r="E33" s="60" t="str">
        <f>HLOOKUP($D$8,I5MxData!$F$5:$L$236,G33,FALSE)</f>
        <v>Universal High (80-276 Vac, 70-300 Vdc)</v>
      </c>
      <c r="F33" s="67" t="str">
        <f>D33&amp;" - "&amp;E33</f>
        <v>H - Universal High (80-276 Vac, 70-300 Vdc)</v>
      </c>
      <c r="G33" s="22">
        <v>20</v>
      </c>
      <c r="H33" s="23">
        <v>23</v>
      </c>
      <c r="J33" s="45"/>
    </row>
    <row r="34" spans="2:15" x14ac:dyDescent="0.2">
      <c r="C34" s="46">
        <v>2</v>
      </c>
      <c r="D34" s="46" t="str">
        <f>HLOOKUP($D$8,I5MxData!$F$5:$L$236,H34,FALSE)</f>
        <v>L</v>
      </c>
      <c r="E34" s="61" t="str">
        <f>HLOOKUP($D$8,I5MxData!$F$5:$L$236,G34,FALSE)</f>
        <v>Universal Low (45-77 Vac, 19-70 Vdc)</v>
      </c>
      <c r="F34" s="68" t="str">
        <f>D34&amp;" - "&amp;E34</f>
        <v>L - Universal Low (45-77 Vac, 19-70 Vdc)</v>
      </c>
      <c r="G34" s="22">
        <v>21</v>
      </c>
      <c r="H34" s="23">
        <v>24</v>
      </c>
      <c r="J34" s="45"/>
    </row>
    <row r="35" spans="2:15" x14ac:dyDescent="0.2">
      <c r="C35" s="46">
        <v>3</v>
      </c>
      <c r="D35" s="46"/>
      <c r="E35" s="61"/>
      <c r="F35" s="68"/>
      <c r="G35" s="22"/>
      <c r="H35" s="23"/>
      <c r="J35" s="45"/>
    </row>
    <row r="36" spans="2:15" x14ac:dyDescent="0.2">
      <c r="C36" s="51">
        <v>4</v>
      </c>
      <c r="D36" s="51"/>
      <c r="E36" s="65"/>
      <c r="F36" s="69"/>
      <c r="G36" s="22"/>
      <c r="H36" s="23"/>
      <c r="J36" s="45"/>
    </row>
    <row r="37" spans="2:15" x14ac:dyDescent="0.2">
      <c r="F37" s="55"/>
      <c r="G37" s="22"/>
      <c r="H37" s="23"/>
      <c r="J37" s="45"/>
    </row>
    <row r="38" spans="2:15" x14ac:dyDescent="0.2">
      <c r="F38" s="55"/>
      <c r="G38" s="22"/>
      <c r="H38" s="23"/>
      <c r="J38" s="45"/>
    </row>
    <row r="39" spans="2:15" x14ac:dyDescent="0.2">
      <c r="B39" s="21" t="str">
        <f>I5MxData!$E$33</f>
        <v>Communications (COM1):</v>
      </c>
      <c r="C39" s="38">
        <v>1</v>
      </c>
      <c r="D39" s="39" t="str">
        <f>VLOOKUP($C$39,$C$40:$E$43,2,FALSE)</f>
        <v>1</v>
      </c>
      <c r="E39" s="66" t="str">
        <f>VLOOKUP($C$39,$C$40:$E$43,3,FALSE)</f>
        <v>Serial (RS232/485) DB9, (RS485) Terminals</v>
      </c>
      <c r="F39" s="41"/>
      <c r="G39" s="22"/>
      <c r="H39" s="23"/>
      <c r="J39" s="45" t="str">
        <f>MID($K$2,8,1)</f>
        <v>1</v>
      </c>
    </row>
    <row r="40" spans="2:15" x14ac:dyDescent="0.2">
      <c r="C40" s="42">
        <v>1</v>
      </c>
      <c r="D40" s="59" t="str">
        <f>HLOOKUP($D$8,I5MxData!$F$5:$L$236,H40,FALSE)</f>
        <v>1</v>
      </c>
      <c r="E40" s="60" t="str">
        <f>HLOOKUP($D$8,I5MxData!$F$5:$L$236,G40,FALSE)</f>
        <v>Serial (RS232/485) DB9, (RS485) Terminals</v>
      </c>
      <c r="F40" s="67" t="str">
        <f>D40&amp;" - "&amp;E40</f>
        <v>1 - Serial (RS232/485) DB9, (RS485) Terminals</v>
      </c>
      <c r="G40" s="22">
        <v>29</v>
      </c>
      <c r="H40" s="23">
        <v>34</v>
      </c>
      <c r="J40" s="45"/>
    </row>
    <row r="41" spans="2:15" x14ac:dyDescent="0.2">
      <c r="C41" s="46">
        <v>2</v>
      </c>
      <c r="D41" s="49" t="str">
        <f>HLOOKUP($D$8,I5MxData!$F$5:$L$236,H42,FALSE)</f>
        <v>4</v>
      </c>
      <c r="E41" s="61" t="str">
        <f>HLOOKUP($D$8,I5MxData!$F$5:$L$236,G42,FALSE)</f>
        <v xml:space="preserve">Ethernet (RJ45) &amp; USB (type B) </v>
      </c>
      <c r="F41" s="68" t="str">
        <f>D41&amp;" - "&amp;E41</f>
        <v xml:space="preserve">4 - Ethernet (RJ45) &amp; USB (type B) </v>
      </c>
      <c r="G41" s="22">
        <v>30</v>
      </c>
      <c r="H41" s="23">
        <v>35</v>
      </c>
      <c r="J41" s="45"/>
    </row>
    <row r="42" spans="2:15" x14ac:dyDescent="0.2">
      <c r="C42" s="46">
        <v>3</v>
      </c>
      <c r="D42" s="49" t="str">
        <f>HLOOKUP($D$8,I5MxData!$F$5:$L$236,H42,FALSE)</f>
        <v>4</v>
      </c>
      <c r="E42" s="61" t="str">
        <f>HLOOKUP($D$8,I5MxData!$F$5:$L$236,G42,FALSE)</f>
        <v xml:space="preserve">Ethernet (RJ45) &amp; USB (type B) </v>
      </c>
      <c r="F42" s="68" t="str">
        <f>D42&amp;" - "&amp;E42</f>
        <v xml:space="preserve">4 - Ethernet (RJ45) &amp; USB (type B) </v>
      </c>
      <c r="G42" s="22">
        <v>31</v>
      </c>
      <c r="H42" s="23">
        <v>36</v>
      </c>
      <c r="J42" s="45"/>
    </row>
    <row r="43" spans="2:15" x14ac:dyDescent="0.2">
      <c r="C43" s="51">
        <v>4</v>
      </c>
      <c r="D43" s="52" t="str">
        <f>HLOOKUP($D$8,I5MxData!$F$5:$L$237,H43,FALSE)</f>
        <v>**</v>
      </c>
      <c r="E43" s="65" t="str">
        <f>HLOOKUP($D$8,I5MxData!$F$5:$L$236,G43,FALSE)</f>
        <v>Ethernet &amp; USB &amp; RS485 (Withdrawn)</v>
      </c>
      <c r="F43" s="69" t="str">
        <f>D43&amp;" - "&amp;E43</f>
        <v>** - Ethernet &amp; USB &amp; RS485 (Withdrawn)</v>
      </c>
      <c r="G43" s="22">
        <v>32</v>
      </c>
      <c r="H43" s="23">
        <v>37</v>
      </c>
      <c r="J43" s="45"/>
    </row>
    <row r="44" spans="2:15" x14ac:dyDescent="0.2">
      <c r="F44" s="55"/>
      <c r="G44" s="22"/>
      <c r="H44" s="23"/>
      <c r="J44" s="45"/>
    </row>
    <row r="45" spans="2:15" x14ac:dyDescent="0.2">
      <c r="F45" s="55"/>
      <c r="G45" s="22"/>
      <c r="H45" s="23"/>
      <c r="J45" s="45"/>
      <c r="K45" s="33"/>
      <c r="N45" s="48"/>
      <c r="O45" s="48"/>
    </row>
    <row r="46" spans="2:15" x14ac:dyDescent="0.2">
      <c r="B46" s="21" t="str">
        <f>I5MxData!$E$46</f>
        <v>Communications (COM2):</v>
      </c>
      <c r="C46" s="57">
        <v>1</v>
      </c>
      <c r="D46" s="39" t="str">
        <f>VLOOKUP($C$46,$C$47:$E$52,2,FALSE)</f>
        <v>N</v>
      </c>
      <c r="E46" s="66" t="str">
        <f>VLOOKUP($C$46,$C$47:$E$52,3,FALSE)</f>
        <v>Not fitted</v>
      </c>
      <c r="F46" s="41"/>
      <c r="G46" s="22"/>
      <c r="H46" s="23"/>
      <c r="J46" s="45" t="str">
        <f>MID($K$2,9,1)</f>
        <v>N</v>
      </c>
      <c r="K46" s="70"/>
      <c r="L46" s="39"/>
      <c r="M46" s="71" t="str">
        <f>VLOOKUP($J$46,$L$47:$M$52,2,FALSE)</f>
        <v>Not fitted</v>
      </c>
      <c r="N46" s="48"/>
      <c r="O46" s="72"/>
    </row>
    <row r="47" spans="2:15" x14ac:dyDescent="0.2">
      <c r="C47" s="46">
        <v>1</v>
      </c>
      <c r="D47" s="59" t="str">
        <f>HLOOKUP($D$8,I5MxData!$F$5:$L$236,H47,FALSE)</f>
        <v>N</v>
      </c>
      <c r="E47" s="26" t="str">
        <f>HLOOKUP($D$8,I5MxData!$F$5:$L$236,G47,FALSE)</f>
        <v>Not fitted</v>
      </c>
      <c r="F47" s="67" t="str">
        <f>D47&amp;" - "&amp;E47</f>
        <v>N - Not fitted</v>
      </c>
      <c r="G47" s="22">
        <v>42</v>
      </c>
      <c r="H47" s="23">
        <v>48</v>
      </c>
      <c r="J47" s="45"/>
      <c r="K47" s="72"/>
      <c r="L47" s="42" t="str">
        <f>HLOOKUP($J$8,I5MxData!$F$5:$L$236,H47,FALSE)</f>
        <v>N</v>
      </c>
      <c r="M47" s="73" t="str">
        <f>HLOOKUP($J$8,I5MxData!$F$5:$L$236,G47,FALSE)</f>
        <v>Not fitted</v>
      </c>
      <c r="N47" s="48"/>
      <c r="O47" s="72"/>
    </row>
    <row r="48" spans="2:15" x14ac:dyDescent="0.2">
      <c r="C48" s="46">
        <v>2</v>
      </c>
      <c r="D48" s="49" t="str">
        <f>HLOOKUP($D$8,I5MxData!$F$5:$L$236,H48,FALSE)</f>
        <v>N</v>
      </c>
      <c r="E48" s="34" t="str">
        <f>HLOOKUP($D$8,I5MxData!$F$5:$L$236,G48,FALSE)</f>
        <v>Not fitted</v>
      </c>
      <c r="F48" s="68" t="str">
        <f>D48&amp;" - "&amp;E48</f>
        <v>N - Not fitted</v>
      </c>
      <c r="G48" s="22">
        <v>43</v>
      </c>
      <c r="H48" s="23">
        <v>49</v>
      </c>
      <c r="J48" s="45"/>
      <c r="K48" s="72"/>
      <c r="L48" s="46" t="str">
        <f>HLOOKUP($J$8,I5MxData!$F$5:$L$236,H48,FALSE)</f>
        <v>N</v>
      </c>
      <c r="M48" s="74" t="str">
        <f>HLOOKUP($J$8,I5MxData!$F$5:$L$236,G48,FALSE)</f>
        <v>Not fitted</v>
      </c>
      <c r="N48" s="48"/>
      <c r="O48" s="72"/>
    </row>
    <row r="49" spans="2:15" x14ac:dyDescent="0.2">
      <c r="C49" s="46">
        <v>3</v>
      </c>
      <c r="D49" s="49" t="str">
        <f>HLOOKUP($D$8,I5MxData!$F$5:$L$236,H49,FALSE)</f>
        <v>N</v>
      </c>
      <c r="E49" s="34" t="str">
        <f>HLOOKUP($D$8,I5MxData!$F$5:$L$236,G49,FALSE)</f>
        <v>Not fitted</v>
      </c>
      <c r="F49" s="68" t="str">
        <f>D49&amp;" - "&amp;E49</f>
        <v>N - Not fitted</v>
      </c>
      <c r="G49" s="22">
        <v>44</v>
      </c>
      <c r="H49" s="23">
        <v>50</v>
      </c>
      <c r="J49" s="45"/>
      <c r="K49" s="72"/>
      <c r="L49" s="46" t="str">
        <f>HLOOKUP($J$8,I5MxData!$F$5:$L$236,H49,FALSE)</f>
        <v>N</v>
      </c>
      <c r="M49" s="74" t="str">
        <f>HLOOKUP($J$8,I5MxData!$F$5:$L$236,G49,FALSE)</f>
        <v>Not fitted</v>
      </c>
      <c r="N49" s="48"/>
      <c r="O49" s="72"/>
    </row>
    <row r="50" spans="2:15" x14ac:dyDescent="0.2">
      <c r="C50" s="46">
        <v>4</v>
      </c>
      <c r="D50" s="49"/>
      <c r="E50" s="34"/>
      <c r="F50" s="68"/>
      <c r="G50" s="22"/>
      <c r="H50" s="23"/>
      <c r="J50" s="45"/>
      <c r="K50" s="72"/>
      <c r="L50" s="46"/>
      <c r="M50" s="74"/>
      <c r="N50" s="48"/>
      <c r="O50" s="72"/>
    </row>
    <row r="51" spans="2:15" x14ac:dyDescent="0.2">
      <c r="C51" s="46">
        <v>5</v>
      </c>
      <c r="D51" s="49"/>
      <c r="E51" s="34"/>
      <c r="F51" s="68"/>
      <c r="G51" s="22"/>
      <c r="H51" s="23"/>
      <c r="J51" s="45"/>
      <c r="K51" s="72"/>
      <c r="L51" s="46"/>
      <c r="M51" s="74"/>
      <c r="N51" s="48"/>
      <c r="O51" s="72"/>
    </row>
    <row r="52" spans="2:15" x14ac:dyDescent="0.2">
      <c r="C52" s="51">
        <v>6</v>
      </c>
      <c r="D52" s="52"/>
      <c r="E52" s="64"/>
      <c r="F52" s="69"/>
      <c r="G52" s="22"/>
      <c r="H52" s="23"/>
      <c r="J52" s="45"/>
      <c r="K52" s="72"/>
      <c r="L52" s="51"/>
      <c r="M52" s="75"/>
      <c r="N52" s="48"/>
      <c r="O52" s="72"/>
    </row>
    <row r="53" spans="2:15" x14ac:dyDescent="0.2">
      <c r="F53" s="55"/>
      <c r="G53" s="22"/>
      <c r="H53" s="23"/>
      <c r="J53" s="45"/>
      <c r="K53" s="72"/>
      <c r="L53" s="14"/>
      <c r="N53" s="48"/>
      <c r="O53" s="72"/>
    </row>
    <row r="54" spans="2:15" x14ac:dyDescent="0.2">
      <c r="F54" s="55"/>
      <c r="G54" s="22"/>
      <c r="H54" s="23"/>
      <c r="J54" s="45"/>
      <c r="K54" s="72"/>
      <c r="L54" s="14"/>
      <c r="N54" s="48"/>
      <c r="O54" s="72"/>
    </row>
    <row r="55" spans="2:15" x14ac:dyDescent="0.2">
      <c r="B55" s="21" t="str">
        <f>I5MxData!$E$61</f>
        <v>Protocol:</v>
      </c>
      <c r="C55" s="38">
        <v>1</v>
      </c>
      <c r="D55" s="57" t="str">
        <f>VLOOKUP($C$55,$C$56:$E$57,2,FALSE)</f>
        <v>C</v>
      </c>
      <c r="E55" s="58" t="str">
        <f>VLOOKUP($C$55,$C$56:$E$57,3,FALSE)</f>
        <v>MODBUS RTU/TCP</v>
      </c>
      <c r="F55" s="41"/>
      <c r="G55" s="22"/>
      <c r="H55" s="23"/>
      <c r="J55" s="45" t="str">
        <f>MID($K$2,10,1)</f>
        <v>C</v>
      </c>
      <c r="K55" s="72"/>
      <c r="L55" s="76"/>
      <c r="M55" s="71" t="str">
        <f>VLOOKUP($J$55,$L$56:$M$57,2,FALSE)</f>
        <v>MODBUS RTU/TCP</v>
      </c>
      <c r="N55" s="48"/>
      <c r="O55" s="72"/>
    </row>
    <row r="56" spans="2:15" x14ac:dyDescent="0.2">
      <c r="C56" s="42">
        <v>1</v>
      </c>
      <c r="D56" s="59" t="str">
        <f>HLOOKUP($D$8,I5MxData!$F$5:$L$236,H56,FALSE)</f>
        <v>C</v>
      </c>
      <c r="E56" s="60" t="str">
        <f>HLOOKUP($D$8,I5MxData!$F$5:$L$236,G56,FALSE)</f>
        <v>MODBUS RTU/TCP</v>
      </c>
      <c r="F56" s="41"/>
      <c r="G56" s="22">
        <v>57</v>
      </c>
      <c r="H56" s="23">
        <v>60</v>
      </c>
      <c r="J56" s="45"/>
      <c r="K56" s="72"/>
      <c r="L56" s="42" t="str">
        <f>HLOOKUP($J$8,I5MxData!$F$5:$L$236,H56,FALSE)</f>
        <v>C</v>
      </c>
      <c r="M56" s="74" t="str">
        <f>HLOOKUP($J$8,I5MxData!$F$5:$L$236,G56,FALSE)</f>
        <v>MODBUS RTU/TCP</v>
      </c>
      <c r="N56" s="48"/>
      <c r="O56" s="72"/>
    </row>
    <row r="57" spans="2:15" x14ac:dyDescent="0.2">
      <c r="C57" s="51">
        <v>2</v>
      </c>
      <c r="D57" s="52"/>
      <c r="E57" s="65"/>
      <c r="F57" s="41"/>
      <c r="G57" s="22"/>
      <c r="H57" s="23"/>
      <c r="J57" s="45"/>
      <c r="K57" s="72"/>
      <c r="L57" s="51"/>
      <c r="M57" s="75"/>
      <c r="N57" s="48"/>
      <c r="O57" s="72"/>
    </row>
    <row r="58" spans="2:15" x14ac:dyDescent="0.2">
      <c r="F58" s="55"/>
      <c r="G58" s="22"/>
      <c r="H58" s="23"/>
      <c r="J58" s="45"/>
      <c r="K58" s="72"/>
      <c r="L58" s="14"/>
      <c r="N58" s="48"/>
      <c r="O58" s="72"/>
    </row>
    <row r="59" spans="2:15" x14ac:dyDescent="0.2">
      <c r="F59" s="55"/>
      <c r="G59" s="22"/>
      <c r="H59" s="23"/>
      <c r="J59" s="45"/>
      <c r="K59" s="72"/>
      <c r="L59" s="14"/>
      <c r="N59" s="48"/>
      <c r="O59" s="72"/>
    </row>
    <row r="60" spans="2:15" x14ac:dyDescent="0.2">
      <c r="B60" s="21" t="str">
        <f>I5MxData!$E$70</f>
        <v>Input/Output  I/O 1:</v>
      </c>
      <c r="C60" s="38">
        <v>1</v>
      </c>
      <c r="D60" s="39" t="str">
        <f>VLOOKUP($C$60,$C$61:$E$77,2,FALSE)</f>
        <v>N</v>
      </c>
      <c r="E60" s="66" t="str">
        <f>VLOOKUP($C$60,$C$61:$E$77,3,FALSE)</f>
        <v>Not fitted</v>
      </c>
      <c r="F60" s="41"/>
      <c r="G60" s="22"/>
      <c r="H60" s="23"/>
      <c r="J60" s="45" t="str">
        <f>MID($K$2,11,1)</f>
        <v>N</v>
      </c>
      <c r="K60" s="72"/>
      <c r="L60" s="39"/>
      <c r="M60" s="71" t="str">
        <f>VLOOKUP($J$60,$L$61:$M$77,2,FALSE)</f>
        <v>Not fitted</v>
      </c>
      <c r="N60" s="48"/>
      <c r="O60" s="72"/>
    </row>
    <row r="61" spans="2:15" x14ac:dyDescent="0.2">
      <c r="C61" s="59">
        <v>1</v>
      </c>
      <c r="D61" s="77" t="str">
        <f>HLOOKUP($D$8,I5MxData!$F$5:$L$236,H61,FALSE)</f>
        <v>N</v>
      </c>
      <c r="E61" s="26" t="str">
        <f>HLOOKUP($D$8,I5MxData!$F$5:$L$236,G61,FALSE)</f>
        <v>Not fitted</v>
      </c>
      <c r="F61" s="67" t="str">
        <f>D61&amp;" - "&amp;E61</f>
        <v>N - Not fitted</v>
      </c>
      <c r="G61" s="22">
        <v>66</v>
      </c>
      <c r="H61" s="23">
        <v>83</v>
      </c>
      <c r="J61" s="45"/>
      <c r="K61" s="72"/>
      <c r="L61" s="59" t="str">
        <f>HLOOKUP($J$8,I5MxData!$F$5:$L$236,H61,FALSE)</f>
        <v>N</v>
      </c>
      <c r="M61" s="73" t="str">
        <f>HLOOKUP($J$8,I5MxData!$F$5:$L$236,G61,FALSE)</f>
        <v>Not fitted</v>
      </c>
      <c r="N61" s="48"/>
      <c r="O61" s="72"/>
    </row>
    <row r="62" spans="2:15" x14ac:dyDescent="0.2">
      <c r="C62" s="49">
        <v>2</v>
      </c>
      <c r="D62" s="78" t="str">
        <f>HLOOKUP($D$8,I5MxData!$F$5:$L$236,H62,FALSE)</f>
        <v>L</v>
      </c>
      <c r="E62" s="34" t="str">
        <f>HLOOKUP($D$8,I5MxData!$F$5:$L$236,G62,FALSE)</f>
        <v>Analogue Output</v>
      </c>
      <c r="F62" s="68" t="str">
        <f>D62&amp;" - "&amp;E62</f>
        <v>L - Analogue Output</v>
      </c>
      <c r="G62" s="22">
        <v>67</v>
      </c>
      <c r="H62" s="23">
        <v>84</v>
      </c>
      <c r="J62" s="45"/>
      <c r="K62" s="72"/>
      <c r="L62" s="49" t="str">
        <f>HLOOKUP($J$8,I5MxData!$F$5:$L$236,H62,FALSE)</f>
        <v>L</v>
      </c>
      <c r="M62" s="74" t="str">
        <f>HLOOKUP($J$8,I5MxData!$F$5:$L$236,G62,FALSE)</f>
        <v>Analogue Output</v>
      </c>
      <c r="N62" s="48"/>
      <c r="O62" s="72"/>
    </row>
    <row r="63" spans="2:15" x14ac:dyDescent="0.2">
      <c r="C63" s="49">
        <v>3</v>
      </c>
      <c r="D63" s="78" t="str">
        <f>HLOOKUP($D$8,I5MxData!$F$5:$L$236,H63,FALSE)</f>
        <v>A</v>
      </c>
      <c r="E63" s="34" t="str">
        <f>HLOOKUP($D$8,I5MxData!$F$5:$L$236,G63,FALSE)</f>
        <v>Alarm Output (48 Vac/dc @ 1 A Max.)</v>
      </c>
      <c r="F63" s="68" t="str">
        <f>D63&amp;" - "&amp;E63</f>
        <v>A - Alarm Output (48 Vac/dc @ 1 A Max.)</v>
      </c>
      <c r="G63" s="22">
        <v>68</v>
      </c>
      <c r="H63" s="23">
        <v>85</v>
      </c>
      <c r="J63" s="45"/>
      <c r="K63" s="72"/>
      <c r="L63" s="49" t="str">
        <f>HLOOKUP($J$8,I5MxData!$F$5:$L$236,H63,FALSE)</f>
        <v>A</v>
      </c>
      <c r="M63" s="74" t="str">
        <f>HLOOKUP($J$8,I5MxData!$F$5:$L$236,G63,FALSE)</f>
        <v>Alarm Output (48 Vac/dc @ 1 A Max.)</v>
      </c>
      <c r="N63" s="48"/>
      <c r="O63" s="72"/>
    </row>
    <row r="64" spans="2:15" x14ac:dyDescent="0.2">
      <c r="C64" s="49">
        <v>4</v>
      </c>
      <c r="D64" s="78" t="str">
        <f>HLOOKUP($D$8,I5MxData!$F$5:$L$236,H64,FALSE)</f>
        <v>W</v>
      </c>
      <c r="E64" s="34" t="str">
        <f>HLOOKUP($D$8,I5MxData!$F$5:$L$236,G64,FALSE)</f>
        <v>Watchdog Output (48 Vac/dc @ 1 A Max)</v>
      </c>
      <c r="F64" s="68" t="str">
        <f t="shared" ref="F64:F74" si="0">D64&amp;" - "&amp;E64</f>
        <v>W - Watchdog Output (48 Vac/dc @ 1 A Max)</v>
      </c>
      <c r="G64" s="22">
        <v>69</v>
      </c>
      <c r="H64" s="23">
        <v>86</v>
      </c>
      <c r="J64" s="45"/>
      <c r="K64" s="72"/>
      <c r="L64" s="49" t="str">
        <f>HLOOKUP($J$8,I5MxData!$F$5:$L$236,H64,FALSE)</f>
        <v>W</v>
      </c>
      <c r="M64" s="74" t="str">
        <f>HLOOKUP($J$8,I5MxData!$F$5:$L$236,G64,FALSE)</f>
        <v>Watchdog Output (48 Vac/dc @ 1 A Max)</v>
      </c>
      <c r="N64" s="48"/>
      <c r="O64" s="72"/>
    </row>
    <row r="65" spans="2:15" x14ac:dyDescent="0.2">
      <c r="C65" s="49">
        <v>5</v>
      </c>
      <c r="D65" s="78" t="str">
        <f>HLOOKUP($D$8,I5MxData!$F$5:$L$236,H65,FALSE)</f>
        <v>D</v>
      </c>
      <c r="E65" s="34" t="str">
        <f>HLOOKUP($D$8,I5MxData!$F$5:$L$236,G65,FALSE)</f>
        <v>Digital Input (48 Vac/dc)</v>
      </c>
      <c r="F65" s="68" t="str">
        <f t="shared" si="0"/>
        <v>D - Digital Input (48 Vac/dc)</v>
      </c>
      <c r="G65" s="22">
        <v>70</v>
      </c>
      <c r="H65" s="23">
        <v>87</v>
      </c>
      <c r="J65" s="45"/>
      <c r="K65" s="72"/>
      <c r="L65" s="49" t="str">
        <f>HLOOKUP($J$8,I5MxData!$F$5:$L$236,H65,FALSE)</f>
        <v>D</v>
      </c>
      <c r="M65" s="74" t="str">
        <f>HLOOKUP($J$8,I5MxData!$F$5:$L$236,G65,FALSE)</f>
        <v>Digital Input (48 Vac/dc)</v>
      </c>
      <c r="N65" s="48"/>
      <c r="O65" s="72"/>
    </row>
    <row r="66" spans="2:15" x14ac:dyDescent="0.2">
      <c r="C66" s="49">
        <v>6</v>
      </c>
      <c r="D66" s="78" t="str">
        <f>HLOOKUP($D$8,I5MxData!$F$5:$L$236,H66,FALSE)</f>
        <v>*</v>
      </c>
      <c r="E66" s="34" t="str">
        <f>HLOOKUP($D$8,I5MxData!$F$5:$L$236,G66,FALSE)</f>
        <v xml:space="preserve"> </v>
      </c>
      <c r="F66" s="68" t="str">
        <f t="shared" si="0"/>
        <v xml:space="preserve">* -  </v>
      </c>
      <c r="G66" s="22">
        <v>71</v>
      </c>
      <c r="H66" s="23">
        <v>88</v>
      </c>
      <c r="J66" s="45"/>
      <c r="K66" s="72"/>
      <c r="L66" s="49" t="str">
        <f>HLOOKUP($J$8,I5MxData!$F$5:$L$236,H66,FALSE)</f>
        <v>*</v>
      </c>
      <c r="M66" s="74" t="str">
        <f>HLOOKUP($J$8,I5MxData!$F$5:$L$236,G66,FALSE)</f>
        <v xml:space="preserve"> </v>
      </c>
      <c r="N66" s="48"/>
      <c r="O66" s="72"/>
    </row>
    <row r="67" spans="2:15" x14ac:dyDescent="0.2">
      <c r="C67" s="49">
        <v>7</v>
      </c>
      <c r="D67" s="78" t="str">
        <f>HLOOKUP($D$8,I5MxData!$F$5:$L$236,H67,FALSE)</f>
        <v>*</v>
      </c>
      <c r="E67" s="34" t="str">
        <f>HLOOKUP($D$8,I5MxData!$F$5:$L$236,G67,FALSE)</f>
        <v xml:space="preserve"> </v>
      </c>
      <c r="F67" s="68" t="str">
        <f t="shared" si="0"/>
        <v xml:space="preserve">* -  </v>
      </c>
      <c r="G67" s="22">
        <v>72</v>
      </c>
      <c r="H67" s="23">
        <v>89</v>
      </c>
      <c r="J67" s="45"/>
      <c r="K67" s="72"/>
      <c r="L67" s="49" t="str">
        <f>HLOOKUP($J$8,I5MxData!$F$5:$L$236,H67,FALSE)</f>
        <v>*</v>
      </c>
      <c r="M67" s="74" t="str">
        <f>HLOOKUP($J$8,I5MxData!$F$5:$L$236,G67,FALSE)</f>
        <v xml:space="preserve"> </v>
      </c>
      <c r="N67" s="48"/>
      <c r="O67" s="72"/>
    </row>
    <row r="68" spans="2:15" x14ac:dyDescent="0.2">
      <c r="C68" s="49">
        <v>8</v>
      </c>
      <c r="D68" s="78" t="str">
        <f>HLOOKUP($D$8,I5MxData!$F$5:$L$236,H68,FALSE)</f>
        <v>*</v>
      </c>
      <c r="E68" s="34" t="str">
        <f>HLOOKUP($D$8,I5MxData!$F$5:$L$236,G68,FALSE)</f>
        <v xml:space="preserve"> </v>
      </c>
      <c r="F68" s="68" t="str">
        <f t="shared" si="0"/>
        <v xml:space="preserve">* -  </v>
      </c>
      <c r="G68" s="22">
        <v>73</v>
      </c>
      <c r="H68" s="23">
        <v>90</v>
      </c>
      <c r="J68" s="45"/>
      <c r="K68" s="72"/>
      <c r="L68" s="49" t="str">
        <f>HLOOKUP($J$8,I5MxData!$F$5:$L$236,H68,FALSE)</f>
        <v>*</v>
      </c>
      <c r="M68" s="74" t="str">
        <f>HLOOKUP($J$8,I5MxData!$F$5:$L$236,G68,FALSE)</f>
        <v xml:space="preserve"> </v>
      </c>
      <c r="N68" s="48"/>
      <c r="O68" s="72"/>
    </row>
    <row r="69" spans="2:15" x14ac:dyDescent="0.2">
      <c r="C69" s="49">
        <v>9</v>
      </c>
      <c r="D69" s="78" t="str">
        <f>HLOOKUP($D$8,I5MxData!$F$5:$L$236,H69,FALSE)</f>
        <v>*</v>
      </c>
      <c r="E69" s="34" t="str">
        <f>HLOOKUP($D$8,I5MxData!$F$5:$L$236,G69,FALSE)</f>
        <v xml:space="preserve"> </v>
      </c>
      <c r="F69" s="68" t="str">
        <f t="shared" si="0"/>
        <v xml:space="preserve">* -  </v>
      </c>
      <c r="G69" s="22">
        <v>74</v>
      </c>
      <c r="H69" s="23">
        <v>91</v>
      </c>
      <c r="J69" s="45"/>
      <c r="K69" s="72"/>
      <c r="L69" s="49" t="str">
        <f>HLOOKUP($J$8,I5MxData!$F$5:$L$236,H69,FALSE)</f>
        <v>*</v>
      </c>
      <c r="M69" s="74" t="str">
        <f>HLOOKUP($J$8,I5MxData!$F$5:$L$236,G69,FALSE)</f>
        <v xml:space="preserve"> </v>
      </c>
      <c r="N69" s="48"/>
      <c r="O69" s="72"/>
    </row>
    <row r="70" spans="2:15" x14ac:dyDescent="0.2">
      <c r="C70" s="49">
        <v>10</v>
      </c>
      <c r="D70" s="78" t="str">
        <f>HLOOKUP($D$8,I5MxData!$F$5:$L$236,H70,FALSE)</f>
        <v>*</v>
      </c>
      <c r="E70" s="34" t="str">
        <f>HLOOKUP($D$8,I5MxData!$F$5:$L$236,G70,FALSE)</f>
        <v xml:space="preserve"> </v>
      </c>
      <c r="F70" s="68" t="str">
        <f t="shared" si="0"/>
        <v xml:space="preserve">* -  </v>
      </c>
      <c r="G70" s="22">
        <v>75</v>
      </c>
      <c r="H70" s="23">
        <v>92</v>
      </c>
      <c r="J70" s="45"/>
      <c r="K70" s="72"/>
      <c r="L70" s="49" t="str">
        <f>HLOOKUP($J$8,I5MxData!$F$5:$L$236,H70,FALSE)</f>
        <v>*</v>
      </c>
      <c r="M70" s="74" t="str">
        <f>HLOOKUP($J$8,I5MxData!$F$5:$L$236,G70,FALSE)</f>
        <v xml:space="preserve"> </v>
      </c>
      <c r="N70" s="48"/>
      <c r="O70" s="72"/>
    </row>
    <row r="71" spans="2:15" x14ac:dyDescent="0.2">
      <c r="C71" s="49">
        <v>11</v>
      </c>
      <c r="D71" s="78" t="str">
        <f>HLOOKUP($D$8,I5MxData!$F$5:$L$236,H71,FALSE)</f>
        <v>*</v>
      </c>
      <c r="E71" s="34" t="str">
        <f>HLOOKUP($D$8,I5MxData!$F$5:$L$236,G71,FALSE)</f>
        <v xml:space="preserve"> </v>
      </c>
      <c r="F71" s="68" t="str">
        <f t="shared" si="0"/>
        <v xml:space="preserve">* -  </v>
      </c>
      <c r="G71" s="22">
        <v>76</v>
      </c>
      <c r="H71" s="23">
        <v>93</v>
      </c>
      <c r="J71" s="45"/>
      <c r="K71" s="72"/>
      <c r="L71" s="49" t="str">
        <f>HLOOKUP($J$8,I5MxData!$F$5:$L$236,H71,FALSE)</f>
        <v>*</v>
      </c>
      <c r="M71" s="74" t="str">
        <f>HLOOKUP($J$8,I5MxData!$F$5:$L$236,G71,FALSE)</f>
        <v xml:space="preserve"> </v>
      </c>
      <c r="N71" s="48"/>
      <c r="O71" s="72"/>
    </row>
    <row r="72" spans="2:15" x14ac:dyDescent="0.2">
      <c r="C72" s="49">
        <v>12</v>
      </c>
      <c r="D72" s="78" t="str">
        <f>HLOOKUP($D$8,I5MxData!$F$5:$L$236,H72,FALSE)</f>
        <v>*</v>
      </c>
      <c r="E72" s="34" t="str">
        <f>HLOOKUP($D$8,I5MxData!$F$5:$L$236,G72,FALSE)</f>
        <v xml:space="preserve"> </v>
      </c>
      <c r="F72" s="68" t="str">
        <f t="shared" si="0"/>
        <v xml:space="preserve">* -  </v>
      </c>
      <c r="G72" s="22">
        <v>77</v>
      </c>
      <c r="H72" s="23">
        <v>94</v>
      </c>
      <c r="J72" s="45"/>
      <c r="K72" s="72"/>
      <c r="L72" s="49" t="str">
        <f>HLOOKUP($J$8,I5MxData!$F$5:$L$236,H72,FALSE)</f>
        <v>*</v>
      </c>
      <c r="M72" s="74" t="str">
        <f>HLOOKUP($J$8,I5MxData!$F$5:$L$236,G72,FALSE)</f>
        <v xml:space="preserve"> </v>
      </c>
      <c r="N72" s="48"/>
      <c r="O72" s="72"/>
    </row>
    <row r="73" spans="2:15" x14ac:dyDescent="0.2">
      <c r="C73" s="49">
        <v>13</v>
      </c>
      <c r="D73" s="78" t="str">
        <f>HLOOKUP($D$8,I5MxData!$F$5:$L$236,H73,FALSE)</f>
        <v>*</v>
      </c>
      <c r="E73" s="34" t="str">
        <f>HLOOKUP($D$8,I5MxData!$F$5:$L$236,G73,FALSE)</f>
        <v xml:space="preserve"> </v>
      </c>
      <c r="F73" s="68" t="str">
        <f t="shared" si="0"/>
        <v xml:space="preserve">* -  </v>
      </c>
      <c r="G73" s="22">
        <v>78</v>
      </c>
      <c r="H73" s="23">
        <v>95</v>
      </c>
      <c r="J73" s="45"/>
      <c r="K73" s="72"/>
      <c r="L73" s="49" t="str">
        <f>HLOOKUP($J$8,I5MxData!$F$5:$L$236,H73,FALSE)</f>
        <v>*</v>
      </c>
      <c r="M73" s="74" t="str">
        <f>HLOOKUP($J$8,I5MxData!$F$5:$L$236,G73,FALSE)</f>
        <v xml:space="preserve"> </v>
      </c>
      <c r="N73" s="48"/>
      <c r="O73" s="72"/>
    </row>
    <row r="74" spans="2:15" x14ac:dyDescent="0.2">
      <c r="C74" s="49">
        <v>14</v>
      </c>
      <c r="D74" s="78" t="str">
        <f>HLOOKUP($D$8,I5MxData!$F$5:$L$236,H74,FALSE)</f>
        <v>*</v>
      </c>
      <c r="E74" s="34" t="str">
        <f>HLOOKUP($D$8,I5MxData!$F$5:$L$236,G74,FALSE)</f>
        <v xml:space="preserve"> </v>
      </c>
      <c r="F74" s="68" t="str">
        <f t="shared" si="0"/>
        <v xml:space="preserve">* -  </v>
      </c>
      <c r="G74" s="22">
        <v>79</v>
      </c>
      <c r="H74" s="23">
        <v>96</v>
      </c>
      <c r="J74" s="45"/>
      <c r="K74" s="72"/>
      <c r="L74" s="49" t="str">
        <f>HLOOKUP($J$8,I5MxData!$F$5:$L$236,H74,FALSE)</f>
        <v>*</v>
      </c>
      <c r="M74" s="74" t="str">
        <f>HLOOKUP($J$8,I5MxData!$F$5:$L$236,G74,FALSE)</f>
        <v xml:space="preserve"> </v>
      </c>
      <c r="N74" s="48"/>
      <c r="O74" s="72"/>
    </row>
    <row r="75" spans="2:15" x14ac:dyDescent="0.2">
      <c r="C75" s="49">
        <v>15</v>
      </c>
      <c r="D75" s="78"/>
      <c r="E75" s="34"/>
      <c r="F75" s="68"/>
      <c r="G75" s="22"/>
      <c r="H75" s="23"/>
      <c r="J75" s="45"/>
      <c r="K75" s="72"/>
      <c r="L75" s="49"/>
      <c r="M75" s="74"/>
      <c r="N75" s="48"/>
      <c r="O75" s="72"/>
    </row>
    <row r="76" spans="2:15" x14ac:dyDescent="0.2">
      <c r="C76" s="49">
        <v>16</v>
      </c>
      <c r="D76" s="78"/>
      <c r="E76" s="61"/>
      <c r="F76" s="68"/>
      <c r="G76" s="22"/>
      <c r="H76" s="23"/>
      <c r="J76" s="45"/>
      <c r="K76" s="72"/>
      <c r="L76" s="49"/>
      <c r="M76" s="74"/>
      <c r="N76" s="48"/>
      <c r="O76" s="72"/>
    </row>
    <row r="77" spans="2:15" x14ac:dyDescent="0.2">
      <c r="C77" s="52">
        <v>17</v>
      </c>
      <c r="D77" s="52"/>
      <c r="E77" s="65"/>
      <c r="F77" s="69"/>
      <c r="G77" s="22"/>
      <c r="H77" s="23"/>
      <c r="J77" s="45"/>
      <c r="K77" s="72"/>
      <c r="L77" s="52"/>
      <c r="M77" s="75"/>
      <c r="N77" s="48"/>
      <c r="O77" s="72"/>
    </row>
    <row r="78" spans="2:15" x14ac:dyDescent="0.2">
      <c r="F78" s="55"/>
      <c r="G78" s="22"/>
      <c r="H78" s="23"/>
      <c r="J78" s="45"/>
      <c r="K78" s="72"/>
      <c r="L78" s="14"/>
      <c r="N78" s="48"/>
      <c r="O78" s="72"/>
    </row>
    <row r="79" spans="2:15" x14ac:dyDescent="0.2">
      <c r="F79" s="55"/>
      <c r="G79" s="22"/>
      <c r="H79" s="23"/>
      <c r="J79" s="45"/>
      <c r="K79" s="72"/>
      <c r="L79" s="14"/>
      <c r="N79" s="48"/>
      <c r="O79" s="72"/>
    </row>
    <row r="80" spans="2:15" x14ac:dyDescent="0.2">
      <c r="B80" s="21" t="str">
        <f>I5MxData!E107</f>
        <v>Input/Output  I/O 2:</v>
      </c>
      <c r="C80" s="38">
        <v>1</v>
      </c>
      <c r="D80" s="39" t="str">
        <f>VLOOKUP($C$80,$C$81:$E$97,2,FALSE)</f>
        <v>N</v>
      </c>
      <c r="E80" s="66" t="str">
        <f>VLOOKUP($C$80,$C$81:$E$97,3,FALSE)</f>
        <v>Not fitted</v>
      </c>
      <c r="F80" s="41"/>
      <c r="G80" s="22"/>
      <c r="H80" s="23"/>
      <c r="J80" s="45" t="str">
        <f>MID($K$2,12,1)</f>
        <v>N</v>
      </c>
      <c r="K80" s="72"/>
      <c r="L80" s="76"/>
      <c r="M80" s="71" t="str">
        <f>VLOOKUP($J$80,$L$81:$M$97,2,FALSE)</f>
        <v>Not fitted</v>
      </c>
      <c r="N80" s="48"/>
      <c r="O80" s="72"/>
    </row>
    <row r="81" spans="3:15" x14ac:dyDescent="0.2">
      <c r="C81" s="42">
        <v>1</v>
      </c>
      <c r="D81" s="59" t="str">
        <f>HLOOKUP($D$8,I5MxData!$F$5:$L$236,H81,FALSE)</f>
        <v>N</v>
      </c>
      <c r="E81" s="60" t="str">
        <f>HLOOKUP($D$8,I5MxData!$F$5:$L$236,G81,FALSE)</f>
        <v>Not fitted</v>
      </c>
      <c r="F81" s="67" t="str">
        <f>D81&amp;" - "&amp;E81</f>
        <v>N - Not fitted</v>
      </c>
      <c r="G81" s="22">
        <v>103</v>
      </c>
      <c r="H81" s="23">
        <v>120</v>
      </c>
      <c r="J81" s="45"/>
      <c r="K81" s="72"/>
      <c r="L81" s="46" t="str">
        <f>HLOOKUP($J$8,I5MxData!$F$5:$L$236,H81,FALSE)</f>
        <v>N</v>
      </c>
      <c r="M81" s="74" t="str">
        <f>HLOOKUP($J$8,I5MxData!$F$5:$L$236,G81,FALSE)</f>
        <v>Not fitted</v>
      </c>
      <c r="N81" s="48"/>
      <c r="O81" s="72"/>
    </row>
    <row r="82" spans="3:15" x14ac:dyDescent="0.2">
      <c r="C82" s="46">
        <v>2</v>
      </c>
      <c r="D82" s="49" t="str">
        <f>HLOOKUP($D$8,I5MxData!$F$5:$L$236,H82,FALSE)</f>
        <v>L</v>
      </c>
      <c r="E82" s="61" t="str">
        <f>HLOOKUP($D$8,I5MxData!$F$5:$L$236,G82,FALSE)</f>
        <v>Analogue Output</v>
      </c>
      <c r="F82" s="68" t="str">
        <f>D82&amp;" - "&amp;E82</f>
        <v>L - Analogue Output</v>
      </c>
      <c r="G82" s="22">
        <v>104</v>
      </c>
      <c r="H82" s="23">
        <v>121</v>
      </c>
      <c r="J82" s="45"/>
      <c r="K82" s="72"/>
      <c r="L82" s="46" t="str">
        <f>HLOOKUP($J$8,I5MxData!$F$5:$L$236,H82,FALSE)</f>
        <v>L</v>
      </c>
      <c r="M82" s="74" t="str">
        <f>HLOOKUP($J$8,I5MxData!$F$5:$L$236,G82,FALSE)</f>
        <v>Analogue Output</v>
      </c>
      <c r="N82" s="48"/>
      <c r="O82" s="72"/>
    </row>
    <row r="83" spans="3:15" x14ac:dyDescent="0.2">
      <c r="C83" s="46">
        <v>3</v>
      </c>
      <c r="D83" s="49" t="str">
        <f>HLOOKUP($D$8,I5MxData!$F$5:$L$236,H83,FALSE)</f>
        <v>A</v>
      </c>
      <c r="E83" s="61" t="str">
        <f>HLOOKUP($D$8,I5MxData!$F$5:$L$236,G83,FALSE)</f>
        <v>Alarm Output (48 Vac/dc @ 1 A Max.)</v>
      </c>
      <c r="F83" s="68" t="str">
        <f>D83&amp;" - "&amp;E83</f>
        <v>A - Alarm Output (48 Vac/dc @ 1 A Max.)</v>
      </c>
      <c r="G83" s="22">
        <v>105</v>
      </c>
      <c r="H83" s="23">
        <v>122</v>
      </c>
      <c r="J83" s="45"/>
      <c r="K83" s="72"/>
      <c r="L83" s="46" t="str">
        <f>HLOOKUP($J$8,I5MxData!$F$5:$L$236,H83,FALSE)</f>
        <v>A</v>
      </c>
      <c r="M83" s="74" t="str">
        <f>HLOOKUP($J$8,I5MxData!$F$5:$L$236,G83,FALSE)</f>
        <v>Alarm Output (48 Vac/dc @ 1 A Max.)</v>
      </c>
      <c r="N83" s="48"/>
      <c r="O83" s="72"/>
    </row>
    <row r="84" spans="3:15" x14ac:dyDescent="0.2">
      <c r="C84" s="46">
        <v>4</v>
      </c>
      <c r="D84" s="49" t="str">
        <f>HLOOKUP($D$8,I5MxData!$F$5:$L$236,H84,FALSE)</f>
        <v>W</v>
      </c>
      <c r="E84" s="61" t="str">
        <f>HLOOKUP($D$8,I5MxData!$F$5:$L$236,G84,FALSE)</f>
        <v>Watchdog Output (48 Vac/dc @ 1 A Max)</v>
      </c>
      <c r="F84" s="68" t="str">
        <f t="shared" ref="F84:F94" si="1">D84&amp;" - "&amp;E84</f>
        <v>W - Watchdog Output (48 Vac/dc @ 1 A Max)</v>
      </c>
      <c r="G84" s="22">
        <v>106</v>
      </c>
      <c r="H84" s="23">
        <v>123</v>
      </c>
      <c r="J84" s="45"/>
      <c r="K84" s="72"/>
      <c r="L84" s="46" t="str">
        <f>HLOOKUP($J$8,I5MxData!$F$5:$L$236,H84,FALSE)</f>
        <v>W</v>
      </c>
      <c r="M84" s="74" t="str">
        <f>HLOOKUP($J$8,I5MxData!$F$5:$L$236,G84,FALSE)</f>
        <v>Watchdog Output (48 Vac/dc @ 1 A Max)</v>
      </c>
      <c r="N84" s="48"/>
      <c r="O84" s="72"/>
    </row>
    <row r="85" spans="3:15" x14ac:dyDescent="0.2">
      <c r="C85" s="46">
        <v>5</v>
      </c>
      <c r="D85" s="49" t="str">
        <f>HLOOKUP($D$8,I5MxData!$F$5:$L$236,H85,FALSE)</f>
        <v>D</v>
      </c>
      <c r="E85" s="61" t="str">
        <f>HLOOKUP($D$8,I5MxData!$F$5:$L$236,G85,FALSE)</f>
        <v>Digital Input (48 Vac/dc)</v>
      </c>
      <c r="F85" s="68" t="str">
        <f t="shared" si="1"/>
        <v>D - Digital Input (48 Vac/dc)</v>
      </c>
      <c r="G85" s="22">
        <v>107</v>
      </c>
      <c r="H85" s="23">
        <v>124</v>
      </c>
      <c r="J85" s="45"/>
      <c r="K85" s="72"/>
      <c r="L85" s="46" t="str">
        <f>HLOOKUP($J$8,I5MxData!$F$5:$L$236,H85,FALSE)</f>
        <v>D</v>
      </c>
      <c r="M85" s="74" t="str">
        <f>HLOOKUP($J$8,I5MxData!$F$5:$L$236,G85,FALSE)</f>
        <v>Digital Input (48 Vac/dc)</v>
      </c>
      <c r="N85" s="48"/>
      <c r="O85" s="72"/>
    </row>
    <row r="86" spans="3:15" x14ac:dyDescent="0.2">
      <c r="C86" s="46">
        <v>6</v>
      </c>
      <c r="D86" s="49" t="str">
        <f>HLOOKUP($D$8,I5MxData!$F$5:$L$236,H86,FALSE)</f>
        <v>*</v>
      </c>
      <c r="E86" s="61" t="str">
        <f>HLOOKUP($D$8,I5MxData!$F$5:$L$236,G86,FALSE)</f>
        <v xml:space="preserve"> </v>
      </c>
      <c r="F86" s="68" t="str">
        <f t="shared" si="1"/>
        <v xml:space="preserve">* -  </v>
      </c>
      <c r="G86" s="22">
        <v>108</v>
      </c>
      <c r="H86" s="23">
        <v>125</v>
      </c>
      <c r="J86" s="45"/>
      <c r="K86" s="72"/>
      <c r="L86" s="46" t="str">
        <f>HLOOKUP($J$8,I5MxData!$F$5:$L$236,H86,FALSE)</f>
        <v>*</v>
      </c>
      <c r="M86" s="74" t="str">
        <f>HLOOKUP($J$8,I5MxData!$F$5:$L$236,G86,FALSE)</f>
        <v xml:space="preserve"> </v>
      </c>
      <c r="N86" s="48"/>
      <c r="O86" s="72"/>
    </row>
    <row r="87" spans="3:15" x14ac:dyDescent="0.2">
      <c r="C87" s="46">
        <v>7</v>
      </c>
      <c r="D87" s="49" t="str">
        <f>HLOOKUP($D$8,I5MxData!$F$5:$L$236,H87,FALSE)</f>
        <v>*</v>
      </c>
      <c r="E87" s="61" t="str">
        <f>HLOOKUP($D$8,I5MxData!$F$5:$L$236,G87,FALSE)</f>
        <v xml:space="preserve"> </v>
      </c>
      <c r="F87" s="68" t="str">
        <f t="shared" si="1"/>
        <v xml:space="preserve">* -  </v>
      </c>
      <c r="G87" s="22">
        <v>109</v>
      </c>
      <c r="H87" s="23">
        <v>126</v>
      </c>
      <c r="J87" s="45"/>
      <c r="K87" s="72"/>
      <c r="L87" s="46" t="str">
        <f>HLOOKUP($J$8,I5MxData!$F$5:$L$236,H87,FALSE)</f>
        <v>*</v>
      </c>
      <c r="M87" s="74" t="str">
        <f>HLOOKUP($J$8,I5MxData!$F$5:$L$236,G87,FALSE)</f>
        <v xml:space="preserve"> </v>
      </c>
      <c r="N87" s="48"/>
      <c r="O87" s="72"/>
    </row>
    <row r="88" spans="3:15" x14ac:dyDescent="0.2">
      <c r="C88" s="46">
        <v>8</v>
      </c>
      <c r="D88" s="49" t="str">
        <f>HLOOKUP($D$8,I5MxData!$F$5:$L$236,H88,FALSE)</f>
        <v>*</v>
      </c>
      <c r="E88" s="61" t="str">
        <f>HLOOKUP($D$8,I5MxData!$F$5:$L$236,G88,FALSE)</f>
        <v xml:space="preserve"> </v>
      </c>
      <c r="F88" s="68" t="str">
        <f t="shared" si="1"/>
        <v xml:space="preserve">* -  </v>
      </c>
      <c r="G88" s="22">
        <v>110</v>
      </c>
      <c r="H88" s="23">
        <v>127</v>
      </c>
      <c r="J88" s="45"/>
      <c r="K88" s="72"/>
      <c r="L88" s="46" t="str">
        <f>HLOOKUP($J$8,I5MxData!$F$5:$L$236,H88,FALSE)</f>
        <v>*</v>
      </c>
      <c r="M88" s="74" t="str">
        <f>HLOOKUP($J$8,I5MxData!$F$5:$L$236,G88,FALSE)</f>
        <v xml:space="preserve"> </v>
      </c>
      <c r="N88" s="48"/>
      <c r="O88" s="72"/>
    </row>
    <row r="89" spans="3:15" x14ac:dyDescent="0.2">
      <c r="C89" s="46">
        <v>9</v>
      </c>
      <c r="D89" s="49" t="str">
        <f>HLOOKUP($D$8,I5MxData!$F$5:$L$236,H89,FALSE)</f>
        <v>*</v>
      </c>
      <c r="E89" s="61" t="str">
        <f>HLOOKUP($D$8,I5MxData!$F$5:$L$236,G89,FALSE)</f>
        <v xml:space="preserve"> </v>
      </c>
      <c r="F89" s="68" t="str">
        <f t="shared" si="1"/>
        <v xml:space="preserve">* -  </v>
      </c>
      <c r="G89" s="22">
        <v>111</v>
      </c>
      <c r="H89" s="23">
        <v>128</v>
      </c>
      <c r="J89" s="45"/>
      <c r="K89" s="72"/>
      <c r="L89" s="46" t="str">
        <f>HLOOKUP($J$8,I5MxData!$F$5:$L$236,H89,FALSE)</f>
        <v>*</v>
      </c>
      <c r="M89" s="74" t="str">
        <f>HLOOKUP($J$8,I5MxData!$F$5:$L$236,G89,FALSE)</f>
        <v xml:space="preserve"> </v>
      </c>
      <c r="N89" s="48"/>
      <c r="O89" s="72"/>
    </row>
    <row r="90" spans="3:15" x14ac:dyDescent="0.2">
      <c r="C90" s="46">
        <v>10</v>
      </c>
      <c r="D90" s="49" t="str">
        <f>HLOOKUP($D$8,I5MxData!$F$5:$L$236,H90,FALSE)</f>
        <v>*</v>
      </c>
      <c r="E90" s="61" t="str">
        <f>HLOOKUP($D$8,I5MxData!$F$5:$L$236,G90,FALSE)</f>
        <v xml:space="preserve"> </v>
      </c>
      <c r="F90" s="68" t="str">
        <f t="shared" si="1"/>
        <v xml:space="preserve">* -  </v>
      </c>
      <c r="G90" s="22">
        <v>112</v>
      </c>
      <c r="H90" s="23">
        <v>129</v>
      </c>
      <c r="J90" s="45"/>
      <c r="K90" s="72"/>
      <c r="L90" s="46" t="str">
        <f>HLOOKUP($J$8,I5MxData!$F$5:$L$236,H90,FALSE)</f>
        <v>*</v>
      </c>
      <c r="M90" s="74" t="str">
        <f>HLOOKUP($J$8,I5MxData!$F$5:$L$236,G90,FALSE)</f>
        <v xml:space="preserve"> </v>
      </c>
      <c r="N90" s="48"/>
      <c r="O90" s="72"/>
    </row>
    <row r="91" spans="3:15" x14ac:dyDescent="0.2">
      <c r="C91" s="46">
        <v>11</v>
      </c>
      <c r="D91" s="49" t="str">
        <f>HLOOKUP($D$8,I5MxData!$F$5:$L$236,H91,FALSE)</f>
        <v>*</v>
      </c>
      <c r="E91" s="61" t="str">
        <f>HLOOKUP($D$8,I5MxData!$F$5:$L$236,G91,FALSE)</f>
        <v xml:space="preserve"> </v>
      </c>
      <c r="F91" s="68" t="str">
        <f t="shared" si="1"/>
        <v xml:space="preserve">* -  </v>
      </c>
      <c r="G91" s="22">
        <v>113</v>
      </c>
      <c r="H91" s="23">
        <v>130</v>
      </c>
      <c r="J91" s="45"/>
      <c r="K91" s="72"/>
      <c r="L91" s="46" t="str">
        <f>HLOOKUP($J$8,I5MxData!$F$5:$L$236,H91,FALSE)</f>
        <v>*</v>
      </c>
      <c r="M91" s="74" t="str">
        <f>HLOOKUP($J$8,I5MxData!$F$5:$L$236,G91,FALSE)</f>
        <v xml:space="preserve"> </v>
      </c>
      <c r="N91" s="48"/>
      <c r="O91" s="72"/>
    </row>
    <row r="92" spans="3:15" x14ac:dyDescent="0.2">
      <c r="C92" s="46">
        <v>12</v>
      </c>
      <c r="D92" s="49" t="str">
        <f>HLOOKUP($D$8,I5MxData!$F$5:$L$236,H92,FALSE)</f>
        <v>*</v>
      </c>
      <c r="E92" s="61" t="str">
        <f>HLOOKUP($D$8,I5MxData!$F$5:$L$236,G92,FALSE)</f>
        <v xml:space="preserve"> </v>
      </c>
      <c r="F92" s="68" t="str">
        <f t="shared" si="1"/>
        <v xml:space="preserve">* -  </v>
      </c>
      <c r="G92" s="22">
        <v>114</v>
      </c>
      <c r="H92" s="23">
        <v>131</v>
      </c>
      <c r="J92" s="45"/>
      <c r="K92" s="72"/>
      <c r="L92" s="46" t="str">
        <f>HLOOKUP($J$8,I5MxData!$F$5:$L$236,H92,FALSE)</f>
        <v>*</v>
      </c>
      <c r="M92" s="74" t="str">
        <f>HLOOKUP($J$8,I5MxData!$F$5:$L$236,G92,FALSE)</f>
        <v xml:space="preserve"> </v>
      </c>
      <c r="N92" s="48"/>
      <c r="O92" s="72"/>
    </row>
    <row r="93" spans="3:15" x14ac:dyDescent="0.2">
      <c r="C93" s="46">
        <v>13</v>
      </c>
      <c r="D93" s="49" t="str">
        <f>HLOOKUP($D$8,I5MxData!$F$5:$L$236,H93,FALSE)</f>
        <v>*</v>
      </c>
      <c r="E93" s="61" t="str">
        <f>HLOOKUP($D$8,I5MxData!$F$5:$L$236,G93,FALSE)</f>
        <v xml:space="preserve"> </v>
      </c>
      <c r="F93" s="68" t="str">
        <f t="shared" si="1"/>
        <v xml:space="preserve">* -  </v>
      </c>
      <c r="G93" s="22">
        <v>115</v>
      </c>
      <c r="H93" s="23">
        <v>132</v>
      </c>
      <c r="J93" s="45"/>
      <c r="K93" s="72"/>
      <c r="L93" s="46" t="str">
        <f>HLOOKUP($J$8,I5MxData!$F$5:$L$236,H93,FALSE)</f>
        <v>*</v>
      </c>
      <c r="M93" s="74" t="str">
        <f>HLOOKUP($J$8,I5MxData!$F$5:$L$236,G93,FALSE)</f>
        <v xml:space="preserve"> </v>
      </c>
      <c r="N93" s="48"/>
      <c r="O93" s="72"/>
    </row>
    <row r="94" spans="3:15" x14ac:dyDescent="0.2">
      <c r="C94" s="46">
        <v>14</v>
      </c>
      <c r="D94" s="49" t="str">
        <f>HLOOKUP($D$8,I5MxData!$F$5:$L$236,H94,FALSE)</f>
        <v>*</v>
      </c>
      <c r="E94" s="61" t="str">
        <f>HLOOKUP($D$8,I5MxData!$F$5:$L$236,G94,FALSE)</f>
        <v xml:space="preserve"> </v>
      </c>
      <c r="F94" s="68" t="str">
        <f t="shared" si="1"/>
        <v xml:space="preserve">* -  </v>
      </c>
      <c r="G94" s="22">
        <v>116</v>
      </c>
      <c r="H94" s="23">
        <v>133</v>
      </c>
      <c r="J94" s="45"/>
      <c r="K94" s="72"/>
      <c r="L94" s="46" t="str">
        <f>HLOOKUP($J$8,I5MxData!$F$5:$L$236,H94,FALSE)</f>
        <v>*</v>
      </c>
      <c r="M94" s="74" t="str">
        <f>HLOOKUP($J$8,I5MxData!$F$5:$L$236,G94,FALSE)</f>
        <v xml:space="preserve"> </v>
      </c>
      <c r="N94" s="48"/>
      <c r="O94" s="72"/>
    </row>
    <row r="95" spans="3:15" x14ac:dyDescent="0.2">
      <c r="C95" s="46">
        <v>15</v>
      </c>
      <c r="D95" s="49"/>
      <c r="E95" s="61"/>
      <c r="F95" s="68"/>
      <c r="G95" s="22"/>
      <c r="H95" s="23"/>
      <c r="J95" s="45"/>
      <c r="K95" s="72"/>
      <c r="L95" s="46"/>
      <c r="M95" s="74"/>
      <c r="N95" s="48"/>
      <c r="O95" s="72"/>
    </row>
    <row r="96" spans="3:15" x14ac:dyDescent="0.2">
      <c r="C96" s="46">
        <v>16</v>
      </c>
      <c r="D96" s="49"/>
      <c r="E96" s="61"/>
      <c r="F96" s="68"/>
      <c r="G96" s="22"/>
      <c r="H96" s="23"/>
      <c r="J96" s="45"/>
      <c r="K96" s="72"/>
      <c r="L96" s="46"/>
      <c r="M96" s="74"/>
      <c r="N96" s="48"/>
      <c r="O96" s="72"/>
    </row>
    <row r="97" spans="2:15" x14ac:dyDescent="0.2">
      <c r="C97" s="51">
        <v>17</v>
      </c>
      <c r="D97" s="52"/>
      <c r="E97" s="65"/>
      <c r="F97" s="69"/>
      <c r="G97" s="22"/>
      <c r="H97" s="23"/>
      <c r="J97" s="45"/>
      <c r="K97" s="72"/>
      <c r="L97" s="51"/>
      <c r="M97" s="75"/>
      <c r="N97" s="48"/>
      <c r="O97" s="72"/>
    </row>
    <row r="98" spans="2:15" x14ac:dyDescent="0.2">
      <c r="D98" s="12"/>
      <c r="F98" s="55"/>
      <c r="G98" s="22"/>
      <c r="H98" s="23"/>
      <c r="J98" s="45"/>
      <c r="K98" s="72"/>
      <c r="N98" s="48"/>
      <c r="O98" s="72"/>
    </row>
    <row r="99" spans="2:15" x14ac:dyDescent="0.2">
      <c r="F99" s="55"/>
      <c r="G99" s="22"/>
      <c r="H99" s="23"/>
      <c r="J99" s="45"/>
      <c r="K99" s="72"/>
      <c r="L99" s="14"/>
      <c r="N99" s="48"/>
      <c r="O99" s="72"/>
    </row>
    <row r="100" spans="2:15" x14ac:dyDescent="0.2">
      <c r="B100" s="21" t="str">
        <f>I5MxData!$E$144</f>
        <v>Input/Output  I/O 3:</v>
      </c>
      <c r="C100" s="38">
        <v>1</v>
      </c>
      <c r="D100" s="39" t="str">
        <f>VLOOKUP($C$100,$C$101:$E$112,2,FALSE)</f>
        <v>N</v>
      </c>
      <c r="E100" s="66" t="str">
        <f>VLOOKUP($C$100,$C$101:$E$112,3,FALSE)</f>
        <v>Not fitted</v>
      </c>
      <c r="F100" s="41"/>
      <c r="G100" s="22"/>
      <c r="H100" s="23"/>
      <c r="J100" s="45" t="str">
        <f>MID($K$2,13,1)</f>
        <v>N</v>
      </c>
      <c r="K100" s="72"/>
      <c r="L100" s="38"/>
      <c r="M100" s="71" t="str">
        <f>VLOOKUP($J$100,$L$101:$M$112,2,FALSE)</f>
        <v>Not fitted</v>
      </c>
      <c r="N100" s="48"/>
      <c r="O100" s="72"/>
    </row>
    <row r="101" spans="2:15" x14ac:dyDescent="0.2">
      <c r="C101" s="42">
        <v>1</v>
      </c>
      <c r="D101" s="42" t="str">
        <f>HLOOKUP($D$8,I5MxData!$F$5:$L$236,H101,FALSE)</f>
        <v>N</v>
      </c>
      <c r="E101" s="60" t="str">
        <f>HLOOKUP($D$8,I5MxData!$F$5:$L$236,G101,FALSE)</f>
        <v>Not fitted</v>
      </c>
      <c r="F101" s="67" t="str">
        <f>D101&amp;" - "&amp;E101</f>
        <v>N - Not fitted</v>
      </c>
      <c r="G101" s="22">
        <v>140</v>
      </c>
      <c r="H101" s="23">
        <v>157</v>
      </c>
      <c r="J101" s="45"/>
      <c r="K101" s="72"/>
      <c r="L101" s="42" t="str">
        <f>HLOOKUP($J$8,I5MxData!$F$5:$L$236,H101,FALSE)</f>
        <v>N</v>
      </c>
      <c r="M101" s="74" t="str">
        <f>HLOOKUP($J$8,I5MxData!$F$5:$L$236,G101,FALSE)</f>
        <v>Not fitted</v>
      </c>
      <c r="N101" s="48"/>
      <c r="O101" s="72"/>
    </row>
    <row r="102" spans="2:15" x14ac:dyDescent="0.2">
      <c r="C102" s="46">
        <v>2</v>
      </c>
      <c r="D102" s="46" t="str">
        <f>HLOOKUP($D$8,I5MxData!$F$5:$L$236,H102,FALSE)</f>
        <v>N</v>
      </c>
      <c r="E102" s="61" t="str">
        <f>HLOOKUP($D$8,I5MxData!$F$5:$L$236,G102,FALSE)</f>
        <v>Not fitted</v>
      </c>
      <c r="F102" s="68" t="str">
        <f>D102&amp;" - "&amp;E102</f>
        <v>N - Not fitted</v>
      </c>
      <c r="G102" s="22">
        <v>141</v>
      </c>
      <c r="H102" s="23">
        <v>158</v>
      </c>
      <c r="J102" s="45"/>
      <c r="K102" s="72"/>
      <c r="L102" s="46" t="str">
        <f>HLOOKUP($J$8,I5MxData!$F$5:$L$236,H102,FALSE)</f>
        <v>N</v>
      </c>
      <c r="M102" s="74" t="str">
        <f>HLOOKUP($J$8,I5MxData!$F$5:$L$236,G102,FALSE)</f>
        <v>Not fitted</v>
      </c>
      <c r="N102" s="48"/>
      <c r="O102" s="72"/>
    </row>
    <row r="103" spans="2:15" x14ac:dyDescent="0.2">
      <c r="C103" s="46">
        <v>3</v>
      </c>
      <c r="D103" s="46" t="str">
        <f>HLOOKUP($D$8,I5MxData!$F$5:$L$236,H103,FALSE)</f>
        <v>N</v>
      </c>
      <c r="E103" s="61" t="str">
        <f>HLOOKUP($D$8,I5MxData!$F$5:$L$236,G103,FALSE)</f>
        <v>Not fitted</v>
      </c>
      <c r="F103" s="68" t="str">
        <f>D103&amp;" - "&amp;E103</f>
        <v>N - Not fitted</v>
      </c>
      <c r="G103" s="22">
        <v>142</v>
      </c>
      <c r="H103" s="23">
        <v>159</v>
      </c>
      <c r="J103" s="45"/>
      <c r="K103" s="72"/>
      <c r="L103" s="46" t="str">
        <f>HLOOKUP($J$8,I5MxData!$F$5:$L$236,H103,FALSE)</f>
        <v>N</v>
      </c>
      <c r="M103" s="74" t="str">
        <f>HLOOKUP($J$8,I5MxData!$F$5:$L$236,G103,FALSE)</f>
        <v>Not fitted</v>
      </c>
      <c r="N103" s="48"/>
      <c r="O103" s="72"/>
    </row>
    <row r="104" spans="2:15" x14ac:dyDescent="0.2">
      <c r="C104" s="46">
        <v>4</v>
      </c>
      <c r="D104" s="46" t="str">
        <f>HLOOKUP($D$8,I5MxData!$F$5:$L$236,H104,FALSE)</f>
        <v>N</v>
      </c>
      <c r="E104" s="61" t="str">
        <f>HLOOKUP($D$8,I5MxData!$F$5:$L$236,G104,FALSE)</f>
        <v>Not fitted</v>
      </c>
      <c r="F104" s="68" t="str">
        <f t="shared" ref="F104:F110" si="2">D104&amp;" - "&amp;E104</f>
        <v>N - Not fitted</v>
      </c>
      <c r="G104" s="22">
        <v>143</v>
      </c>
      <c r="H104" s="23">
        <v>160</v>
      </c>
      <c r="J104" s="45"/>
      <c r="K104" s="72"/>
      <c r="L104" s="46" t="str">
        <f>HLOOKUP($J$8,I5MxData!$F$5:$L$236,H104,FALSE)</f>
        <v>N</v>
      </c>
      <c r="M104" s="74" t="str">
        <f>HLOOKUP($J$8,I5MxData!$F$5:$L$236,G104,FALSE)</f>
        <v>Not fitted</v>
      </c>
      <c r="N104" s="48"/>
      <c r="O104" s="72"/>
    </row>
    <row r="105" spans="2:15" x14ac:dyDescent="0.2">
      <c r="C105" s="46">
        <v>5</v>
      </c>
      <c r="D105" s="46" t="str">
        <f>HLOOKUP($D$8,I5MxData!$F$5:$L$236,H105,FALSE)</f>
        <v>N</v>
      </c>
      <c r="E105" s="61" t="str">
        <f>HLOOKUP($D$8,I5MxData!$F$5:$L$236,G105,FALSE)</f>
        <v>Not fitted</v>
      </c>
      <c r="F105" s="68" t="str">
        <f t="shared" si="2"/>
        <v>N - Not fitted</v>
      </c>
      <c r="G105" s="22">
        <v>144</v>
      </c>
      <c r="H105" s="23">
        <v>161</v>
      </c>
      <c r="J105" s="45"/>
      <c r="K105" s="72"/>
      <c r="L105" s="46" t="str">
        <f>HLOOKUP($J$8,I5MxData!$F$5:$L$236,H105,FALSE)</f>
        <v>N</v>
      </c>
      <c r="M105" s="74" t="str">
        <f>HLOOKUP($J$8,I5MxData!$F$5:$L$236,G105,FALSE)</f>
        <v>Not fitted</v>
      </c>
      <c r="N105" s="48"/>
      <c r="O105" s="72"/>
    </row>
    <row r="106" spans="2:15" x14ac:dyDescent="0.2">
      <c r="C106" s="46">
        <v>6</v>
      </c>
      <c r="D106" s="46" t="str">
        <f>HLOOKUP($D$8,I5MxData!$F$5:$L$236,H106,FALSE)</f>
        <v>N</v>
      </c>
      <c r="E106" s="61" t="str">
        <f>HLOOKUP($D$8,I5MxData!$F$5:$L$236,G106,FALSE)</f>
        <v>Not fitted</v>
      </c>
      <c r="F106" s="68" t="str">
        <f t="shared" si="2"/>
        <v>N - Not fitted</v>
      </c>
      <c r="G106" s="22">
        <v>145</v>
      </c>
      <c r="H106" s="23">
        <v>162</v>
      </c>
      <c r="J106" s="45"/>
      <c r="K106" s="72"/>
      <c r="L106" s="46" t="str">
        <f>HLOOKUP($J$8,I5MxData!$F$5:$L$236,H106,FALSE)</f>
        <v>N</v>
      </c>
      <c r="M106" s="74" t="str">
        <f>HLOOKUP($J$8,I5MxData!$F$5:$L$236,G106,FALSE)</f>
        <v>Not fitted</v>
      </c>
      <c r="N106" s="48"/>
      <c r="O106" s="72"/>
    </row>
    <row r="107" spans="2:15" x14ac:dyDescent="0.2">
      <c r="C107" s="46">
        <v>7</v>
      </c>
      <c r="D107" s="46" t="str">
        <f>HLOOKUP($D$8,I5MxData!$F$5:$L$236,H107,FALSE)</f>
        <v>N</v>
      </c>
      <c r="E107" s="61" t="str">
        <f>HLOOKUP($D$8,I5MxData!$F$5:$L$236,G107,FALSE)</f>
        <v>Not fitted</v>
      </c>
      <c r="F107" s="68" t="str">
        <f t="shared" si="2"/>
        <v>N - Not fitted</v>
      </c>
      <c r="G107" s="22">
        <v>146</v>
      </c>
      <c r="H107" s="23">
        <v>163</v>
      </c>
      <c r="J107" s="45"/>
      <c r="K107" s="72"/>
      <c r="L107" s="46" t="str">
        <f>HLOOKUP($J$8,I5MxData!$F$5:$L$236,H107,FALSE)</f>
        <v>N</v>
      </c>
      <c r="M107" s="74" t="str">
        <f>HLOOKUP($J$8,I5MxData!$F$5:$L$236,G107,FALSE)</f>
        <v>Not fitted</v>
      </c>
      <c r="N107" s="48"/>
      <c r="O107" s="72"/>
    </row>
    <row r="108" spans="2:15" x14ac:dyDescent="0.2">
      <c r="C108" s="46">
        <v>8</v>
      </c>
      <c r="D108" s="46" t="str">
        <f>HLOOKUP($D$8,I5MxData!$F$5:$L$236,H108,FALSE)</f>
        <v>N</v>
      </c>
      <c r="E108" s="61" t="str">
        <f>HLOOKUP($D$8,I5MxData!$F$5:$L$236,G108,FALSE)</f>
        <v>Not fitted</v>
      </c>
      <c r="F108" s="68" t="str">
        <f t="shared" si="2"/>
        <v>N - Not fitted</v>
      </c>
      <c r="G108" s="22">
        <v>147</v>
      </c>
      <c r="H108" s="23">
        <v>164</v>
      </c>
      <c r="J108" s="45"/>
      <c r="K108" s="72"/>
      <c r="L108" s="46" t="str">
        <f>HLOOKUP($J$8,I5MxData!$F$5:$L$236,H108,FALSE)</f>
        <v>N</v>
      </c>
      <c r="M108" s="74" t="str">
        <f>HLOOKUP($J$8,I5MxData!$F$5:$L$236,G108,FALSE)</f>
        <v>Not fitted</v>
      </c>
      <c r="N108" s="48"/>
      <c r="O108" s="72"/>
    </row>
    <row r="109" spans="2:15" x14ac:dyDescent="0.2">
      <c r="C109" s="46">
        <v>9</v>
      </c>
      <c r="D109" s="46" t="str">
        <f>HLOOKUP($D$8,I5MxData!$F$5:$L$236,H109,FALSE)</f>
        <v>N</v>
      </c>
      <c r="E109" s="61" t="str">
        <f>HLOOKUP($D$8,I5MxData!$F$5:$L$236,G109,FALSE)</f>
        <v>Not fitted</v>
      </c>
      <c r="F109" s="68" t="str">
        <f t="shared" si="2"/>
        <v>N - Not fitted</v>
      </c>
      <c r="G109" s="22">
        <v>148</v>
      </c>
      <c r="H109" s="23">
        <v>165</v>
      </c>
      <c r="J109" s="45"/>
      <c r="K109" s="72"/>
      <c r="L109" s="46" t="str">
        <f>HLOOKUP($J$8,I5MxData!$F$5:$L$236,H109,FALSE)</f>
        <v>N</v>
      </c>
      <c r="M109" s="74" t="str">
        <f>HLOOKUP($J$8,I5MxData!$F$5:$L$236,G109,FALSE)</f>
        <v>Not fitted</v>
      </c>
      <c r="N109" s="48"/>
      <c r="O109" s="72"/>
    </row>
    <row r="110" spans="2:15" x14ac:dyDescent="0.2">
      <c r="C110" s="46">
        <v>10</v>
      </c>
      <c r="D110" s="46" t="str">
        <f>HLOOKUP($D$8,I5MxData!$F$5:$L$236,H110,FALSE)</f>
        <v>N</v>
      </c>
      <c r="E110" s="61" t="str">
        <f>HLOOKUP($D$8,I5MxData!$F$5:$L$236,G110,FALSE)</f>
        <v>Not fitted</v>
      </c>
      <c r="F110" s="68" t="str">
        <f t="shared" si="2"/>
        <v>N - Not fitted</v>
      </c>
      <c r="G110" s="22">
        <v>149</v>
      </c>
      <c r="H110" s="23">
        <v>166</v>
      </c>
      <c r="J110" s="45"/>
      <c r="K110" s="72"/>
      <c r="L110" s="46" t="str">
        <f>HLOOKUP($J$8,I5MxData!$F$5:$L$236,H110,FALSE)</f>
        <v>N</v>
      </c>
      <c r="M110" s="74" t="str">
        <f>HLOOKUP($J$8,I5MxData!$F$5:$L$236,G110,FALSE)</f>
        <v>Not fitted</v>
      </c>
      <c r="N110" s="48"/>
      <c r="O110" s="72"/>
    </row>
    <row r="111" spans="2:15" x14ac:dyDescent="0.2">
      <c r="C111" s="46">
        <v>11</v>
      </c>
      <c r="D111" s="46"/>
      <c r="E111" s="61"/>
      <c r="F111" s="68"/>
      <c r="G111" s="22"/>
      <c r="H111" s="23"/>
      <c r="J111" s="45"/>
      <c r="K111" s="72"/>
      <c r="L111" s="46"/>
      <c r="M111" s="74"/>
      <c r="N111" s="48"/>
      <c r="O111" s="72"/>
    </row>
    <row r="112" spans="2:15" x14ac:dyDescent="0.2">
      <c r="C112" s="51">
        <v>12</v>
      </c>
      <c r="D112" s="51"/>
      <c r="E112" s="65"/>
      <c r="F112" s="69"/>
      <c r="G112" s="22"/>
      <c r="H112" s="23"/>
      <c r="J112" s="45"/>
      <c r="K112" s="72"/>
      <c r="L112" s="51"/>
      <c r="M112" s="75"/>
      <c r="N112" s="48"/>
      <c r="O112" s="72"/>
    </row>
    <row r="113" spans="2:15" x14ac:dyDescent="0.2">
      <c r="F113" s="55"/>
      <c r="G113" s="22"/>
      <c r="H113" s="23"/>
      <c r="J113" s="45"/>
      <c r="K113" s="48"/>
      <c r="N113" s="48"/>
      <c r="O113" s="48"/>
    </row>
    <row r="114" spans="2:15" x14ac:dyDescent="0.2">
      <c r="E114" s="79" t="s">
        <v>14</v>
      </c>
      <c r="F114" s="55"/>
      <c r="G114" s="22"/>
      <c r="H114" s="23"/>
      <c r="J114" s="45"/>
      <c r="L114" s="80" t="s">
        <v>15</v>
      </c>
      <c r="N114" s="48"/>
      <c r="O114" s="48"/>
    </row>
    <row r="115" spans="2:15" x14ac:dyDescent="0.2">
      <c r="E115" s="81" t="s">
        <v>16</v>
      </c>
      <c r="F115" s="55"/>
      <c r="G115" s="22"/>
      <c r="H115" s="23"/>
      <c r="J115" s="45"/>
      <c r="K115" s="82"/>
      <c r="L115" s="82" t="s">
        <v>16</v>
      </c>
      <c r="N115" s="48"/>
      <c r="O115" s="72"/>
    </row>
    <row r="116" spans="2:15" x14ac:dyDescent="0.2">
      <c r="E116" s="81" t="s">
        <v>17</v>
      </c>
      <c r="F116" s="55"/>
      <c r="G116" s="22"/>
      <c r="H116" s="23"/>
      <c r="J116" s="45"/>
      <c r="L116" s="82" t="s">
        <v>17</v>
      </c>
      <c r="N116" s="48"/>
      <c r="O116" s="72"/>
    </row>
    <row r="117" spans="2:15" x14ac:dyDescent="0.2">
      <c r="F117" s="55"/>
      <c r="G117" s="22"/>
      <c r="H117" s="23"/>
      <c r="J117" s="45"/>
      <c r="K117" s="72"/>
      <c r="L117" s="14"/>
      <c r="N117" s="48"/>
      <c r="O117" s="72"/>
    </row>
    <row r="118" spans="2:15" x14ac:dyDescent="0.2">
      <c r="D118" s="83" t="str">
        <f>IF($D$46="S","S",$D$8)</f>
        <v>I5MC</v>
      </c>
      <c r="E118" s="84" t="s">
        <v>18</v>
      </c>
      <c r="F118" s="85"/>
      <c r="G118" s="22"/>
      <c r="H118" s="23"/>
      <c r="J118" s="45"/>
      <c r="L118" s="86" t="str">
        <f>IF($J$46="S","S",$J$8)</f>
        <v>I5MC</v>
      </c>
      <c r="M118" s="87" t="s">
        <v>18</v>
      </c>
      <c r="N118" s="48"/>
      <c r="O118" s="86"/>
    </row>
    <row r="119" spans="2:15" x14ac:dyDescent="0.2">
      <c r="F119" s="55"/>
      <c r="G119" s="22"/>
      <c r="H119" s="23"/>
      <c r="J119" s="45"/>
      <c r="K119" s="72"/>
      <c r="L119" s="14"/>
      <c r="N119" s="48"/>
      <c r="O119" s="72"/>
    </row>
    <row r="120" spans="2:15" x14ac:dyDescent="0.2">
      <c r="F120" s="55"/>
      <c r="G120" s="22"/>
      <c r="H120" s="23"/>
      <c r="J120" s="45"/>
      <c r="K120" s="72"/>
      <c r="L120" s="14"/>
      <c r="N120" s="48"/>
      <c r="O120" s="72"/>
    </row>
    <row r="121" spans="2:15" x14ac:dyDescent="0.2">
      <c r="B121" s="21" t="str">
        <f>I5MxData!$E$181</f>
        <v>Input/Output  I/O 4:</v>
      </c>
      <c r="C121" s="38">
        <v>1</v>
      </c>
      <c r="D121" s="39" t="str">
        <f>VLOOKUP($C$121,$C$122:$E$133,2,FALSE)</f>
        <v>N</v>
      </c>
      <c r="E121" s="66" t="str">
        <f>VLOOKUP($C$121,$C$122:$E$133,3,FALSE)</f>
        <v>Not fitted</v>
      </c>
      <c r="F121" s="41"/>
      <c r="G121" s="22"/>
      <c r="H121" s="23"/>
      <c r="J121" s="45" t="str">
        <f>MID($K$2,14,1)</f>
        <v>N</v>
      </c>
      <c r="K121" s="72"/>
      <c r="L121" s="38"/>
      <c r="M121" s="71" t="str">
        <f>VLOOKUP($J$121,$L$122:$M$133,2,FALSE)</f>
        <v>Not fitted</v>
      </c>
      <c r="N121" s="48"/>
      <c r="O121" s="72"/>
    </row>
    <row r="122" spans="2:15" x14ac:dyDescent="0.2">
      <c r="C122" s="42">
        <v>1</v>
      </c>
      <c r="D122" s="59" t="str">
        <f>HLOOKUP($D$118,I5MxData!$F$5:$M$236,H122,FALSE)</f>
        <v>N</v>
      </c>
      <c r="E122" s="60" t="str">
        <f>HLOOKUP($D$118,I5MxData!$F$5:$M$236,G122,FALSE)</f>
        <v>Not fitted</v>
      </c>
      <c r="F122" s="67" t="str">
        <f>D122&amp;" - "&amp;E122</f>
        <v>N - Not fitted</v>
      </c>
      <c r="G122" s="22">
        <v>177</v>
      </c>
      <c r="H122" s="23">
        <v>194</v>
      </c>
      <c r="J122" s="45"/>
      <c r="K122" s="72"/>
      <c r="L122" s="42" t="str">
        <f>HLOOKUP($L$118,I5MxData!$F$5:$M$236,H122,FALSE)</f>
        <v>N</v>
      </c>
      <c r="M122" s="74" t="str">
        <f>HLOOKUP($L$118,I5MxData!$F$5:$M$236,G122,FALSE)</f>
        <v>Not fitted</v>
      </c>
      <c r="N122" s="48"/>
      <c r="O122" s="72"/>
    </row>
    <row r="123" spans="2:15" x14ac:dyDescent="0.2">
      <c r="C123" s="46">
        <v>2</v>
      </c>
      <c r="D123" s="49" t="str">
        <f>HLOOKUP($D$118,I5MxData!$F$5:$M$236,H123,FALSE)</f>
        <v>N</v>
      </c>
      <c r="E123" s="61" t="str">
        <f>HLOOKUP($D$118,I5MxData!$F$5:$M$236,G123,FALSE)</f>
        <v>Not fitted</v>
      </c>
      <c r="F123" s="68" t="str">
        <f>D123&amp;" - "&amp;E123</f>
        <v>N - Not fitted</v>
      </c>
      <c r="G123" s="22">
        <v>178</v>
      </c>
      <c r="H123" s="23">
        <v>195</v>
      </c>
      <c r="J123" s="45"/>
      <c r="K123" s="72"/>
      <c r="L123" s="46" t="str">
        <f>HLOOKUP($L$118,I5MxData!$F$5:$M$236,H123,FALSE)</f>
        <v>N</v>
      </c>
      <c r="M123" s="74" t="str">
        <f>HLOOKUP($L$118,I5MxData!$F$5:$M$236,G123,FALSE)</f>
        <v>Not fitted</v>
      </c>
      <c r="N123" s="48"/>
      <c r="O123" s="72"/>
    </row>
    <row r="124" spans="2:15" x14ac:dyDescent="0.2">
      <c r="C124" s="46">
        <v>3</v>
      </c>
      <c r="D124" s="49" t="str">
        <f>HLOOKUP($D$118,I5MxData!$F$5:$M$236,H124,FALSE)</f>
        <v>N</v>
      </c>
      <c r="E124" s="61" t="str">
        <f>HLOOKUP($D$118,I5MxData!$F$5:$M$236,G124,FALSE)</f>
        <v>Not fitted</v>
      </c>
      <c r="F124" s="68" t="str">
        <f>D124&amp;" - "&amp;E124</f>
        <v>N - Not fitted</v>
      </c>
      <c r="G124" s="22">
        <v>179</v>
      </c>
      <c r="H124" s="23">
        <v>196</v>
      </c>
      <c r="J124" s="45"/>
      <c r="K124" s="72"/>
      <c r="L124" s="46" t="str">
        <f>HLOOKUP($L$118,I5MxData!$F$5:$M$236,H124,FALSE)</f>
        <v>N</v>
      </c>
      <c r="M124" s="74" t="str">
        <f>HLOOKUP($L$118,I5MxData!$F$5:$M$236,G124,FALSE)</f>
        <v>Not fitted</v>
      </c>
      <c r="N124" s="48"/>
      <c r="O124" s="72"/>
    </row>
    <row r="125" spans="2:15" x14ac:dyDescent="0.2">
      <c r="C125" s="46">
        <v>4</v>
      </c>
      <c r="D125" s="49" t="str">
        <f>HLOOKUP($D$118,I5MxData!$F$5:$M$236,H125,FALSE)</f>
        <v>N</v>
      </c>
      <c r="E125" s="61" t="str">
        <f>HLOOKUP($D$118,I5MxData!$F$5:$M$236,G125,FALSE)</f>
        <v>Not fitted</v>
      </c>
      <c r="F125" s="68" t="str">
        <f t="shared" ref="F125:F131" si="3">D125&amp;" - "&amp;E125</f>
        <v>N - Not fitted</v>
      </c>
      <c r="G125" s="22">
        <v>180</v>
      </c>
      <c r="H125" s="23">
        <v>197</v>
      </c>
      <c r="J125" s="45"/>
      <c r="K125" s="72"/>
      <c r="L125" s="46" t="str">
        <f>HLOOKUP($L$118,I5MxData!$F$5:$M$236,H125,FALSE)</f>
        <v>N</v>
      </c>
      <c r="M125" s="74" t="str">
        <f>HLOOKUP($L$118,I5MxData!$F$5:$M$236,G125,FALSE)</f>
        <v>Not fitted</v>
      </c>
      <c r="N125" s="48"/>
      <c r="O125" s="72"/>
    </row>
    <row r="126" spans="2:15" x14ac:dyDescent="0.2">
      <c r="C126" s="46">
        <v>5</v>
      </c>
      <c r="D126" s="49" t="str">
        <f>HLOOKUP($D$118,I5MxData!$F$5:$M$236,H126,FALSE)</f>
        <v>N</v>
      </c>
      <c r="E126" s="61" t="str">
        <f>HLOOKUP($D$118,I5MxData!$F$5:$M$236,G126,FALSE)</f>
        <v>Not fitted</v>
      </c>
      <c r="F126" s="68" t="str">
        <f t="shared" si="3"/>
        <v>N - Not fitted</v>
      </c>
      <c r="G126" s="22">
        <v>181</v>
      </c>
      <c r="H126" s="23">
        <v>198</v>
      </c>
      <c r="J126" s="45"/>
      <c r="K126" s="72"/>
      <c r="L126" s="46" t="str">
        <f>HLOOKUP($L$118,I5MxData!$F$5:$M$236,H126,FALSE)</f>
        <v>N</v>
      </c>
      <c r="M126" s="74" t="str">
        <f>HLOOKUP($L$118,I5MxData!$F$5:$M$236,G126,FALSE)</f>
        <v>Not fitted</v>
      </c>
      <c r="N126" s="48"/>
      <c r="O126" s="72"/>
    </row>
    <row r="127" spans="2:15" x14ac:dyDescent="0.2">
      <c r="C127" s="46">
        <v>6</v>
      </c>
      <c r="D127" s="49" t="str">
        <f>HLOOKUP($D$118,I5MxData!$F$5:$M$236,H127,FALSE)</f>
        <v>N</v>
      </c>
      <c r="E127" s="61" t="str">
        <f>HLOOKUP($D$118,I5MxData!$F$5:$M$236,G127,FALSE)</f>
        <v>Not fitted</v>
      </c>
      <c r="F127" s="68" t="str">
        <f t="shared" si="3"/>
        <v>N - Not fitted</v>
      </c>
      <c r="G127" s="22">
        <v>182</v>
      </c>
      <c r="H127" s="23">
        <v>199</v>
      </c>
      <c r="J127" s="45"/>
      <c r="K127" s="72"/>
      <c r="L127" s="46" t="str">
        <f>HLOOKUP($L$118,I5MxData!$F$5:$M$236,H127,FALSE)</f>
        <v>N</v>
      </c>
      <c r="M127" s="74" t="str">
        <f>HLOOKUP($L$118,I5MxData!$F$5:$M$236,G127,FALSE)</f>
        <v>Not fitted</v>
      </c>
      <c r="N127" s="48"/>
      <c r="O127" s="72"/>
    </row>
    <row r="128" spans="2:15" x14ac:dyDescent="0.2">
      <c r="C128" s="46">
        <v>7</v>
      </c>
      <c r="D128" s="49" t="str">
        <f>HLOOKUP($D$118,I5MxData!$F$5:$M$236,H128,FALSE)</f>
        <v>N</v>
      </c>
      <c r="E128" s="61" t="str">
        <f>HLOOKUP($D$118,I5MxData!$F$5:$M$236,G128,FALSE)</f>
        <v>Not fitted</v>
      </c>
      <c r="F128" s="68" t="str">
        <f t="shared" si="3"/>
        <v>N - Not fitted</v>
      </c>
      <c r="G128" s="22">
        <v>183</v>
      </c>
      <c r="H128" s="23">
        <v>200</v>
      </c>
      <c r="J128" s="45"/>
      <c r="K128" s="72"/>
      <c r="L128" s="46" t="str">
        <f>HLOOKUP($L$118,I5MxData!$F$5:$M$236,H128,FALSE)</f>
        <v>N</v>
      </c>
      <c r="M128" s="74" t="str">
        <f>HLOOKUP($L$118,I5MxData!$F$5:$M$236,G128,FALSE)</f>
        <v>Not fitted</v>
      </c>
      <c r="N128" s="48"/>
      <c r="O128" s="72"/>
    </row>
    <row r="129" spans="2:15" x14ac:dyDescent="0.2">
      <c r="C129" s="46">
        <v>8</v>
      </c>
      <c r="D129" s="49" t="str">
        <f>HLOOKUP($D$118,I5MxData!$F$5:$M$236,H129,FALSE)</f>
        <v>N</v>
      </c>
      <c r="E129" s="61" t="str">
        <f>HLOOKUP($D$118,I5MxData!$F$5:$M$236,G129,FALSE)</f>
        <v>Not fitted</v>
      </c>
      <c r="F129" s="68" t="str">
        <f t="shared" si="3"/>
        <v>N - Not fitted</v>
      </c>
      <c r="G129" s="22">
        <v>184</v>
      </c>
      <c r="H129" s="23">
        <v>201</v>
      </c>
      <c r="J129" s="45"/>
      <c r="K129" s="72"/>
      <c r="L129" s="46" t="str">
        <f>HLOOKUP($L$118,I5MxData!$F$5:$M$236,H129,FALSE)</f>
        <v>N</v>
      </c>
      <c r="M129" s="74" t="str">
        <f>HLOOKUP($L$118,I5MxData!$F$5:$M$236,G129,FALSE)</f>
        <v>Not fitted</v>
      </c>
      <c r="N129" s="48"/>
      <c r="O129" s="72"/>
    </row>
    <row r="130" spans="2:15" x14ac:dyDescent="0.2">
      <c r="C130" s="46">
        <v>9</v>
      </c>
      <c r="D130" s="49" t="str">
        <f>HLOOKUP($D$118,I5MxData!$F$5:$M$236,H130,FALSE)</f>
        <v>N</v>
      </c>
      <c r="E130" s="61" t="str">
        <f>HLOOKUP($D$118,I5MxData!$F$5:$M$236,G130,FALSE)</f>
        <v>Not fitted</v>
      </c>
      <c r="F130" s="68" t="str">
        <f t="shared" si="3"/>
        <v>N - Not fitted</v>
      </c>
      <c r="G130" s="22">
        <v>185</v>
      </c>
      <c r="H130" s="23">
        <v>202</v>
      </c>
      <c r="J130" s="45"/>
      <c r="K130" s="72"/>
      <c r="L130" s="46" t="str">
        <f>HLOOKUP($L$118,I5MxData!$F$5:$M$236,H130,FALSE)</f>
        <v>N</v>
      </c>
      <c r="M130" s="74" t="str">
        <f>HLOOKUP($L$118,I5MxData!$F$5:$M$236,G130,FALSE)</f>
        <v>Not fitted</v>
      </c>
      <c r="N130" s="48"/>
      <c r="O130" s="72"/>
    </row>
    <row r="131" spans="2:15" x14ac:dyDescent="0.2">
      <c r="C131" s="46">
        <v>10</v>
      </c>
      <c r="D131" s="49" t="str">
        <f>HLOOKUP($D$118,I5MxData!$F$5:$M$236,H131,FALSE)</f>
        <v>N</v>
      </c>
      <c r="E131" s="61" t="str">
        <f>HLOOKUP($D$118,I5MxData!$F$5:$M$236,G131,FALSE)</f>
        <v>Not fitted</v>
      </c>
      <c r="F131" s="68" t="str">
        <f t="shared" si="3"/>
        <v>N - Not fitted</v>
      </c>
      <c r="G131" s="22">
        <v>186</v>
      </c>
      <c r="H131" s="23">
        <v>203</v>
      </c>
      <c r="J131" s="45"/>
      <c r="K131" s="72"/>
      <c r="L131" s="46" t="str">
        <f>HLOOKUP($L$118,I5MxData!$F$5:$M$236,H131,FALSE)</f>
        <v>N</v>
      </c>
      <c r="M131" s="74" t="str">
        <f>HLOOKUP($L$118,I5MxData!$F$5:$M$236,G131,FALSE)</f>
        <v>Not fitted</v>
      </c>
      <c r="N131" s="48"/>
      <c r="O131" s="72"/>
    </row>
    <row r="132" spans="2:15" x14ac:dyDescent="0.2">
      <c r="C132" s="46">
        <v>11</v>
      </c>
      <c r="D132" s="49"/>
      <c r="E132" s="61"/>
      <c r="F132" s="68"/>
      <c r="G132" s="22"/>
      <c r="H132" s="23"/>
      <c r="J132" s="45"/>
      <c r="K132" s="72"/>
      <c r="L132" s="46"/>
      <c r="M132" s="74"/>
      <c r="N132" s="48"/>
      <c r="O132" s="72"/>
    </row>
    <row r="133" spans="2:15" x14ac:dyDescent="0.2">
      <c r="C133" s="51">
        <v>12</v>
      </c>
      <c r="D133" s="52"/>
      <c r="E133" s="65"/>
      <c r="F133" s="69"/>
      <c r="G133" s="22"/>
      <c r="H133" s="23"/>
      <c r="J133" s="45"/>
      <c r="K133" s="72"/>
      <c r="L133" s="51"/>
      <c r="M133" s="75"/>
      <c r="N133" s="48"/>
      <c r="O133" s="72"/>
    </row>
    <row r="134" spans="2:15" x14ac:dyDescent="0.2">
      <c r="F134" s="55"/>
      <c r="G134" s="22"/>
      <c r="H134" s="23"/>
      <c r="J134" s="45"/>
      <c r="K134" s="48"/>
      <c r="N134" s="48"/>
      <c r="O134" s="48"/>
    </row>
    <row r="135" spans="2:15" x14ac:dyDescent="0.2">
      <c r="F135" s="55"/>
      <c r="G135" s="22"/>
      <c r="H135" s="23"/>
      <c r="J135" s="45"/>
      <c r="K135" s="48"/>
      <c r="N135" s="48"/>
      <c r="O135" s="48"/>
    </row>
    <row r="136" spans="2:15" x14ac:dyDescent="0.2">
      <c r="B136" s="21" t="str">
        <f>I5MxData!$E$218</f>
        <v>Input Terminals:</v>
      </c>
      <c r="C136" s="38">
        <v>1</v>
      </c>
      <c r="D136" s="39" t="str">
        <f>VLOOKUP($C$136,$C$137:$E$138,2,FALSE)</f>
        <v>R</v>
      </c>
      <c r="E136" s="66" t="str">
        <f>VLOOKUP($C$136,$C$137:$E$138,3,FALSE)</f>
        <v>Ring-terminals</v>
      </c>
      <c r="F136" s="41"/>
      <c r="G136" s="22"/>
      <c r="H136" s="23"/>
      <c r="J136" s="45" t="str">
        <f>MID($K$2,15,1)</f>
        <v>R</v>
      </c>
      <c r="K136" s="48"/>
      <c r="L136" s="39"/>
      <c r="M136" s="40" t="str">
        <f>VLOOKUP($J$136,$L$137:$M$138,2,FALSE)</f>
        <v>Ring-terminals</v>
      </c>
      <c r="N136" s="48"/>
      <c r="O136" s="48"/>
    </row>
    <row r="137" spans="2:15" x14ac:dyDescent="0.2">
      <c r="C137" s="42">
        <v>1</v>
      </c>
      <c r="D137" s="42" t="str">
        <f>HLOOKUP($D$8,I5MxData!$F$5:$L$236,H137,FALSE)</f>
        <v>R</v>
      </c>
      <c r="E137" s="60" t="str">
        <f>HLOOKUP($D$8,I5MxData!$F$5:$L$236,G137,FALSE)</f>
        <v>Ring-terminals</v>
      </c>
      <c r="F137" s="67" t="str">
        <f>D137&amp;" - "&amp;E137</f>
        <v>R - Ring-terminals</v>
      </c>
      <c r="G137" s="22">
        <v>214</v>
      </c>
      <c r="H137" s="23">
        <v>218</v>
      </c>
      <c r="J137" s="45"/>
      <c r="K137" s="48"/>
      <c r="L137" s="42" t="str">
        <f>HLOOKUP($J$8,I5MxData!$F$5:$L$236,H137,FALSE)</f>
        <v>R</v>
      </c>
      <c r="M137" s="73" t="str">
        <f>HLOOKUP($J$8,I5MxData!$F$5:$L$236,G137,FALSE)</f>
        <v>Ring-terminals</v>
      </c>
      <c r="N137" s="48"/>
    </row>
    <row r="138" spans="2:15" x14ac:dyDescent="0.2">
      <c r="C138" s="46">
        <v>2</v>
      </c>
      <c r="D138" s="46" t="str">
        <f>HLOOKUP($D$8,I5MxData!$F$5:$L$236,H138,FALSE)</f>
        <v>P</v>
      </c>
      <c r="E138" s="61" t="str">
        <f>HLOOKUP($D$8,I5MxData!$F$5:$L$236,G138,FALSE)</f>
        <v>Pin-terminals</v>
      </c>
      <c r="F138" s="68" t="str">
        <f>D138&amp;" - "&amp;E138</f>
        <v>P - Pin-terminals</v>
      </c>
      <c r="G138" s="22">
        <v>215</v>
      </c>
      <c r="H138" s="23">
        <v>219</v>
      </c>
      <c r="J138" s="45"/>
      <c r="K138" s="48"/>
      <c r="L138" s="46" t="str">
        <f>HLOOKUP($J$8,I5MxData!$F$5:$L$236,H138,FALSE)</f>
        <v>P</v>
      </c>
      <c r="M138" s="74" t="str">
        <f>HLOOKUP($J$8,I5MxData!$F$5:$L$236,G138,FALSE)</f>
        <v>Pin-terminals</v>
      </c>
      <c r="N138" s="48"/>
    </row>
    <row r="139" spans="2:15" x14ac:dyDescent="0.2">
      <c r="C139" s="46">
        <v>3</v>
      </c>
      <c r="D139" s="46"/>
      <c r="E139" s="61"/>
      <c r="F139" s="68"/>
      <c r="G139" s="22"/>
      <c r="H139" s="23"/>
      <c r="J139" s="45"/>
      <c r="K139" s="48"/>
      <c r="L139" s="46"/>
      <c r="M139" s="74"/>
      <c r="N139" s="48"/>
    </row>
    <row r="140" spans="2:15" x14ac:dyDescent="0.2">
      <c r="C140" s="51">
        <v>4</v>
      </c>
      <c r="D140" s="51"/>
      <c r="E140" s="65"/>
      <c r="F140" s="69"/>
      <c r="G140" s="22"/>
      <c r="H140" s="23"/>
      <c r="J140" s="45"/>
      <c r="K140" s="48"/>
      <c r="L140" s="51"/>
      <c r="M140" s="75"/>
      <c r="N140" s="48"/>
    </row>
    <row r="141" spans="2:15" x14ac:dyDescent="0.2">
      <c r="C141" s="54"/>
      <c r="D141" s="54"/>
      <c r="E141" s="33"/>
      <c r="F141" s="55"/>
      <c r="G141" s="22"/>
      <c r="H141" s="23"/>
      <c r="J141" s="45"/>
      <c r="K141" s="48"/>
      <c r="N141" s="48"/>
    </row>
    <row r="142" spans="2:15" x14ac:dyDescent="0.2">
      <c r="C142" s="54"/>
      <c r="D142" s="54"/>
      <c r="E142" s="33"/>
      <c r="F142" s="55"/>
      <c r="G142" s="22"/>
      <c r="H142" s="23"/>
      <c r="J142" s="45"/>
      <c r="K142" s="48"/>
      <c r="N142" s="48"/>
    </row>
    <row r="143" spans="2:15" x14ac:dyDescent="0.2">
      <c r="B143" s="21" t="str">
        <f>I5MxData!$E$229</f>
        <v>Design Suffix:</v>
      </c>
      <c r="C143" s="38">
        <v>1</v>
      </c>
      <c r="D143" s="39" t="str">
        <f>VLOOKUP($C$143,$C$144:$E$144,2,FALSE)</f>
        <v>X</v>
      </c>
      <c r="E143" s="66" t="str">
        <f>VLOOKUP($C$143,$C$144:$E$144,3,FALSE)</f>
        <v>Factory Allocated</v>
      </c>
      <c r="F143" s="41"/>
      <c r="G143" s="22"/>
      <c r="H143" s="23"/>
      <c r="J143" s="45" t="str">
        <f>MID($K$2,16,1)</f>
        <v>X</v>
      </c>
      <c r="K143" s="48"/>
      <c r="L143" s="39"/>
      <c r="M143" s="40" t="str">
        <f>VLOOKUP($J$143,$L$144:$M$144,2,FALSE)</f>
        <v>Factory Allocated</v>
      </c>
      <c r="N143" s="48"/>
    </row>
    <row r="144" spans="2:15" x14ac:dyDescent="0.2">
      <c r="C144" s="59">
        <v>1</v>
      </c>
      <c r="D144" s="77" t="str">
        <f>HLOOKUP($D$8,I5MxData!$F$5:$L$236,H144,FALSE)</f>
        <v>X</v>
      </c>
      <c r="E144" s="26" t="str">
        <f>HLOOKUP($D$8,I5MxData!$F$5:$L$236,G144,FALSE)</f>
        <v>Factory Allocated</v>
      </c>
      <c r="F144" s="41"/>
      <c r="G144" s="22">
        <v>225</v>
      </c>
      <c r="H144" s="23">
        <v>228</v>
      </c>
      <c r="J144" s="45"/>
      <c r="K144" s="48"/>
      <c r="L144" s="59" t="str">
        <f>HLOOKUP($J$8,I5MxData!$F$5:$L$236,H144,FALSE)</f>
        <v>X</v>
      </c>
      <c r="M144" s="88" t="str">
        <f>HLOOKUP($J$8,I5MxData!$F$5:$L$236,G144,FALSE)</f>
        <v>Factory Allocated</v>
      </c>
      <c r="N144" s="48"/>
    </row>
    <row r="145" spans="3:14" x14ac:dyDescent="0.2">
      <c r="C145" s="49">
        <v>2</v>
      </c>
      <c r="D145" s="78"/>
      <c r="E145" s="34"/>
      <c r="F145" s="41"/>
      <c r="G145" s="22"/>
      <c r="H145" s="23"/>
      <c r="J145" s="45"/>
      <c r="K145" s="48"/>
      <c r="L145" s="49"/>
      <c r="M145" s="89"/>
      <c r="N145" s="48"/>
    </row>
    <row r="146" spans="3:14" s="16" customFormat="1" x14ac:dyDescent="0.2">
      <c r="C146" s="49">
        <v>3</v>
      </c>
      <c r="D146" s="78"/>
      <c r="E146" s="34"/>
      <c r="F146" s="41"/>
      <c r="G146" s="22"/>
      <c r="H146" s="23"/>
      <c r="J146" s="45"/>
      <c r="K146" s="90"/>
      <c r="L146" s="49"/>
      <c r="M146" s="89"/>
      <c r="N146" s="90"/>
    </row>
    <row r="147" spans="3:14" s="16" customFormat="1" x14ac:dyDescent="0.2">
      <c r="C147" s="52">
        <v>4</v>
      </c>
      <c r="D147" s="91"/>
      <c r="E147" s="64"/>
      <c r="F147" s="41"/>
      <c r="G147" s="92"/>
      <c r="H147" s="93"/>
      <c r="J147" s="36"/>
      <c r="K147" s="90"/>
      <c r="L147" s="52"/>
      <c r="M147" s="94"/>
      <c r="N147" s="90"/>
    </row>
    <row r="148" spans="3:14" x14ac:dyDescent="0.2">
      <c r="F148" s="55"/>
      <c r="N148" s="48"/>
    </row>
    <row r="149" spans="3:14" x14ac:dyDescent="0.2">
      <c r="N149" s="95"/>
    </row>
  </sheetData>
  <mergeCells count="4">
    <mergeCell ref="M1:O1"/>
    <mergeCell ref="G2:H2"/>
    <mergeCell ref="G3:H3"/>
    <mergeCell ref="M4:O4"/>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6"/>
  <dimension ref="A2:M277"/>
  <sheetViews>
    <sheetView workbookViewId="0">
      <pane xSplit="5" ySplit="5" topLeftCell="J26" activePane="bottomRight" state="frozen"/>
      <selection pane="topRight" activeCell="F1" sqref="F1"/>
      <selection pane="bottomLeft" activeCell="A6" sqref="A6"/>
      <selection pane="bottomRight" activeCell="M36" sqref="M36"/>
    </sheetView>
  </sheetViews>
  <sheetFormatPr defaultRowHeight="12.75" x14ac:dyDescent="0.2"/>
  <cols>
    <col min="1" max="1" width="3.85546875" style="110" bestFit="1" customWidth="1"/>
    <col min="2" max="2" width="8.7109375" style="96" bestFit="1" customWidth="1"/>
    <col min="3" max="3" width="43.28515625" style="96" bestFit="1" customWidth="1"/>
    <col min="4" max="4" width="8" style="97" bestFit="1" customWidth="1"/>
    <col min="5" max="5" width="22.28515625" style="96" bestFit="1" customWidth="1"/>
    <col min="6" max="12" width="43.28515625" style="96" bestFit="1" customWidth="1"/>
    <col min="13" max="13" width="38.7109375" style="96" bestFit="1" customWidth="1"/>
    <col min="14" max="256" width="9.140625" style="96"/>
    <col min="257" max="257" width="3.85546875" style="96" bestFit="1" customWidth="1"/>
    <col min="258" max="258" width="8.7109375" style="96" bestFit="1" customWidth="1"/>
    <col min="259" max="259" width="43.28515625" style="96" bestFit="1" customWidth="1"/>
    <col min="260" max="260" width="8" style="96" bestFit="1" customWidth="1"/>
    <col min="261" max="261" width="22.28515625" style="96" bestFit="1" customWidth="1"/>
    <col min="262" max="268" width="43.28515625" style="96" bestFit="1" customWidth="1"/>
    <col min="269" max="269" width="38.7109375" style="96" bestFit="1" customWidth="1"/>
    <col min="270" max="512" width="9.140625" style="96"/>
    <col min="513" max="513" width="3.85546875" style="96" bestFit="1" customWidth="1"/>
    <col min="514" max="514" width="8.7109375" style="96" bestFit="1" customWidth="1"/>
    <col min="515" max="515" width="43.28515625" style="96" bestFit="1" customWidth="1"/>
    <col min="516" max="516" width="8" style="96" bestFit="1" customWidth="1"/>
    <col min="517" max="517" width="22.28515625" style="96" bestFit="1" customWidth="1"/>
    <col min="518" max="524" width="43.28515625" style="96" bestFit="1" customWidth="1"/>
    <col min="525" max="525" width="38.7109375" style="96" bestFit="1" customWidth="1"/>
    <col min="526" max="768" width="9.140625" style="96"/>
    <col min="769" max="769" width="3.85546875" style="96" bestFit="1" customWidth="1"/>
    <col min="770" max="770" width="8.7109375" style="96" bestFit="1" customWidth="1"/>
    <col min="771" max="771" width="43.28515625" style="96" bestFit="1" customWidth="1"/>
    <col min="772" max="772" width="8" style="96" bestFit="1" customWidth="1"/>
    <col min="773" max="773" width="22.28515625" style="96" bestFit="1" customWidth="1"/>
    <col min="774" max="780" width="43.28515625" style="96" bestFit="1" customWidth="1"/>
    <col min="781" max="781" width="38.7109375" style="96" bestFit="1" customWidth="1"/>
    <col min="782" max="1024" width="9.140625" style="96"/>
    <col min="1025" max="1025" width="3.85546875" style="96" bestFit="1" customWidth="1"/>
    <col min="1026" max="1026" width="8.7109375" style="96" bestFit="1" customWidth="1"/>
    <col min="1027" max="1027" width="43.28515625" style="96" bestFit="1" customWidth="1"/>
    <col min="1028" max="1028" width="8" style="96" bestFit="1" customWidth="1"/>
    <col min="1029" max="1029" width="22.28515625" style="96" bestFit="1" customWidth="1"/>
    <col min="1030" max="1036" width="43.28515625" style="96" bestFit="1" customWidth="1"/>
    <col min="1037" max="1037" width="38.7109375" style="96" bestFit="1" customWidth="1"/>
    <col min="1038" max="1280" width="9.140625" style="96"/>
    <col min="1281" max="1281" width="3.85546875" style="96" bestFit="1" customWidth="1"/>
    <col min="1282" max="1282" width="8.7109375" style="96" bestFit="1" customWidth="1"/>
    <col min="1283" max="1283" width="43.28515625" style="96" bestFit="1" customWidth="1"/>
    <col min="1284" max="1284" width="8" style="96" bestFit="1" customWidth="1"/>
    <col min="1285" max="1285" width="22.28515625" style="96" bestFit="1" customWidth="1"/>
    <col min="1286" max="1292" width="43.28515625" style="96" bestFit="1" customWidth="1"/>
    <col min="1293" max="1293" width="38.7109375" style="96" bestFit="1" customWidth="1"/>
    <col min="1294" max="1536" width="9.140625" style="96"/>
    <col min="1537" max="1537" width="3.85546875" style="96" bestFit="1" customWidth="1"/>
    <col min="1538" max="1538" width="8.7109375" style="96" bestFit="1" customWidth="1"/>
    <col min="1539" max="1539" width="43.28515625" style="96" bestFit="1" customWidth="1"/>
    <col min="1540" max="1540" width="8" style="96" bestFit="1" customWidth="1"/>
    <col min="1541" max="1541" width="22.28515625" style="96" bestFit="1" customWidth="1"/>
    <col min="1542" max="1548" width="43.28515625" style="96" bestFit="1" customWidth="1"/>
    <col min="1549" max="1549" width="38.7109375" style="96" bestFit="1" customWidth="1"/>
    <col min="1550" max="1792" width="9.140625" style="96"/>
    <col min="1793" max="1793" width="3.85546875" style="96" bestFit="1" customWidth="1"/>
    <col min="1794" max="1794" width="8.7109375" style="96" bestFit="1" customWidth="1"/>
    <col min="1795" max="1795" width="43.28515625" style="96" bestFit="1" customWidth="1"/>
    <col min="1796" max="1796" width="8" style="96" bestFit="1" customWidth="1"/>
    <col min="1797" max="1797" width="22.28515625" style="96" bestFit="1" customWidth="1"/>
    <col min="1798" max="1804" width="43.28515625" style="96" bestFit="1" customWidth="1"/>
    <col min="1805" max="1805" width="38.7109375" style="96" bestFit="1" customWidth="1"/>
    <col min="1806" max="2048" width="9.140625" style="96"/>
    <col min="2049" max="2049" width="3.85546875" style="96" bestFit="1" customWidth="1"/>
    <col min="2050" max="2050" width="8.7109375" style="96" bestFit="1" customWidth="1"/>
    <col min="2051" max="2051" width="43.28515625" style="96" bestFit="1" customWidth="1"/>
    <col min="2052" max="2052" width="8" style="96" bestFit="1" customWidth="1"/>
    <col min="2053" max="2053" width="22.28515625" style="96" bestFit="1" customWidth="1"/>
    <col min="2054" max="2060" width="43.28515625" style="96" bestFit="1" customWidth="1"/>
    <col min="2061" max="2061" width="38.7109375" style="96" bestFit="1" customWidth="1"/>
    <col min="2062" max="2304" width="9.140625" style="96"/>
    <col min="2305" max="2305" width="3.85546875" style="96" bestFit="1" customWidth="1"/>
    <col min="2306" max="2306" width="8.7109375" style="96" bestFit="1" customWidth="1"/>
    <col min="2307" max="2307" width="43.28515625" style="96" bestFit="1" customWidth="1"/>
    <col min="2308" max="2308" width="8" style="96" bestFit="1" customWidth="1"/>
    <col min="2309" max="2309" width="22.28515625" style="96" bestFit="1" customWidth="1"/>
    <col min="2310" max="2316" width="43.28515625" style="96" bestFit="1" customWidth="1"/>
    <col min="2317" max="2317" width="38.7109375" style="96" bestFit="1" customWidth="1"/>
    <col min="2318" max="2560" width="9.140625" style="96"/>
    <col min="2561" max="2561" width="3.85546875" style="96" bestFit="1" customWidth="1"/>
    <col min="2562" max="2562" width="8.7109375" style="96" bestFit="1" customWidth="1"/>
    <col min="2563" max="2563" width="43.28515625" style="96" bestFit="1" customWidth="1"/>
    <col min="2564" max="2564" width="8" style="96" bestFit="1" customWidth="1"/>
    <col min="2565" max="2565" width="22.28515625" style="96" bestFit="1" customWidth="1"/>
    <col min="2566" max="2572" width="43.28515625" style="96" bestFit="1" customWidth="1"/>
    <col min="2573" max="2573" width="38.7109375" style="96" bestFit="1" customWidth="1"/>
    <col min="2574" max="2816" width="9.140625" style="96"/>
    <col min="2817" max="2817" width="3.85546875" style="96" bestFit="1" customWidth="1"/>
    <col min="2818" max="2818" width="8.7109375" style="96" bestFit="1" customWidth="1"/>
    <col min="2819" max="2819" width="43.28515625" style="96" bestFit="1" customWidth="1"/>
    <col min="2820" max="2820" width="8" style="96" bestFit="1" customWidth="1"/>
    <col min="2821" max="2821" width="22.28515625" style="96" bestFit="1" customWidth="1"/>
    <col min="2822" max="2828" width="43.28515625" style="96" bestFit="1" customWidth="1"/>
    <col min="2829" max="2829" width="38.7109375" style="96" bestFit="1" customWidth="1"/>
    <col min="2830" max="3072" width="9.140625" style="96"/>
    <col min="3073" max="3073" width="3.85546875" style="96" bestFit="1" customWidth="1"/>
    <col min="3074" max="3074" width="8.7109375" style="96" bestFit="1" customWidth="1"/>
    <col min="3075" max="3075" width="43.28515625" style="96" bestFit="1" customWidth="1"/>
    <col min="3076" max="3076" width="8" style="96" bestFit="1" customWidth="1"/>
    <col min="3077" max="3077" width="22.28515625" style="96" bestFit="1" customWidth="1"/>
    <col min="3078" max="3084" width="43.28515625" style="96" bestFit="1" customWidth="1"/>
    <col min="3085" max="3085" width="38.7109375" style="96" bestFit="1" customWidth="1"/>
    <col min="3086" max="3328" width="9.140625" style="96"/>
    <col min="3329" max="3329" width="3.85546875" style="96" bestFit="1" customWidth="1"/>
    <col min="3330" max="3330" width="8.7109375" style="96" bestFit="1" customWidth="1"/>
    <col min="3331" max="3331" width="43.28515625" style="96" bestFit="1" customWidth="1"/>
    <col min="3332" max="3332" width="8" style="96" bestFit="1" customWidth="1"/>
    <col min="3333" max="3333" width="22.28515625" style="96" bestFit="1" customWidth="1"/>
    <col min="3334" max="3340" width="43.28515625" style="96" bestFit="1" customWidth="1"/>
    <col min="3341" max="3341" width="38.7109375" style="96" bestFit="1" customWidth="1"/>
    <col min="3342" max="3584" width="9.140625" style="96"/>
    <col min="3585" max="3585" width="3.85546875" style="96" bestFit="1" customWidth="1"/>
    <col min="3586" max="3586" width="8.7109375" style="96" bestFit="1" customWidth="1"/>
    <col min="3587" max="3587" width="43.28515625" style="96" bestFit="1" customWidth="1"/>
    <col min="3588" max="3588" width="8" style="96" bestFit="1" customWidth="1"/>
    <col min="3589" max="3589" width="22.28515625" style="96" bestFit="1" customWidth="1"/>
    <col min="3590" max="3596" width="43.28515625" style="96" bestFit="1" customWidth="1"/>
    <col min="3597" max="3597" width="38.7109375" style="96" bestFit="1" customWidth="1"/>
    <col min="3598" max="3840" width="9.140625" style="96"/>
    <col min="3841" max="3841" width="3.85546875" style="96" bestFit="1" customWidth="1"/>
    <col min="3842" max="3842" width="8.7109375" style="96" bestFit="1" customWidth="1"/>
    <col min="3843" max="3843" width="43.28515625" style="96" bestFit="1" customWidth="1"/>
    <col min="3844" max="3844" width="8" style="96" bestFit="1" customWidth="1"/>
    <col min="3845" max="3845" width="22.28515625" style="96" bestFit="1" customWidth="1"/>
    <col min="3846" max="3852" width="43.28515625" style="96" bestFit="1" customWidth="1"/>
    <col min="3853" max="3853" width="38.7109375" style="96" bestFit="1" customWidth="1"/>
    <col min="3854" max="4096" width="9.140625" style="96"/>
    <col min="4097" max="4097" width="3.85546875" style="96" bestFit="1" customWidth="1"/>
    <col min="4098" max="4098" width="8.7109375" style="96" bestFit="1" customWidth="1"/>
    <col min="4099" max="4099" width="43.28515625" style="96" bestFit="1" customWidth="1"/>
    <col min="4100" max="4100" width="8" style="96" bestFit="1" customWidth="1"/>
    <col min="4101" max="4101" width="22.28515625" style="96" bestFit="1" customWidth="1"/>
    <col min="4102" max="4108" width="43.28515625" style="96" bestFit="1" customWidth="1"/>
    <col min="4109" max="4109" width="38.7109375" style="96" bestFit="1" customWidth="1"/>
    <col min="4110" max="4352" width="9.140625" style="96"/>
    <col min="4353" max="4353" width="3.85546875" style="96" bestFit="1" customWidth="1"/>
    <col min="4354" max="4354" width="8.7109375" style="96" bestFit="1" customWidth="1"/>
    <col min="4355" max="4355" width="43.28515625" style="96" bestFit="1" customWidth="1"/>
    <col min="4356" max="4356" width="8" style="96" bestFit="1" customWidth="1"/>
    <col min="4357" max="4357" width="22.28515625" style="96" bestFit="1" customWidth="1"/>
    <col min="4358" max="4364" width="43.28515625" style="96" bestFit="1" customWidth="1"/>
    <col min="4365" max="4365" width="38.7109375" style="96" bestFit="1" customWidth="1"/>
    <col min="4366" max="4608" width="9.140625" style="96"/>
    <col min="4609" max="4609" width="3.85546875" style="96" bestFit="1" customWidth="1"/>
    <col min="4610" max="4610" width="8.7109375" style="96" bestFit="1" customWidth="1"/>
    <col min="4611" max="4611" width="43.28515625" style="96" bestFit="1" customWidth="1"/>
    <col min="4612" max="4612" width="8" style="96" bestFit="1" customWidth="1"/>
    <col min="4613" max="4613" width="22.28515625" style="96" bestFit="1" customWidth="1"/>
    <col min="4614" max="4620" width="43.28515625" style="96" bestFit="1" customWidth="1"/>
    <col min="4621" max="4621" width="38.7109375" style="96" bestFit="1" customWidth="1"/>
    <col min="4622" max="4864" width="9.140625" style="96"/>
    <col min="4865" max="4865" width="3.85546875" style="96" bestFit="1" customWidth="1"/>
    <col min="4866" max="4866" width="8.7109375" style="96" bestFit="1" customWidth="1"/>
    <col min="4867" max="4867" width="43.28515625" style="96" bestFit="1" customWidth="1"/>
    <col min="4868" max="4868" width="8" style="96" bestFit="1" customWidth="1"/>
    <col min="4869" max="4869" width="22.28515625" style="96" bestFit="1" customWidth="1"/>
    <col min="4870" max="4876" width="43.28515625" style="96" bestFit="1" customWidth="1"/>
    <col min="4877" max="4877" width="38.7109375" style="96" bestFit="1" customWidth="1"/>
    <col min="4878" max="5120" width="9.140625" style="96"/>
    <col min="5121" max="5121" width="3.85546875" style="96" bestFit="1" customWidth="1"/>
    <col min="5122" max="5122" width="8.7109375" style="96" bestFit="1" customWidth="1"/>
    <col min="5123" max="5123" width="43.28515625" style="96" bestFit="1" customWidth="1"/>
    <col min="5124" max="5124" width="8" style="96" bestFit="1" customWidth="1"/>
    <col min="5125" max="5125" width="22.28515625" style="96" bestFit="1" customWidth="1"/>
    <col min="5126" max="5132" width="43.28515625" style="96" bestFit="1" customWidth="1"/>
    <col min="5133" max="5133" width="38.7109375" style="96" bestFit="1" customWidth="1"/>
    <col min="5134" max="5376" width="9.140625" style="96"/>
    <col min="5377" max="5377" width="3.85546875" style="96" bestFit="1" customWidth="1"/>
    <col min="5378" max="5378" width="8.7109375" style="96" bestFit="1" customWidth="1"/>
    <col min="5379" max="5379" width="43.28515625" style="96" bestFit="1" customWidth="1"/>
    <col min="5380" max="5380" width="8" style="96" bestFit="1" customWidth="1"/>
    <col min="5381" max="5381" width="22.28515625" style="96" bestFit="1" customWidth="1"/>
    <col min="5382" max="5388" width="43.28515625" style="96" bestFit="1" customWidth="1"/>
    <col min="5389" max="5389" width="38.7109375" style="96" bestFit="1" customWidth="1"/>
    <col min="5390" max="5632" width="9.140625" style="96"/>
    <col min="5633" max="5633" width="3.85546875" style="96" bestFit="1" customWidth="1"/>
    <col min="5634" max="5634" width="8.7109375" style="96" bestFit="1" customWidth="1"/>
    <col min="5635" max="5635" width="43.28515625" style="96" bestFit="1" customWidth="1"/>
    <col min="5636" max="5636" width="8" style="96" bestFit="1" customWidth="1"/>
    <col min="5637" max="5637" width="22.28515625" style="96" bestFit="1" customWidth="1"/>
    <col min="5638" max="5644" width="43.28515625" style="96" bestFit="1" customWidth="1"/>
    <col min="5645" max="5645" width="38.7109375" style="96" bestFit="1" customWidth="1"/>
    <col min="5646" max="5888" width="9.140625" style="96"/>
    <col min="5889" max="5889" width="3.85546875" style="96" bestFit="1" customWidth="1"/>
    <col min="5890" max="5890" width="8.7109375" style="96" bestFit="1" customWidth="1"/>
    <col min="5891" max="5891" width="43.28515625" style="96" bestFit="1" customWidth="1"/>
    <col min="5892" max="5892" width="8" style="96" bestFit="1" customWidth="1"/>
    <col min="5893" max="5893" width="22.28515625" style="96" bestFit="1" customWidth="1"/>
    <col min="5894" max="5900" width="43.28515625" style="96" bestFit="1" customWidth="1"/>
    <col min="5901" max="5901" width="38.7109375" style="96" bestFit="1" customWidth="1"/>
    <col min="5902" max="6144" width="9.140625" style="96"/>
    <col min="6145" max="6145" width="3.85546875" style="96" bestFit="1" customWidth="1"/>
    <col min="6146" max="6146" width="8.7109375" style="96" bestFit="1" customWidth="1"/>
    <col min="6147" max="6147" width="43.28515625" style="96" bestFit="1" customWidth="1"/>
    <col min="6148" max="6148" width="8" style="96" bestFit="1" customWidth="1"/>
    <col min="6149" max="6149" width="22.28515625" style="96" bestFit="1" customWidth="1"/>
    <col min="6150" max="6156" width="43.28515625" style="96" bestFit="1" customWidth="1"/>
    <col min="6157" max="6157" width="38.7109375" style="96" bestFit="1" customWidth="1"/>
    <col min="6158" max="6400" width="9.140625" style="96"/>
    <col min="6401" max="6401" width="3.85546875" style="96" bestFit="1" customWidth="1"/>
    <col min="6402" max="6402" width="8.7109375" style="96" bestFit="1" customWidth="1"/>
    <col min="6403" max="6403" width="43.28515625" style="96" bestFit="1" customWidth="1"/>
    <col min="6404" max="6404" width="8" style="96" bestFit="1" customWidth="1"/>
    <col min="6405" max="6405" width="22.28515625" style="96" bestFit="1" customWidth="1"/>
    <col min="6406" max="6412" width="43.28515625" style="96" bestFit="1" customWidth="1"/>
    <col min="6413" max="6413" width="38.7109375" style="96" bestFit="1" customWidth="1"/>
    <col min="6414" max="6656" width="9.140625" style="96"/>
    <col min="6657" max="6657" width="3.85546875" style="96" bestFit="1" customWidth="1"/>
    <col min="6658" max="6658" width="8.7109375" style="96" bestFit="1" customWidth="1"/>
    <col min="6659" max="6659" width="43.28515625" style="96" bestFit="1" customWidth="1"/>
    <col min="6660" max="6660" width="8" style="96" bestFit="1" customWidth="1"/>
    <col min="6661" max="6661" width="22.28515625" style="96" bestFit="1" customWidth="1"/>
    <col min="6662" max="6668" width="43.28515625" style="96" bestFit="1" customWidth="1"/>
    <col min="6669" max="6669" width="38.7109375" style="96" bestFit="1" customWidth="1"/>
    <col min="6670" max="6912" width="9.140625" style="96"/>
    <col min="6913" max="6913" width="3.85546875" style="96" bestFit="1" customWidth="1"/>
    <col min="6914" max="6914" width="8.7109375" style="96" bestFit="1" customWidth="1"/>
    <col min="6915" max="6915" width="43.28515625" style="96" bestFit="1" customWidth="1"/>
    <col min="6916" max="6916" width="8" style="96" bestFit="1" customWidth="1"/>
    <col min="6917" max="6917" width="22.28515625" style="96" bestFit="1" customWidth="1"/>
    <col min="6918" max="6924" width="43.28515625" style="96" bestFit="1" customWidth="1"/>
    <col min="6925" max="6925" width="38.7109375" style="96" bestFit="1" customWidth="1"/>
    <col min="6926" max="7168" width="9.140625" style="96"/>
    <col min="7169" max="7169" width="3.85546875" style="96" bestFit="1" customWidth="1"/>
    <col min="7170" max="7170" width="8.7109375" style="96" bestFit="1" customWidth="1"/>
    <col min="7171" max="7171" width="43.28515625" style="96" bestFit="1" customWidth="1"/>
    <col min="7172" max="7172" width="8" style="96" bestFit="1" customWidth="1"/>
    <col min="7173" max="7173" width="22.28515625" style="96" bestFit="1" customWidth="1"/>
    <col min="7174" max="7180" width="43.28515625" style="96" bestFit="1" customWidth="1"/>
    <col min="7181" max="7181" width="38.7109375" style="96" bestFit="1" customWidth="1"/>
    <col min="7182" max="7424" width="9.140625" style="96"/>
    <col min="7425" max="7425" width="3.85546875" style="96" bestFit="1" customWidth="1"/>
    <col min="7426" max="7426" width="8.7109375" style="96" bestFit="1" customWidth="1"/>
    <col min="7427" max="7427" width="43.28515625" style="96" bestFit="1" customWidth="1"/>
    <col min="7428" max="7428" width="8" style="96" bestFit="1" customWidth="1"/>
    <col min="7429" max="7429" width="22.28515625" style="96" bestFit="1" customWidth="1"/>
    <col min="7430" max="7436" width="43.28515625" style="96" bestFit="1" customWidth="1"/>
    <col min="7437" max="7437" width="38.7109375" style="96" bestFit="1" customWidth="1"/>
    <col min="7438" max="7680" width="9.140625" style="96"/>
    <col min="7681" max="7681" width="3.85546875" style="96" bestFit="1" customWidth="1"/>
    <col min="7682" max="7682" width="8.7109375" style="96" bestFit="1" customWidth="1"/>
    <col min="7683" max="7683" width="43.28515625" style="96" bestFit="1" customWidth="1"/>
    <col min="7684" max="7684" width="8" style="96" bestFit="1" customWidth="1"/>
    <col min="7685" max="7685" width="22.28515625" style="96" bestFit="1" customWidth="1"/>
    <col min="7686" max="7692" width="43.28515625" style="96" bestFit="1" customWidth="1"/>
    <col min="7693" max="7693" width="38.7109375" style="96" bestFit="1" customWidth="1"/>
    <col min="7694" max="7936" width="9.140625" style="96"/>
    <col min="7937" max="7937" width="3.85546875" style="96" bestFit="1" customWidth="1"/>
    <col min="7938" max="7938" width="8.7109375" style="96" bestFit="1" customWidth="1"/>
    <col min="7939" max="7939" width="43.28515625" style="96" bestFit="1" customWidth="1"/>
    <col min="7940" max="7940" width="8" style="96" bestFit="1" customWidth="1"/>
    <col min="7941" max="7941" width="22.28515625" style="96" bestFit="1" customWidth="1"/>
    <col min="7942" max="7948" width="43.28515625" style="96" bestFit="1" customWidth="1"/>
    <col min="7949" max="7949" width="38.7109375" style="96" bestFit="1" customWidth="1"/>
    <col min="7950" max="8192" width="9.140625" style="96"/>
    <col min="8193" max="8193" width="3.85546875" style="96" bestFit="1" customWidth="1"/>
    <col min="8194" max="8194" width="8.7109375" style="96" bestFit="1" customWidth="1"/>
    <col min="8195" max="8195" width="43.28515625" style="96" bestFit="1" customWidth="1"/>
    <col min="8196" max="8196" width="8" style="96" bestFit="1" customWidth="1"/>
    <col min="8197" max="8197" width="22.28515625" style="96" bestFit="1" customWidth="1"/>
    <col min="8198" max="8204" width="43.28515625" style="96" bestFit="1" customWidth="1"/>
    <col min="8205" max="8205" width="38.7109375" style="96" bestFit="1" customWidth="1"/>
    <col min="8206" max="8448" width="9.140625" style="96"/>
    <col min="8449" max="8449" width="3.85546875" style="96" bestFit="1" customWidth="1"/>
    <col min="8450" max="8450" width="8.7109375" style="96" bestFit="1" customWidth="1"/>
    <col min="8451" max="8451" width="43.28515625" style="96" bestFit="1" customWidth="1"/>
    <col min="8452" max="8452" width="8" style="96" bestFit="1" customWidth="1"/>
    <col min="8453" max="8453" width="22.28515625" style="96" bestFit="1" customWidth="1"/>
    <col min="8454" max="8460" width="43.28515625" style="96" bestFit="1" customWidth="1"/>
    <col min="8461" max="8461" width="38.7109375" style="96" bestFit="1" customWidth="1"/>
    <col min="8462" max="8704" width="9.140625" style="96"/>
    <col min="8705" max="8705" width="3.85546875" style="96" bestFit="1" customWidth="1"/>
    <col min="8706" max="8706" width="8.7109375" style="96" bestFit="1" customWidth="1"/>
    <col min="8707" max="8707" width="43.28515625" style="96" bestFit="1" customWidth="1"/>
    <col min="8708" max="8708" width="8" style="96" bestFit="1" customWidth="1"/>
    <col min="8709" max="8709" width="22.28515625" style="96" bestFit="1" customWidth="1"/>
    <col min="8710" max="8716" width="43.28515625" style="96" bestFit="1" customWidth="1"/>
    <col min="8717" max="8717" width="38.7109375" style="96" bestFit="1" customWidth="1"/>
    <col min="8718" max="8960" width="9.140625" style="96"/>
    <col min="8961" max="8961" width="3.85546875" style="96" bestFit="1" customWidth="1"/>
    <col min="8962" max="8962" width="8.7109375" style="96" bestFit="1" customWidth="1"/>
    <col min="8963" max="8963" width="43.28515625" style="96" bestFit="1" customWidth="1"/>
    <col min="8964" max="8964" width="8" style="96" bestFit="1" customWidth="1"/>
    <col min="8965" max="8965" width="22.28515625" style="96" bestFit="1" customWidth="1"/>
    <col min="8966" max="8972" width="43.28515625" style="96" bestFit="1" customWidth="1"/>
    <col min="8973" max="8973" width="38.7109375" style="96" bestFit="1" customWidth="1"/>
    <col min="8974" max="9216" width="9.140625" style="96"/>
    <col min="9217" max="9217" width="3.85546875" style="96" bestFit="1" customWidth="1"/>
    <col min="9218" max="9218" width="8.7109375" style="96" bestFit="1" customWidth="1"/>
    <col min="9219" max="9219" width="43.28515625" style="96" bestFit="1" customWidth="1"/>
    <col min="9220" max="9220" width="8" style="96" bestFit="1" customWidth="1"/>
    <col min="9221" max="9221" width="22.28515625" style="96" bestFit="1" customWidth="1"/>
    <col min="9222" max="9228" width="43.28515625" style="96" bestFit="1" customWidth="1"/>
    <col min="9229" max="9229" width="38.7109375" style="96" bestFit="1" customWidth="1"/>
    <col min="9230" max="9472" width="9.140625" style="96"/>
    <col min="9473" max="9473" width="3.85546875" style="96" bestFit="1" customWidth="1"/>
    <col min="9474" max="9474" width="8.7109375" style="96" bestFit="1" customWidth="1"/>
    <col min="9475" max="9475" width="43.28515625" style="96" bestFit="1" customWidth="1"/>
    <col min="9476" max="9476" width="8" style="96" bestFit="1" customWidth="1"/>
    <col min="9477" max="9477" width="22.28515625" style="96" bestFit="1" customWidth="1"/>
    <col min="9478" max="9484" width="43.28515625" style="96" bestFit="1" customWidth="1"/>
    <col min="9485" max="9485" width="38.7109375" style="96" bestFit="1" customWidth="1"/>
    <col min="9486" max="9728" width="9.140625" style="96"/>
    <col min="9729" max="9729" width="3.85546875" style="96" bestFit="1" customWidth="1"/>
    <col min="9730" max="9730" width="8.7109375" style="96" bestFit="1" customWidth="1"/>
    <col min="9731" max="9731" width="43.28515625" style="96" bestFit="1" customWidth="1"/>
    <col min="9732" max="9732" width="8" style="96" bestFit="1" customWidth="1"/>
    <col min="9733" max="9733" width="22.28515625" style="96" bestFit="1" customWidth="1"/>
    <col min="9734" max="9740" width="43.28515625" style="96" bestFit="1" customWidth="1"/>
    <col min="9741" max="9741" width="38.7109375" style="96" bestFit="1" customWidth="1"/>
    <col min="9742" max="9984" width="9.140625" style="96"/>
    <col min="9985" max="9985" width="3.85546875" style="96" bestFit="1" customWidth="1"/>
    <col min="9986" max="9986" width="8.7109375" style="96" bestFit="1" customWidth="1"/>
    <col min="9987" max="9987" width="43.28515625" style="96" bestFit="1" customWidth="1"/>
    <col min="9988" max="9988" width="8" style="96" bestFit="1" customWidth="1"/>
    <col min="9989" max="9989" width="22.28515625" style="96" bestFit="1" customWidth="1"/>
    <col min="9990" max="9996" width="43.28515625" style="96" bestFit="1" customWidth="1"/>
    <col min="9997" max="9997" width="38.7109375" style="96" bestFit="1" customWidth="1"/>
    <col min="9998" max="10240" width="9.140625" style="96"/>
    <col min="10241" max="10241" width="3.85546875" style="96" bestFit="1" customWidth="1"/>
    <col min="10242" max="10242" width="8.7109375" style="96" bestFit="1" customWidth="1"/>
    <col min="10243" max="10243" width="43.28515625" style="96" bestFit="1" customWidth="1"/>
    <col min="10244" max="10244" width="8" style="96" bestFit="1" customWidth="1"/>
    <col min="10245" max="10245" width="22.28515625" style="96" bestFit="1" customWidth="1"/>
    <col min="10246" max="10252" width="43.28515625" style="96" bestFit="1" customWidth="1"/>
    <col min="10253" max="10253" width="38.7109375" style="96" bestFit="1" customWidth="1"/>
    <col min="10254" max="10496" width="9.140625" style="96"/>
    <col min="10497" max="10497" width="3.85546875" style="96" bestFit="1" customWidth="1"/>
    <col min="10498" max="10498" width="8.7109375" style="96" bestFit="1" customWidth="1"/>
    <col min="10499" max="10499" width="43.28515625" style="96" bestFit="1" customWidth="1"/>
    <col min="10500" max="10500" width="8" style="96" bestFit="1" customWidth="1"/>
    <col min="10501" max="10501" width="22.28515625" style="96" bestFit="1" customWidth="1"/>
    <col min="10502" max="10508" width="43.28515625" style="96" bestFit="1" customWidth="1"/>
    <col min="10509" max="10509" width="38.7109375" style="96" bestFit="1" customWidth="1"/>
    <col min="10510" max="10752" width="9.140625" style="96"/>
    <col min="10753" max="10753" width="3.85546875" style="96" bestFit="1" customWidth="1"/>
    <col min="10754" max="10754" width="8.7109375" style="96" bestFit="1" customWidth="1"/>
    <col min="10755" max="10755" width="43.28515625" style="96" bestFit="1" customWidth="1"/>
    <col min="10756" max="10756" width="8" style="96" bestFit="1" customWidth="1"/>
    <col min="10757" max="10757" width="22.28515625" style="96" bestFit="1" customWidth="1"/>
    <col min="10758" max="10764" width="43.28515625" style="96" bestFit="1" customWidth="1"/>
    <col min="10765" max="10765" width="38.7109375" style="96" bestFit="1" customWidth="1"/>
    <col min="10766" max="11008" width="9.140625" style="96"/>
    <col min="11009" max="11009" width="3.85546875" style="96" bestFit="1" customWidth="1"/>
    <col min="11010" max="11010" width="8.7109375" style="96" bestFit="1" customWidth="1"/>
    <col min="11011" max="11011" width="43.28515625" style="96" bestFit="1" customWidth="1"/>
    <col min="11012" max="11012" width="8" style="96" bestFit="1" customWidth="1"/>
    <col min="11013" max="11013" width="22.28515625" style="96" bestFit="1" customWidth="1"/>
    <col min="11014" max="11020" width="43.28515625" style="96" bestFit="1" customWidth="1"/>
    <col min="11021" max="11021" width="38.7109375" style="96" bestFit="1" customWidth="1"/>
    <col min="11022" max="11264" width="9.140625" style="96"/>
    <col min="11265" max="11265" width="3.85546875" style="96" bestFit="1" customWidth="1"/>
    <col min="11266" max="11266" width="8.7109375" style="96" bestFit="1" customWidth="1"/>
    <col min="11267" max="11267" width="43.28515625" style="96" bestFit="1" customWidth="1"/>
    <col min="11268" max="11268" width="8" style="96" bestFit="1" customWidth="1"/>
    <col min="11269" max="11269" width="22.28515625" style="96" bestFit="1" customWidth="1"/>
    <col min="11270" max="11276" width="43.28515625" style="96" bestFit="1" customWidth="1"/>
    <col min="11277" max="11277" width="38.7109375" style="96" bestFit="1" customWidth="1"/>
    <col min="11278" max="11520" width="9.140625" style="96"/>
    <col min="11521" max="11521" width="3.85546875" style="96" bestFit="1" customWidth="1"/>
    <col min="11522" max="11522" width="8.7109375" style="96" bestFit="1" customWidth="1"/>
    <col min="11523" max="11523" width="43.28515625" style="96" bestFit="1" customWidth="1"/>
    <col min="11524" max="11524" width="8" style="96" bestFit="1" customWidth="1"/>
    <col min="11525" max="11525" width="22.28515625" style="96" bestFit="1" customWidth="1"/>
    <col min="11526" max="11532" width="43.28515625" style="96" bestFit="1" customWidth="1"/>
    <col min="11533" max="11533" width="38.7109375" style="96" bestFit="1" customWidth="1"/>
    <col min="11534" max="11776" width="9.140625" style="96"/>
    <col min="11777" max="11777" width="3.85546875" style="96" bestFit="1" customWidth="1"/>
    <col min="11778" max="11778" width="8.7109375" style="96" bestFit="1" customWidth="1"/>
    <col min="11779" max="11779" width="43.28515625" style="96" bestFit="1" customWidth="1"/>
    <col min="11780" max="11780" width="8" style="96" bestFit="1" customWidth="1"/>
    <col min="11781" max="11781" width="22.28515625" style="96" bestFit="1" customWidth="1"/>
    <col min="11782" max="11788" width="43.28515625" style="96" bestFit="1" customWidth="1"/>
    <col min="11789" max="11789" width="38.7109375" style="96" bestFit="1" customWidth="1"/>
    <col min="11790" max="12032" width="9.140625" style="96"/>
    <col min="12033" max="12033" width="3.85546875" style="96" bestFit="1" customWidth="1"/>
    <col min="12034" max="12034" width="8.7109375" style="96" bestFit="1" customWidth="1"/>
    <col min="12035" max="12035" width="43.28515625" style="96" bestFit="1" customWidth="1"/>
    <col min="12036" max="12036" width="8" style="96" bestFit="1" customWidth="1"/>
    <col min="12037" max="12037" width="22.28515625" style="96" bestFit="1" customWidth="1"/>
    <col min="12038" max="12044" width="43.28515625" style="96" bestFit="1" customWidth="1"/>
    <col min="12045" max="12045" width="38.7109375" style="96" bestFit="1" customWidth="1"/>
    <col min="12046" max="12288" width="9.140625" style="96"/>
    <col min="12289" max="12289" width="3.85546875" style="96" bestFit="1" customWidth="1"/>
    <col min="12290" max="12290" width="8.7109375" style="96" bestFit="1" customWidth="1"/>
    <col min="12291" max="12291" width="43.28515625" style="96" bestFit="1" customWidth="1"/>
    <col min="12292" max="12292" width="8" style="96" bestFit="1" customWidth="1"/>
    <col min="12293" max="12293" width="22.28515625" style="96" bestFit="1" customWidth="1"/>
    <col min="12294" max="12300" width="43.28515625" style="96" bestFit="1" customWidth="1"/>
    <col min="12301" max="12301" width="38.7109375" style="96" bestFit="1" customWidth="1"/>
    <col min="12302" max="12544" width="9.140625" style="96"/>
    <col min="12545" max="12545" width="3.85546875" style="96" bestFit="1" customWidth="1"/>
    <col min="12546" max="12546" width="8.7109375" style="96" bestFit="1" customWidth="1"/>
    <col min="12547" max="12547" width="43.28515625" style="96" bestFit="1" customWidth="1"/>
    <col min="12548" max="12548" width="8" style="96" bestFit="1" customWidth="1"/>
    <col min="12549" max="12549" width="22.28515625" style="96" bestFit="1" customWidth="1"/>
    <col min="12550" max="12556" width="43.28515625" style="96" bestFit="1" customWidth="1"/>
    <col min="12557" max="12557" width="38.7109375" style="96" bestFit="1" customWidth="1"/>
    <col min="12558" max="12800" width="9.140625" style="96"/>
    <col min="12801" max="12801" width="3.85546875" style="96" bestFit="1" customWidth="1"/>
    <col min="12802" max="12802" width="8.7109375" style="96" bestFit="1" customWidth="1"/>
    <col min="12803" max="12803" width="43.28515625" style="96" bestFit="1" customWidth="1"/>
    <col min="12804" max="12804" width="8" style="96" bestFit="1" customWidth="1"/>
    <col min="12805" max="12805" width="22.28515625" style="96" bestFit="1" customWidth="1"/>
    <col min="12806" max="12812" width="43.28515625" style="96" bestFit="1" customWidth="1"/>
    <col min="12813" max="12813" width="38.7109375" style="96" bestFit="1" customWidth="1"/>
    <col min="12814" max="13056" width="9.140625" style="96"/>
    <col min="13057" max="13057" width="3.85546875" style="96" bestFit="1" customWidth="1"/>
    <col min="13058" max="13058" width="8.7109375" style="96" bestFit="1" customWidth="1"/>
    <col min="13059" max="13059" width="43.28515625" style="96" bestFit="1" customWidth="1"/>
    <col min="13060" max="13060" width="8" style="96" bestFit="1" customWidth="1"/>
    <col min="13061" max="13061" width="22.28515625" style="96" bestFit="1" customWidth="1"/>
    <col min="13062" max="13068" width="43.28515625" style="96" bestFit="1" customWidth="1"/>
    <col min="13069" max="13069" width="38.7109375" style="96" bestFit="1" customWidth="1"/>
    <col min="13070" max="13312" width="9.140625" style="96"/>
    <col min="13313" max="13313" width="3.85546875" style="96" bestFit="1" customWidth="1"/>
    <col min="13314" max="13314" width="8.7109375" style="96" bestFit="1" customWidth="1"/>
    <col min="13315" max="13315" width="43.28515625" style="96" bestFit="1" customWidth="1"/>
    <col min="13316" max="13316" width="8" style="96" bestFit="1" customWidth="1"/>
    <col min="13317" max="13317" width="22.28515625" style="96" bestFit="1" customWidth="1"/>
    <col min="13318" max="13324" width="43.28515625" style="96" bestFit="1" customWidth="1"/>
    <col min="13325" max="13325" width="38.7109375" style="96" bestFit="1" customWidth="1"/>
    <col min="13326" max="13568" width="9.140625" style="96"/>
    <col min="13569" max="13569" width="3.85546875" style="96" bestFit="1" customWidth="1"/>
    <col min="13570" max="13570" width="8.7109375" style="96" bestFit="1" customWidth="1"/>
    <col min="13571" max="13571" width="43.28515625" style="96" bestFit="1" customWidth="1"/>
    <col min="13572" max="13572" width="8" style="96" bestFit="1" customWidth="1"/>
    <col min="13573" max="13573" width="22.28515625" style="96" bestFit="1" customWidth="1"/>
    <col min="13574" max="13580" width="43.28515625" style="96" bestFit="1" customWidth="1"/>
    <col min="13581" max="13581" width="38.7109375" style="96" bestFit="1" customWidth="1"/>
    <col min="13582" max="13824" width="9.140625" style="96"/>
    <col min="13825" max="13825" width="3.85546875" style="96" bestFit="1" customWidth="1"/>
    <col min="13826" max="13826" width="8.7109375" style="96" bestFit="1" customWidth="1"/>
    <col min="13827" max="13827" width="43.28515625" style="96" bestFit="1" customWidth="1"/>
    <col min="13828" max="13828" width="8" style="96" bestFit="1" customWidth="1"/>
    <col min="13829" max="13829" width="22.28515625" style="96" bestFit="1" customWidth="1"/>
    <col min="13830" max="13836" width="43.28515625" style="96" bestFit="1" customWidth="1"/>
    <col min="13837" max="13837" width="38.7109375" style="96" bestFit="1" customWidth="1"/>
    <col min="13838" max="14080" width="9.140625" style="96"/>
    <col min="14081" max="14081" width="3.85546875" style="96" bestFit="1" customWidth="1"/>
    <col min="14082" max="14082" width="8.7109375" style="96" bestFit="1" customWidth="1"/>
    <col min="14083" max="14083" width="43.28515625" style="96" bestFit="1" customWidth="1"/>
    <col min="14084" max="14084" width="8" style="96" bestFit="1" customWidth="1"/>
    <col min="14085" max="14085" width="22.28515625" style="96" bestFit="1" customWidth="1"/>
    <col min="14086" max="14092" width="43.28515625" style="96" bestFit="1" customWidth="1"/>
    <col min="14093" max="14093" width="38.7109375" style="96" bestFit="1" customWidth="1"/>
    <col min="14094" max="14336" width="9.140625" style="96"/>
    <col min="14337" max="14337" width="3.85546875" style="96" bestFit="1" customWidth="1"/>
    <col min="14338" max="14338" width="8.7109375" style="96" bestFit="1" customWidth="1"/>
    <col min="14339" max="14339" width="43.28515625" style="96" bestFit="1" customWidth="1"/>
    <col min="14340" max="14340" width="8" style="96" bestFit="1" customWidth="1"/>
    <col min="14341" max="14341" width="22.28515625" style="96" bestFit="1" customWidth="1"/>
    <col min="14342" max="14348" width="43.28515625" style="96" bestFit="1" customWidth="1"/>
    <col min="14349" max="14349" width="38.7109375" style="96" bestFit="1" customWidth="1"/>
    <col min="14350" max="14592" width="9.140625" style="96"/>
    <col min="14593" max="14593" width="3.85546875" style="96" bestFit="1" customWidth="1"/>
    <col min="14594" max="14594" width="8.7109375" style="96" bestFit="1" customWidth="1"/>
    <col min="14595" max="14595" width="43.28515625" style="96" bestFit="1" customWidth="1"/>
    <col min="14596" max="14596" width="8" style="96" bestFit="1" customWidth="1"/>
    <col min="14597" max="14597" width="22.28515625" style="96" bestFit="1" customWidth="1"/>
    <col min="14598" max="14604" width="43.28515625" style="96" bestFit="1" customWidth="1"/>
    <col min="14605" max="14605" width="38.7109375" style="96" bestFit="1" customWidth="1"/>
    <col min="14606" max="14848" width="9.140625" style="96"/>
    <col min="14849" max="14849" width="3.85546875" style="96" bestFit="1" customWidth="1"/>
    <col min="14850" max="14850" width="8.7109375" style="96" bestFit="1" customWidth="1"/>
    <col min="14851" max="14851" width="43.28515625" style="96" bestFit="1" customWidth="1"/>
    <col min="14852" max="14852" width="8" style="96" bestFit="1" customWidth="1"/>
    <col min="14853" max="14853" width="22.28515625" style="96" bestFit="1" customWidth="1"/>
    <col min="14854" max="14860" width="43.28515625" style="96" bestFit="1" customWidth="1"/>
    <col min="14861" max="14861" width="38.7109375" style="96" bestFit="1" customWidth="1"/>
    <col min="14862" max="15104" width="9.140625" style="96"/>
    <col min="15105" max="15105" width="3.85546875" style="96" bestFit="1" customWidth="1"/>
    <col min="15106" max="15106" width="8.7109375" style="96" bestFit="1" customWidth="1"/>
    <col min="15107" max="15107" width="43.28515625" style="96" bestFit="1" customWidth="1"/>
    <col min="15108" max="15108" width="8" style="96" bestFit="1" customWidth="1"/>
    <col min="15109" max="15109" width="22.28515625" style="96" bestFit="1" customWidth="1"/>
    <col min="15110" max="15116" width="43.28515625" style="96" bestFit="1" customWidth="1"/>
    <col min="15117" max="15117" width="38.7109375" style="96" bestFit="1" customWidth="1"/>
    <col min="15118" max="15360" width="9.140625" style="96"/>
    <col min="15361" max="15361" width="3.85546875" style="96" bestFit="1" customWidth="1"/>
    <col min="15362" max="15362" width="8.7109375" style="96" bestFit="1" customWidth="1"/>
    <col min="15363" max="15363" width="43.28515625" style="96" bestFit="1" customWidth="1"/>
    <col min="15364" max="15364" width="8" style="96" bestFit="1" customWidth="1"/>
    <col min="15365" max="15365" width="22.28515625" style="96" bestFit="1" customWidth="1"/>
    <col min="15366" max="15372" width="43.28515625" style="96" bestFit="1" customWidth="1"/>
    <col min="15373" max="15373" width="38.7109375" style="96" bestFit="1" customWidth="1"/>
    <col min="15374" max="15616" width="9.140625" style="96"/>
    <col min="15617" max="15617" width="3.85546875" style="96" bestFit="1" customWidth="1"/>
    <col min="15618" max="15618" width="8.7109375" style="96" bestFit="1" customWidth="1"/>
    <col min="15619" max="15619" width="43.28515625" style="96" bestFit="1" customWidth="1"/>
    <col min="15620" max="15620" width="8" style="96" bestFit="1" customWidth="1"/>
    <col min="15621" max="15621" width="22.28515625" style="96" bestFit="1" customWidth="1"/>
    <col min="15622" max="15628" width="43.28515625" style="96" bestFit="1" customWidth="1"/>
    <col min="15629" max="15629" width="38.7109375" style="96" bestFit="1" customWidth="1"/>
    <col min="15630" max="15872" width="9.140625" style="96"/>
    <col min="15873" max="15873" width="3.85546875" style="96" bestFit="1" customWidth="1"/>
    <col min="15874" max="15874" width="8.7109375" style="96" bestFit="1" customWidth="1"/>
    <col min="15875" max="15875" width="43.28515625" style="96" bestFit="1" customWidth="1"/>
    <col min="15876" max="15876" width="8" style="96" bestFit="1" customWidth="1"/>
    <col min="15877" max="15877" width="22.28515625" style="96" bestFit="1" customWidth="1"/>
    <col min="15878" max="15884" width="43.28515625" style="96" bestFit="1" customWidth="1"/>
    <col min="15885" max="15885" width="38.7109375" style="96" bestFit="1" customWidth="1"/>
    <col min="15886" max="16128" width="9.140625" style="96"/>
    <col min="16129" max="16129" width="3.85546875" style="96" bestFit="1" customWidth="1"/>
    <col min="16130" max="16130" width="8.7109375" style="96" bestFit="1" customWidth="1"/>
    <col min="16131" max="16131" width="43.28515625" style="96" bestFit="1" customWidth="1"/>
    <col min="16132" max="16132" width="8" style="96" bestFit="1" customWidth="1"/>
    <col min="16133" max="16133" width="22.28515625" style="96" bestFit="1" customWidth="1"/>
    <col min="16134" max="16140" width="43.28515625" style="96" bestFit="1" customWidth="1"/>
    <col min="16141" max="16141" width="38.7109375" style="96" bestFit="1" customWidth="1"/>
    <col min="16142" max="16384" width="9.140625" style="96"/>
  </cols>
  <sheetData>
    <row r="2" spans="2:13" x14ac:dyDescent="0.2">
      <c r="M2" s="96" t="s">
        <v>16</v>
      </c>
    </row>
    <row r="3" spans="2:13" x14ac:dyDescent="0.2">
      <c r="C3" s="96" t="s">
        <v>19</v>
      </c>
      <c r="D3" s="97" t="s">
        <v>20</v>
      </c>
      <c r="M3" s="96" t="s">
        <v>17</v>
      </c>
    </row>
    <row r="4" spans="2:13" x14ac:dyDescent="0.2">
      <c r="D4" s="97" t="s">
        <v>21</v>
      </c>
    </row>
    <row r="5" spans="2:13" x14ac:dyDescent="0.2">
      <c r="D5" s="97" t="s">
        <v>22</v>
      </c>
      <c r="E5" s="98" t="s">
        <v>23</v>
      </c>
      <c r="F5" s="99" t="s">
        <v>24</v>
      </c>
      <c r="G5" s="99" t="s">
        <v>25</v>
      </c>
      <c r="H5" s="99" t="s">
        <v>26</v>
      </c>
      <c r="I5" s="99" t="s">
        <v>27</v>
      </c>
      <c r="J5" s="99" t="s">
        <v>28</v>
      </c>
      <c r="K5" s="99" t="s">
        <v>29</v>
      </c>
      <c r="L5" s="99" t="s">
        <v>30</v>
      </c>
      <c r="M5" s="99" t="s">
        <v>31</v>
      </c>
    </row>
    <row r="6" spans="2:13" x14ac:dyDescent="0.2">
      <c r="B6" s="100" t="s">
        <v>32</v>
      </c>
      <c r="C6" s="101" t="s">
        <v>33</v>
      </c>
      <c r="D6" s="97" t="s">
        <v>34</v>
      </c>
      <c r="E6" s="102" t="s">
        <v>35</v>
      </c>
      <c r="F6" s="103" t="s">
        <v>36</v>
      </c>
      <c r="G6" s="103" t="s">
        <v>36</v>
      </c>
      <c r="H6" s="103" t="s">
        <v>36</v>
      </c>
      <c r="I6" s="103" t="s">
        <v>36</v>
      </c>
      <c r="J6" s="103" t="s">
        <v>36</v>
      </c>
      <c r="K6" s="103" t="s">
        <v>36</v>
      </c>
      <c r="L6" s="103" t="s">
        <v>36</v>
      </c>
    </row>
    <row r="7" spans="2:13" x14ac:dyDescent="0.2">
      <c r="B7" s="104"/>
      <c r="C7" s="105" t="s">
        <v>37</v>
      </c>
      <c r="D7" s="97" t="s">
        <v>38</v>
      </c>
      <c r="E7" s="106"/>
      <c r="F7" s="107"/>
      <c r="G7" s="107"/>
      <c r="H7" s="107"/>
      <c r="I7" s="107"/>
      <c r="J7" s="107"/>
      <c r="K7" s="107"/>
      <c r="L7" s="107"/>
    </row>
    <row r="8" spans="2:13" x14ac:dyDescent="0.2">
      <c r="B8" s="104"/>
      <c r="C8" s="105" t="s">
        <v>41</v>
      </c>
      <c r="D8" s="97" t="s">
        <v>40</v>
      </c>
      <c r="E8" s="106"/>
      <c r="F8" s="108"/>
      <c r="G8" s="108"/>
      <c r="H8" s="108"/>
      <c r="I8" s="108"/>
      <c r="J8" s="108"/>
      <c r="K8" s="108"/>
      <c r="L8" s="108"/>
    </row>
    <row r="9" spans="2:13" x14ac:dyDescent="0.2">
      <c r="B9" s="104"/>
      <c r="C9" s="105" t="s">
        <v>39</v>
      </c>
      <c r="D9" s="97" t="s">
        <v>42</v>
      </c>
      <c r="E9" s="106"/>
      <c r="F9" s="103" t="s">
        <v>43</v>
      </c>
      <c r="G9" s="103" t="s">
        <v>43</v>
      </c>
      <c r="H9" s="103" t="s">
        <v>43</v>
      </c>
      <c r="I9" s="103" t="s">
        <v>43</v>
      </c>
      <c r="J9" s="103" t="s">
        <v>43</v>
      </c>
      <c r="K9" s="103" t="s">
        <v>43</v>
      </c>
      <c r="L9" s="103" t="s">
        <v>43</v>
      </c>
    </row>
    <row r="10" spans="2:13" x14ac:dyDescent="0.2">
      <c r="B10" s="104"/>
      <c r="C10" s="105" t="s">
        <v>44</v>
      </c>
      <c r="D10" s="97" t="s">
        <v>45</v>
      </c>
      <c r="E10" s="106"/>
      <c r="F10" s="107"/>
      <c r="G10" s="107"/>
      <c r="H10" s="107"/>
      <c r="I10" s="107"/>
      <c r="J10" s="107"/>
      <c r="K10" s="107"/>
      <c r="L10" s="107"/>
    </row>
    <row r="11" spans="2:13" x14ac:dyDescent="0.2">
      <c r="B11" s="104"/>
      <c r="C11" s="105" t="s">
        <v>46</v>
      </c>
      <c r="D11" s="97" t="s">
        <v>47</v>
      </c>
      <c r="E11" s="109"/>
      <c r="F11" s="108"/>
      <c r="G11" s="108"/>
      <c r="H11" s="108"/>
      <c r="I11" s="108"/>
      <c r="J11" s="108"/>
      <c r="K11" s="108"/>
      <c r="L11" s="108"/>
    </row>
    <row r="12" spans="2:13" x14ac:dyDescent="0.2">
      <c r="B12" s="104"/>
      <c r="C12" s="105" t="s">
        <v>48</v>
      </c>
      <c r="D12" s="97" t="s">
        <v>49</v>
      </c>
      <c r="E12" s="110"/>
      <c r="F12" s="110"/>
      <c r="G12" s="110"/>
      <c r="H12" s="110"/>
      <c r="I12" s="110"/>
      <c r="J12" s="110"/>
      <c r="K12" s="110"/>
      <c r="L12" s="110"/>
    </row>
    <row r="13" spans="2:13" x14ac:dyDescent="0.2">
      <c r="B13" s="104"/>
      <c r="C13" s="105"/>
      <c r="D13" s="97" t="s">
        <v>50</v>
      </c>
      <c r="E13" s="110"/>
      <c r="F13" s="110"/>
      <c r="G13" s="110"/>
      <c r="H13" s="110"/>
      <c r="I13" s="110"/>
      <c r="J13" s="110"/>
      <c r="K13" s="110"/>
      <c r="L13" s="110"/>
    </row>
    <row r="14" spans="2:13" x14ac:dyDescent="0.2">
      <c r="B14" s="104"/>
      <c r="C14" s="111"/>
      <c r="D14" s="97" t="s">
        <v>51</v>
      </c>
      <c r="E14" s="110"/>
      <c r="F14" s="110"/>
      <c r="G14" s="110"/>
      <c r="H14" s="110"/>
      <c r="I14" s="110"/>
      <c r="J14" s="110"/>
      <c r="K14" s="110"/>
      <c r="L14" s="110"/>
    </row>
    <row r="15" spans="2:13" x14ac:dyDescent="0.2">
      <c r="B15" s="104"/>
      <c r="C15" s="101" t="s">
        <v>24</v>
      </c>
      <c r="D15" s="97" t="s">
        <v>52</v>
      </c>
      <c r="E15" s="112" t="s">
        <v>53</v>
      </c>
      <c r="F15" s="113" t="s">
        <v>54</v>
      </c>
      <c r="G15" s="113" t="s">
        <v>54</v>
      </c>
      <c r="H15" s="113" t="s">
        <v>54</v>
      </c>
      <c r="I15" s="113" t="s">
        <v>54</v>
      </c>
      <c r="J15" s="113" t="s">
        <v>55</v>
      </c>
      <c r="K15" s="113" t="s">
        <v>55</v>
      </c>
      <c r="L15" s="113" t="s">
        <v>55</v>
      </c>
    </row>
    <row r="16" spans="2:13" x14ac:dyDescent="0.2">
      <c r="B16" s="104"/>
      <c r="C16" s="105" t="s">
        <v>25</v>
      </c>
      <c r="D16" s="97" t="s">
        <v>56</v>
      </c>
      <c r="E16" s="114"/>
      <c r="F16" s="115"/>
      <c r="G16" s="115"/>
      <c r="H16" s="115"/>
      <c r="I16" s="115"/>
      <c r="J16" s="115"/>
      <c r="K16" s="115"/>
      <c r="L16" s="115"/>
    </row>
    <row r="17" spans="1:12" x14ac:dyDescent="0.2">
      <c r="B17" s="104"/>
      <c r="C17" s="105" t="s">
        <v>27</v>
      </c>
      <c r="D17" s="97" t="s">
        <v>57</v>
      </c>
      <c r="E17" s="114"/>
      <c r="F17" s="116"/>
      <c r="G17" s="116"/>
      <c r="H17" s="116"/>
      <c r="I17" s="116"/>
      <c r="J17" s="116"/>
      <c r="K17" s="116"/>
      <c r="L17" s="116"/>
    </row>
    <row r="18" spans="1:12" x14ac:dyDescent="0.2">
      <c r="B18" s="104"/>
      <c r="C18" s="105" t="s">
        <v>331</v>
      </c>
      <c r="D18" s="97" t="s">
        <v>58</v>
      </c>
      <c r="E18" s="114"/>
      <c r="F18" s="117" t="s">
        <v>34</v>
      </c>
      <c r="G18" s="117" t="s">
        <v>34</v>
      </c>
      <c r="H18" s="117" t="s">
        <v>34</v>
      </c>
      <c r="I18" s="117" t="s">
        <v>34</v>
      </c>
      <c r="J18" s="117" t="s">
        <v>34</v>
      </c>
      <c r="K18" s="117" t="s">
        <v>34</v>
      </c>
      <c r="L18" s="117" t="s">
        <v>34</v>
      </c>
    </row>
    <row r="19" spans="1:12" x14ac:dyDescent="0.2">
      <c r="B19" s="104"/>
      <c r="C19" s="105" t="s">
        <v>28</v>
      </c>
      <c r="D19" s="97" t="s">
        <v>59</v>
      </c>
      <c r="E19" s="114"/>
      <c r="F19" s="115"/>
      <c r="G19" s="115"/>
      <c r="H19" s="115"/>
      <c r="I19" s="115"/>
      <c r="J19" s="115"/>
      <c r="K19" s="115"/>
      <c r="L19" s="115"/>
    </row>
    <row r="20" spans="1:12" x14ac:dyDescent="0.2">
      <c r="B20" s="104"/>
      <c r="C20" s="105" t="s">
        <v>29</v>
      </c>
      <c r="D20" s="97" t="s">
        <v>60</v>
      </c>
      <c r="E20" s="118"/>
      <c r="F20" s="116"/>
      <c r="G20" s="116"/>
      <c r="H20" s="116"/>
      <c r="I20" s="116"/>
      <c r="J20" s="116"/>
      <c r="K20" s="116"/>
      <c r="L20" s="116"/>
    </row>
    <row r="21" spans="1:12" x14ac:dyDescent="0.2">
      <c r="B21" s="104"/>
      <c r="C21" s="105" t="s">
        <v>30</v>
      </c>
      <c r="D21" s="97" t="s">
        <v>61</v>
      </c>
      <c r="E21" s="110"/>
      <c r="F21" s="110"/>
      <c r="G21" s="110"/>
      <c r="H21" s="110"/>
      <c r="I21" s="110"/>
      <c r="J21" s="110"/>
      <c r="K21" s="110"/>
      <c r="L21" s="110"/>
    </row>
    <row r="22" spans="1:12" x14ac:dyDescent="0.2">
      <c r="B22" s="104"/>
      <c r="C22" s="105"/>
      <c r="D22" s="97" t="s">
        <v>62</v>
      </c>
      <c r="E22" s="110"/>
      <c r="F22" s="110"/>
      <c r="G22" s="110"/>
      <c r="H22" s="110"/>
      <c r="I22" s="110"/>
      <c r="J22" s="110"/>
      <c r="K22" s="110"/>
      <c r="L22" s="110"/>
    </row>
    <row r="23" spans="1:12" x14ac:dyDescent="0.2">
      <c r="B23" s="119"/>
      <c r="C23" s="111"/>
      <c r="D23" s="97" t="s">
        <v>63</v>
      </c>
      <c r="E23" s="110"/>
      <c r="F23" s="110"/>
      <c r="G23" s="110"/>
      <c r="H23" s="110"/>
      <c r="I23" s="110"/>
      <c r="J23" s="110"/>
      <c r="K23" s="110"/>
      <c r="L23" s="110"/>
    </row>
    <row r="24" spans="1:12" x14ac:dyDescent="0.2">
      <c r="B24" s="120"/>
      <c r="C24" s="120"/>
      <c r="D24" s="97" t="s">
        <v>64</v>
      </c>
      <c r="E24" s="121" t="s">
        <v>65</v>
      </c>
      <c r="F24" s="101" t="s">
        <v>66</v>
      </c>
      <c r="G24" s="101" t="s">
        <v>66</v>
      </c>
      <c r="H24" s="101" t="s">
        <v>66</v>
      </c>
      <c r="I24" s="101" t="s">
        <v>66</v>
      </c>
      <c r="J24" s="101" t="s">
        <v>66</v>
      </c>
      <c r="K24" s="101" t="s">
        <v>66</v>
      </c>
      <c r="L24" s="101" t="s">
        <v>66</v>
      </c>
    </row>
    <row r="25" spans="1:12" x14ac:dyDescent="0.2">
      <c r="B25" s="120"/>
      <c r="C25" s="120"/>
      <c r="D25" s="97" t="s">
        <v>67</v>
      </c>
      <c r="E25" s="104"/>
      <c r="F25" s="105" t="s">
        <v>68</v>
      </c>
      <c r="G25" s="105" t="s">
        <v>68</v>
      </c>
      <c r="H25" s="105" t="s">
        <v>68</v>
      </c>
      <c r="I25" s="105" t="s">
        <v>68</v>
      </c>
      <c r="J25" s="105" t="s">
        <v>68</v>
      </c>
      <c r="K25" s="105" t="s">
        <v>68</v>
      </c>
      <c r="L25" s="105" t="s">
        <v>68</v>
      </c>
    </row>
    <row r="26" spans="1:12" x14ac:dyDescent="0.2">
      <c r="B26" s="120"/>
      <c r="C26" s="120"/>
      <c r="D26" s="97" t="s">
        <v>69</v>
      </c>
      <c r="E26" s="104"/>
      <c r="F26" s="111"/>
      <c r="G26" s="111"/>
      <c r="H26" s="111"/>
      <c r="I26" s="111"/>
      <c r="J26" s="111"/>
      <c r="K26" s="111"/>
      <c r="L26" s="111"/>
    </row>
    <row r="27" spans="1:12" s="98" customFormat="1" x14ac:dyDescent="0.2">
      <c r="A27" s="122"/>
      <c r="B27" s="120"/>
      <c r="C27" s="120"/>
      <c r="D27" s="97" t="s">
        <v>70</v>
      </c>
      <c r="E27" s="104"/>
      <c r="F27" s="101" t="s">
        <v>71</v>
      </c>
      <c r="G27" s="101" t="s">
        <v>71</v>
      </c>
      <c r="H27" s="101" t="s">
        <v>71</v>
      </c>
      <c r="I27" s="101" t="s">
        <v>71</v>
      </c>
      <c r="J27" s="101" t="s">
        <v>71</v>
      </c>
      <c r="K27" s="101" t="s">
        <v>71</v>
      </c>
      <c r="L27" s="101" t="s">
        <v>71</v>
      </c>
    </row>
    <row r="28" spans="1:12" x14ac:dyDescent="0.2">
      <c r="B28" s="123"/>
      <c r="C28" s="123"/>
      <c r="D28" s="97" t="s">
        <v>72</v>
      </c>
      <c r="E28" s="104"/>
      <c r="F28" s="105" t="s">
        <v>73</v>
      </c>
      <c r="G28" s="105" t="s">
        <v>73</v>
      </c>
      <c r="H28" s="105" t="s">
        <v>73</v>
      </c>
      <c r="I28" s="105" t="s">
        <v>73</v>
      </c>
      <c r="J28" s="105" t="s">
        <v>73</v>
      </c>
      <c r="K28" s="105" t="s">
        <v>73</v>
      </c>
      <c r="L28" s="105" t="s">
        <v>73</v>
      </c>
    </row>
    <row r="29" spans="1:12" x14ac:dyDescent="0.2">
      <c r="B29" s="123"/>
      <c r="C29" s="120"/>
      <c r="D29" s="97" t="s">
        <v>74</v>
      </c>
      <c r="E29" s="119"/>
      <c r="F29" s="111"/>
      <c r="G29" s="111"/>
      <c r="H29" s="111"/>
      <c r="I29" s="111"/>
      <c r="J29" s="111"/>
      <c r="K29" s="111"/>
      <c r="L29" s="111"/>
    </row>
    <row r="30" spans="1:12" x14ac:dyDescent="0.2">
      <c r="B30" s="120"/>
      <c r="C30" s="120"/>
      <c r="D30" s="97" t="s">
        <v>75</v>
      </c>
      <c r="E30" s="110"/>
      <c r="F30" s="110"/>
      <c r="G30" s="110"/>
      <c r="H30" s="110"/>
      <c r="I30" s="110"/>
      <c r="J30" s="110"/>
      <c r="K30" s="110"/>
      <c r="L30" s="110"/>
    </row>
    <row r="31" spans="1:12" x14ac:dyDescent="0.2">
      <c r="B31" s="120"/>
      <c r="C31" s="120"/>
      <c r="D31" s="97" t="s">
        <v>76</v>
      </c>
      <c r="E31" s="110"/>
      <c r="F31" s="110"/>
      <c r="G31" s="110"/>
      <c r="H31" s="110"/>
      <c r="I31" s="110"/>
      <c r="J31" s="110"/>
      <c r="K31" s="110"/>
      <c r="L31" s="110"/>
    </row>
    <row r="32" spans="1:12" x14ac:dyDescent="0.2">
      <c r="B32" s="120"/>
      <c r="C32" s="120"/>
      <c r="D32" s="97" t="s">
        <v>77</v>
      </c>
      <c r="E32" s="110"/>
      <c r="F32" s="110"/>
      <c r="G32" s="110"/>
      <c r="H32" s="110"/>
      <c r="I32" s="110"/>
      <c r="J32" s="110"/>
      <c r="K32" s="110"/>
      <c r="L32" s="110"/>
    </row>
    <row r="33" spans="2:12" x14ac:dyDescent="0.2">
      <c r="B33" s="120"/>
      <c r="C33" s="120"/>
      <c r="D33" s="97" t="s">
        <v>78</v>
      </c>
      <c r="E33" s="124" t="s">
        <v>79</v>
      </c>
      <c r="F33" s="125" t="s">
        <v>80</v>
      </c>
      <c r="G33" s="125" t="s">
        <v>80</v>
      </c>
      <c r="H33" s="125" t="s">
        <v>80</v>
      </c>
      <c r="I33" s="125" t="s">
        <v>80</v>
      </c>
      <c r="J33" s="125" t="s">
        <v>80</v>
      </c>
      <c r="K33" s="125" t="s">
        <v>80</v>
      </c>
      <c r="L33" s="125" t="s">
        <v>80</v>
      </c>
    </row>
    <row r="34" spans="2:12" x14ac:dyDescent="0.2">
      <c r="B34" s="120"/>
      <c r="C34" s="120"/>
      <c r="D34" s="97" t="s">
        <v>81</v>
      </c>
      <c r="E34" s="126"/>
      <c r="F34" s="127" t="s">
        <v>335</v>
      </c>
      <c r="G34" s="127" t="s">
        <v>335</v>
      </c>
      <c r="H34" s="127" t="s">
        <v>335</v>
      </c>
      <c r="I34" s="127" t="s">
        <v>335</v>
      </c>
      <c r="J34" s="127" t="s">
        <v>335</v>
      </c>
      <c r="K34" s="127" t="s">
        <v>335</v>
      </c>
      <c r="L34" s="127" t="s">
        <v>335</v>
      </c>
    </row>
    <row r="35" spans="2:12" x14ac:dyDescent="0.2">
      <c r="B35" s="120"/>
      <c r="C35" s="120"/>
      <c r="D35" s="97" t="s">
        <v>82</v>
      </c>
      <c r="E35" s="126"/>
      <c r="F35" s="127" t="s">
        <v>347</v>
      </c>
      <c r="G35" s="127" t="s">
        <v>347</v>
      </c>
      <c r="H35" s="127" t="s">
        <v>347</v>
      </c>
      <c r="I35" s="127" t="s">
        <v>347</v>
      </c>
      <c r="J35" s="127" t="s">
        <v>347</v>
      </c>
      <c r="K35" s="127" t="s">
        <v>347</v>
      </c>
      <c r="L35" s="127" t="s">
        <v>347</v>
      </c>
    </row>
    <row r="36" spans="2:12" x14ac:dyDescent="0.2">
      <c r="B36" s="120"/>
      <c r="C36" s="120"/>
      <c r="D36" s="97" t="s">
        <v>83</v>
      </c>
      <c r="E36" s="126"/>
      <c r="F36" s="127" t="s">
        <v>334</v>
      </c>
      <c r="G36" s="127" t="s">
        <v>334</v>
      </c>
      <c r="H36" s="127" t="s">
        <v>334</v>
      </c>
      <c r="I36" s="127" t="s">
        <v>334</v>
      </c>
      <c r="J36" s="127" t="s">
        <v>334</v>
      </c>
      <c r="K36" s="127" t="s">
        <v>334</v>
      </c>
      <c r="L36" s="127" t="s">
        <v>334</v>
      </c>
    </row>
    <row r="37" spans="2:12" x14ac:dyDescent="0.2">
      <c r="B37" s="120"/>
      <c r="C37" s="120"/>
      <c r="D37" s="97" t="s">
        <v>84</v>
      </c>
      <c r="E37" s="126"/>
      <c r="F37" s="128"/>
      <c r="G37" s="128"/>
      <c r="H37" s="128"/>
      <c r="I37" s="128"/>
      <c r="J37" s="128"/>
      <c r="K37" s="128"/>
      <c r="L37" s="128"/>
    </row>
    <row r="38" spans="2:12" x14ac:dyDescent="0.2">
      <c r="B38" s="120"/>
      <c r="C38" s="120"/>
      <c r="D38" s="97" t="s">
        <v>85</v>
      </c>
      <c r="E38" s="126"/>
      <c r="F38" s="129" t="s">
        <v>22</v>
      </c>
      <c r="G38" s="129" t="s">
        <v>22</v>
      </c>
      <c r="H38" s="129" t="s">
        <v>22</v>
      </c>
      <c r="I38" s="129" t="s">
        <v>22</v>
      </c>
      <c r="J38" s="129" t="s">
        <v>22</v>
      </c>
      <c r="K38" s="129" t="s">
        <v>22</v>
      </c>
      <c r="L38" s="129" t="s">
        <v>22</v>
      </c>
    </row>
    <row r="39" spans="2:12" x14ac:dyDescent="0.2">
      <c r="B39" s="120"/>
      <c r="C39" s="120"/>
      <c r="D39" s="97" t="s">
        <v>86</v>
      </c>
      <c r="E39" s="126"/>
      <c r="F39" s="130" t="s">
        <v>38</v>
      </c>
      <c r="G39" s="130" t="s">
        <v>38</v>
      </c>
      <c r="H39" s="130" t="s">
        <v>38</v>
      </c>
      <c r="I39" s="130" t="s">
        <v>38</v>
      </c>
      <c r="J39" s="130" t="s">
        <v>38</v>
      </c>
      <c r="K39" s="130" t="s">
        <v>38</v>
      </c>
      <c r="L39" s="130" t="s">
        <v>38</v>
      </c>
    </row>
    <row r="40" spans="2:12" x14ac:dyDescent="0.2">
      <c r="B40" s="120"/>
      <c r="C40" s="120"/>
      <c r="D40" s="97" t="s">
        <v>87</v>
      </c>
      <c r="E40" s="126"/>
      <c r="F40" s="130" t="s">
        <v>40</v>
      </c>
      <c r="G40" s="130" t="s">
        <v>40</v>
      </c>
      <c r="H40" s="130" t="s">
        <v>40</v>
      </c>
      <c r="I40" s="130" t="s">
        <v>40</v>
      </c>
      <c r="J40" s="130" t="s">
        <v>40</v>
      </c>
      <c r="K40" s="130" t="s">
        <v>40</v>
      </c>
      <c r="L40" s="130" t="s">
        <v>40</v>
      </c>
    </row>
    <row r="41" spans="2:12" x14ac:dyDescent="0.2">
      <c r="B41" s="120"/>
      <c r="C41" s="120"/>
      <c r="D41" s="97" t="s">
        <v>88</v>
      </c>
      <c r="E41" s="126"/>
      <c r="F41" s="169" t="s">
        <v>333</v>
      </c>
      <c r="G41" s="169" t="s">
        <v>333</v>
      </c>
      <c r="H41" s="169" t="s">
        <v>333</v>
      </c>
      <c r="I41" s="169" t="s">
        <v>333</v>
      </c>
      <c r="J41" s="169" t="s">
        <v>333</v>
      </c>
      <c r="K41" s="169" t="s">
        <v>333</v>
      </c>
      <c r="L41" s="169" t="s">
        <v>333</v>
      </c>
    </row>
    <row r="42" spans="2:12" x14ac:dyDescent="0.2">
      <c r="B42" s="120"/>
      <c r="C42" s="120"/>
      <c r="D42" s="97" t="s">
        <v>89</v>
      </c>
      <c r="E42" s="131"/>
      <c r="F42" s="128"/>
      <c r="G42" s="128"/>
      <c r="H42" s="128"/>
      <c r="I42" s="128"/>
      <c r="J42" s="128"/>
      <c r="K42" s="128"/>
      <c r="L42" s="128"/>
    </row>
    <row r="43" spans="2:12" x14ac:dyDescent="0.2">
      <c r="B43" s="120"/>
      <c r="C43" s="120"/>
      <c r="D43" s="97" t="s">
        <v>90</v>
      </c>
      <c r="E43" s="110"/>
      <c r="F43" s="110"/>
      <c r="G43" s="110"/>
      <c r="H43" s="110"/>
      <c r="I43" s="110"/>
      <c r="J43" s="110"/>
      <c r="K43" s="110"/>
      <c r="L43" s="110"/>
    </row>
    <row r="44" spans="2:12" x14ac:dyDescent="0.2">
      <c r="B44" s="120"/>
      <c r="C44" s="120"/>
      <c r="D44" s="97" t="s">
        <v>91</v>
      </c>
      <c r="E44" s="110"/>
      <c r="F44" s="110"/>
      <c r="G44" s="110"/>
      <c r="H44" s="110"/>
      <c r="I44" s="110"/>
      <c r="J44" s="110"/>
      <c r="K44" s="110"/>
      <c r="L44" s="110"/>
    </row>
    <row r="45" spans="2:12" x14ac:dyDescent="0.2">
      <c r="B45" s="120"/>
      <c r="C45" s="120"/>
      <c r="D45" s="97" t="s">
        <v>92</v>
      </c>
      <c r="E45" s="110"/>
      <c r="F45" s="110"/>
      <c r="G45" s="110"/>
      <c r="H45" s="110"/>
      <c r="I45" s="110"/>
      <c r="J45" s="110"/>
      <c r="K45" s="110"/>
      <c r="L45" s="110"/>
    </row>
    <row r="46" spans="2:12" x14ac:dyDescent="0.2">
      <c r="B46" s="120"/>
      <c r="C46" s="120"/>
      <c r="D46" s="97" t="s">
        <v>93</v>
      </c>
      <c r="E46" s="132" t="s">
        <v>94</v>
      </c>
      <c r="F46" s="133" t="s">
        <v>95</v>
      </c>
      <c r="G46" s="133" t="s">
        <v>95</v>
      </c>
      <c r="H46" s="133" t="s">
        <v>95</v>
      </c>
      <c r="I46" s="133" t="s">
        <v>95</v>
      </c>
      <c r="J46" s="133" t="s">
        <v>96</v>
      </c>
      <c r="K46" s="133" t="s">
        <v>96</v>
      </c>
      <c r="L46" s="133" t="s">
        <v>96</v>
      </c>
    </row>
    <row r="47" spans="2:12" x14ac:dyDescent="0.2">
      <c r="B47" s="120"/>
      <c r="C47" s="120"/>
      <c r="D47" s="97" t="s">
        <v>97</v>
      </c>
      <c r="E47" s="134"/>
      <c r="F47" s="135" t="s">
        <v>95</v>
      </c>
      <c r="G47" s="135" t="s">
        <v>95</v>
      </c>
      <c r="H47" s="135" t="s">
        <v>95</v>
      </c>
      <c r="I47" s="135" t="s">
        <v>95</v>
      </c>
      <c r="J47" s="136" t="s">
        <v>98</v>
      </c>
      <c r="K47" s="136" t="s">
        <v>98</v>
      </c>
      <c r="L47" s="136" t="s">
        <v>98</v>
      </c>
    </row>
    <row r="48" spans="2:12" x14ac:dyDescent="0.2">
      <c r="B48" s="120"/>
      <c r="C48" s="120"/>
      <c r="D48" s="97" t="s">
        <v>99</v>
      </c>
      <c r="E48" s="134"/>
      <c r="F48" s="135" t="s">
        <v>95</v>
      </c>
      <c r="G48" s="135" t="s">
        <v>95</v>
      </c>
      <c r="H48" s="135" t="s">
        <v>95</v>
      </c>
      <c r="I48" s="135" t="s">
        <v>95</v>
      </c>
      <c r="J48" s="136" t="s">
        <v>100</v>
      </c>
      <c r="K48" s="136" t="s">
        <v>100</v>
      </c>
      <c r="L48" s="136" t="s">
        <v>100</v>
      </c>
    </row>
    <row r="49" spans="2:12" x14ac:dyDescent="0.2">
      <c r="B49" s="120"/>
      <c r="C49" s="120"/>
      <c r="D49" s="97" t="s">
        <v>101</v>
      </c>
      <c r="E49" s="134"/>
      <c r="F49" s="136"/>
      <c r="G49" s="136"/>
      <c r="H49" s="136"/>
      <c r="I49" s="136"/>
      <c r="J49" s="136"/>
      <c r="K49" s="136"/>
      <c r="L49" s="136"/>
    </row>
    <row r="50" spans="2:12" x14ac:dyDescent="0.2">
      <c r="B50" s="120"/>
      <c r="C50" s="120"/>
      <c r="D50" s="97" t="s">
        <v>102</v>
      </c>
      <c r="E50" s="134"/>
      <c r="F50" s="136"/>
      <c r="G50" s="136"/>
      <c r="H50" s="136"/>
      <c r="I50" s="136"/>
      <c r="J50" s="136"/>
      <c r="K50" s="136"/>
      <c r="L50" s="136"/>
    </row>
    <row r="51" spans="2:12" x14ac:dyDescent="0.2">
      <c r="B51" s="120"/>
      <c r="C51" s="120"/>
      <c r="D51" s="97" t="s">
        <v>103</v>
      </c>
      <c r="E51" s="134"/>
      <c r="F51" s="137"/>
      <c r="G51" s="137"/>
      <c r="H51" s="137"/>
      <c r="I51" s="137"/>
      <c r="J51" s="137"/>
      <c r="K51" s="137"/>
      <c r="L51" s="137"/>
    </row>
    <row r="52" spans="2:12" x14ac:dyDescent="0.2">
      <c r="B52" s="120"/>
      <c r="C52" s="120"/>
      <c r="D52" s="97" t="s">
        <v>104</v>
      </c>
      <c r="E52" s="134"/>
      <c r="F52" s="133" t="s">
        <v>105</v>
      </c>
      <c r="G52" s="133" t="s">
        <v>105</v>
      </c>
      <c r="H52" s="133" t="s">
        <v>105</v>
      </c>
      <c r="I52" s="133" t="s">
        <v>105</v>
      </c>
      <c r="J52" s="133" t="s">
        <v>105</v>
      </c>
      <c r="K52" s="133" t="s">
        <v>105</v>
      </c>
      <c r="L52" s="133" t="s">
        <v>105</v>
      </c>
    </row>
    <row r="53" spans="2:12" x14ac:dyDescent="0.2">
      <c r="B53" s="120"/>
      <c r="C53" s="120"/>
      <c r="D53" s="97" t="s">
        <v>106</v>
      </c>
      <c r="E53" s="134"/>
      <c r="F53" s="135" t="s">
        <v>105</v>
      </c>
      <c r="G53" s="135" t="s">
        <v>105</v>
      </c>
      <c r="H53" s="135" t="s">
        <v>105</v>
      </c>
      <c r="I53" s="135" t="s">
        <v>105</v>
      </c>
      <c r="J53" s="136" t="s">
        <v>31</v>
      </c>
      <c r="K53" s="136" t="s">
        <v>31</v>
      </c>
      <c r="L53" s="136" t="s">
        <v>31</v>
      </c>
    </row>
    <row r="54" spans="2:12" x14ac:dyDescent="0.2">
      <c r="B54" s="120"/>
      <c r="C54" s="120"/>
      <c r="D54" s="97" t="s">
        <v>107</v>
      </c>
      <c r="E54" s="134"/>
      <c r="F54" s="135" t="s">
        <v>105</v>
      </c>
      <c r="G54" s="135" t="s">
        <v>105</v>
      </c>
      <c r="H54" s="135" t="s">
        <v>105</v>
      </c>
      <c r="I54" s="135" t="s">
        <v>105</v>
      </c>
      <c r="J54" s="136" t="s">
        <v>108</v>
      </c>
      <c r="K54" s="136" t="s">
        <v>108</v>
      </c>
      <c r="L54" s="136" t="s">
        <v>108</v>
      </c>
    </row>
    <row r="55" spans="2:12" x14ac:dyDescent="0.2">
      <c r="B55" s="120"/>
      <c r="C55" s="120"/>
      <c r="D55" s="97" t="s">
        <v>109</v>
      </c>
      <c r="E55" s="134"/>
      <c r="F55" s="135"/>
      <c r="G55" s="135"/>
      <c r="H55" s="135"/>
      <c r="I55" s="135"/>
      <c r="J55" s="136"/>
      <c r="K55" s="136"/>
      <c r="L55" s="136"/>
    </row>
    <row r="56" spans="2:12" x14ac:dyDescent="0.2">
      <c r="B56" s="120"/>
      <c r="C56" s="120"/>
      <c r="D56" s="97" t="s">
        <v>110</v>
      </c>
      <c r="E56" s="134"/>
      <c r="F56" s="136"/>
      <c r="G56" s="136"/>
      <c r="H56" s="136"/>
      <c r="I56" s="136"/>
      <c r="J56" s="136"/>
      <c r="K56" s="136"/>
      <c r="L56" s="136"/>
    </row>
    <row r="57" spans="2:12" x14ac:dyDescent="0.2">
      <c r="B57" s="120"/>
      <c r="C57" s="120"/>
      <c r="D57" s="97" t="s">
        <v>111</v>
      </c>
      <c r="E57" s="138"/>
      <c r="F57" s="137"/>
      <c r="G57" s="137"/>
      <c r="H57" s="137"/>
      <c r="I57" s="137"/>
      <c r="J57" s="137"/>
      <c r="K57" s="137"/>
      <c r="L57" s="137"/>
    </row>
    <row r="58" spans="2:12" x14ac:dyDescent="0.2">
      <c r="B58" s="120"/>
      <c r="C58" s="120"/>
      <c r="D58" s="97" t="s">
        <v>112</v>
      </c>
      <c r="E58" s="110"/>
      <c r="F58" s="110"/>
      <c r="G58" s="110"/>
      <c r="H58" s="110"/>
      <c r="I58" s="110"/>
      <c r="J58" s="110"/>
      <c r="K58" s="110"/>
      <c r="L58" s="110"/>
    </row>
    <row r="59" spans="2:12" x14ac:dyDescent="0.2">
      <c r="B59" s="120"/>
      <c r="C59" s="120"/>
      <c r="D59" s="97" t="s">
        <v>113</v>
      </c>
      <c r="E59" s="110"/>
      <c r="F59" s="110"/>
      <c r="G59" s="110"/>
      <c r="H59" s="110"/>
      <c r="I59" s="110"/>
      <c r="J59" s="110"/>
      <c r="K59" s="110"/>
      <c r="L59" s="110"/>
    </row>
    <row r="60" spans="2:12" x14ac:dyDescent="0.2">
      <c r="B60" s="120"/>
      <c r="C60" s="120"/>
      <c r="D60" s="97" t="s">
        <v>114</v>
      </c>
      <c r="E60" s="110"/>
      <c r="F60" s="110"/>
      <c r="G60" s="110"/>
      <c r="H60" s="110"/>
      <c r="I60" s="110"/>
      <c r="J60" s="110"/>
      <c r="K60" s="110"/>
      <c r="L60" s="110"/>
    </row>
    <row r="61" spans="2:12" x14ac:dyDescent="0.2">
      <c r="B61" s="120"/>
      <c r="C61" s="120"/>
      <c r="D61" s="97" t="s">
        <v>115</v>
      </c>
      <c r="E61" s="139" t="s">
        <v>116</v>
      </c>
      <c r="F61" s="140" t="s">
        <v>117</v>
      </c>
      <c r="G61" s="140" t="s">
        <v>117</v>
      </c>
      <c r="H61" s="140" t="s">
        <v>117</v>
      </c>
      <c r="I61" s="140" t="s">
        <v>117</v>
      </c>
      <c r="J61" s="140" t="s">
        <v>117</v>
      </c>
      <c r="K61" s="140" t="s">
        <v>117</v>
      </c>
      <c r="L61" s="140" t="s">
        <v>117</v>
      </c>
    </row>
    <row r="62" spans="2:12" x14ac:dyDescent="0.2">
      <c r="B62" s="120"/>
      <c r="C62" s="120"/>
      <c r="D62" s="97" t="s">
        <v>118</v>
      </c>
      <c r="E62" s="141"/>
      <c r="F62" s="142"/>
      <c r="G62" s="142"/>
      <c r="H62" s="142"/>
      <c r="I62" s="142"/>
      <c r="J62" s="142"/>
      <c r="K62" s="142"/>
      <c r="L62" s="142"/>
    </row>
    <row r="63" spans="2:12" x14ac:dyDescent="0.2">
      <c r="B63" s="120"/>
      <c r="C63" s="120"/>
      <c r="D63" s="97" t="s">
        <v>119</v>
      </c>
      <c r="E63" s="141"/>
      <c r="F63" s="143"/>
      <c r="G63" s="143"/>
      <c r="H63" s="143"/>
      <c r="I63" s="143"/>
      <c r="J63" s="143"/>
      <c r="K63" s="143"/>
      <c r="L63" s="143"/>
    </row>
    <row r="64" spans="2:12" x14ac:dyDescent="0.2">
      <c r="B64" s="120"/>
      <c r="C64" s="120"/>
      <c r="D64" s="97" t="s">
        <v>120</v>
      </c>
      <c r="E64" s="141"/>
      <c r="F64" s="140" t="s">
        <v>121</v>
      </c>
      <c r="G64" s="140" t="s">
        <v>121</v>
      </c>
      <c r="H64" s="140" t="s">
        <v>121</v>
      </c>
      <c r="I64" s="140" t="s">
        <v>121</v>
      </c>
      <c r="J64" s="140" t="s">
        <v>121</v>
      </c>
      <c r="K64" s="140" t="s">
        <v>121</v>
      </c>
      <c r="L64" s="140" t="s">
        <v>121</v>
      </c>
    </row>
    <row r="65" spans="2:12" x14ac:dyDescent="0.2">
      <c r="B65" s="120"/>
      <c r="C65" s="120"/>
      <c r="D65" s="97" t="s">
        <v>122</v>
      </c>
      <c r="E65" s="141"/>
      <c r="F65" s="142"/>
      <c r="G65" s="142"/>
      <c r="H65" s="142"/>
      <c r="I65" s="142"/>
      <c r="J65" s="142"/>
      <c r="K65" s="142"/>
      <c r="L65" s="142"/>
    </row>
    <row r="66" spans="2:12" x14ac:dyDescent="0.2">
      <c r="B66" s="120"/>
      <c r="C66" s="120"/>
      <c r="D66" s="97" t="s">
        <v>123</v>
      </c>
      <c r="E66" s="144"/>
      <c r="F66" s="143"/>
      <c r="G66" s="143"/>
      <c r="H66" s="143"/>
      <c r="I66" s="143"/>
      <c r="J66" s="143"/>
      <c r="K66" s="143"/>
      <c r="L66" s="143"/>
    </row>
    <row r="67" spans="2:12" x14ac:dyDescent="0.2">
      <c r="B67" s="120"/>
      <c r="C67" s="120"/>
      <c r="D67" s="97" t="s">
        <v>124</v>
      </c>
      <c r="E67" s="110"/>
      <c r="F67" s="110"/>
      <c r="G67" s="110"/>
      <c r="H67" s="110"/>
      <c r="I67" s="110"/>
      <c r="J67" s="110"/>
      <c r="K67" s="110"/>
      <c r="L67" s="110"/>
    </row>
    <row r="68" spans="2:12" x14ac:dyDescent="0.2">
      <c r="B68" s="120"/>
      <c r="C68" s="120"/>
      <c r="D68" s="97" t="s">
        <v>125</v>
      </c>
      <c r="E68" s="110"/>
      <c r="F68" s="110"/>
      <c r="G68" s="110"/>
      <c r="H68" s="110"/>
      <c r="I68" s="110"/>
      <c r="J68" s="110"/>
      <c r="K68" s="110"/>
      <c r="L68" s="110"/>
    </row>
    <row r="69" spans="2:12" x14ac:dyDescent="0.2">
      <c r="B69" s="120"/>
      <c r="C69" s="120"/>
      <c r="D69" s="97" t="s">
        <v>126</v>
      </c>
      <c r="E69" s="110"/>
      <c r="F69" s="110"/>
      <c r="G69" s="110"/>
      <c r="H69" s="110"/>
      <c r="I69" s="110"/>
      <c r="J69" s="110"/>
      <c r="K69" s="110"/>
      <c r="L69" s="110"/>
    </row>
    <row r="70" spans="2:12" x14ac:dyDescent="0.2">
      <c r="B70" s="120"/>
      <c r="C70" s="120"/>
      <c r="D70" s="97" t="s">
        <v>127</v>
      </c>
      <c r="E70" s="145" t="s">
        <v>128</v>
      </c>
      <c r="F70" s="146" t="s">
        <v>95</v>
      </c>
      <c r="G70" s="146" t="s">
        <v>95</v>
      </c>
      <c r="H70" s="146" t="s">
        <v>95</v>
      </c>
      <c r="I70" s="146" t="s">
        <v>95</v>
      </c>
      <c r="J70" s="146" t="s">
        <v>95</v>
      </c>
      <c r="K70" s="146" t="s">
        <v>95</v>
      </c>
      <c r="L70" s="146" t="s">
        <v>95</v>
      </c>
    </row>
    <row r="71" spans="2:12" x14ac:dyDescent="0.2">
      <c r="B71" s="120"/>
      <c r="C71" s="120"/>
      <c r="D71" s="97" t="s">
        <v>129</v>
      </c>
      <c r="E71" s="147"/>
      <c r="F71" s="148" t="s">
        <v>130</v>
      </c>
      <c r="G71" s="148" t="s">
        <v>130</v>
      </c>
      <c r="H71" s="148" t="s">
        <v>130</v>
      </c>
      <c r="I71" s="148" t="s">
        <v>130</v>
      </c>
      <c r="J71" s="148" t="s">
        <v>130</v>
      </c>
      <c r="K71" s="148" t="s">
        <v>130</v>
      </c>
      <c r="L71" s="148" t="s">
        <v>130</v>
      </c>
    </row>
    <row r="72" spans="2:12" x14ac:dyDescent="0.2">
      <c r="B72" s="120"/>
      <c r="C72" s="120"/>
      <c r="D72" s="97" t="s">
        <v>131</v>
      </c>
      <c r="E72" s="147"/>
      <c r="F72" s="148" t="s">
        <v>132</v>
      </c>
      <c r="G72" s="148" t="s">
        <v>132</v>
      </c>
      <c r="H72" s="148" t="s">
        <v>132</v>
      </c>
      <c r="I72" s="148" t="s">
        <v>132</v>
      </c>
      <c r="J72" s="148" t="s">
        <v>132</v>
      </c>
      <c r="K72" s="148" t="s">
        <v>132</v>
      </c>
      <c r="L72" s="148" t="s">
        <v>132</v>
      </c>
    </row>
    <row r="73" spans="2:12" x14ac:dyDescent="0.2">
      <c r="B73" s="120"/>
      <c r="C73" s="120"/>
      <c r="D73" s="97" t="s">
        <v>133</v>
      </c>
      <c r="E73" s="147"/>
      <c r="F73" s="148" t="s">
        <v>134</v>
      </c>
      <c r="G73" s="148" t="s">
        <v>134</v>
      </c>
      <c r="H73" s="148" t="s">
        <v>134</v>
      </c>
      <c r="I73" s="148" t="s">
        <v>134</v>
      </c>
      <c r="J73" s="148" t="s">
        <v>135</v>
      </c>
      <c r="K73" s="148" t="s">
        <v>135</v>
      </c>
      <c r="L73" s="148" t="s">
        <v>135</v>
      </c>
    </row>
    <row r="74" spans="2:12" x14ac:dyDescent="0.2">
      <c r="B74" s="120"/>
      <c r="C74" s="120"/>
      <c r="D74" s="97" t="s">
        <v>136</v>
      </c>
      <c r="E74" s="147"/>
      <c r="F74" s="148" t="s">
        <v>137</v>
      </c>
      <c r="G74" s="148" t="s">
        <v>137</v>
      </c>
      <c r="H74" s="148" t="s">
        <v>138</v>
      </c>
      <c r="I74" s="148" t="s">
        <v>138</v>
      </c>
      <c r="J74" s="148" t="s">
        <v>134</v>
      </c>
      <c r="K74" s="148" t="s">
        <v>134</v>
      </c>
      <c r="L74" s="148" t="s">
        <v>134</v>
      </c>
    </row>
    <row r="75" spans="2:12" x14ac:dyDescent="0.2">
      <c r="B75" s="120"/>
      <c r="C75" s="120"/>
      <c r="D75" s="97" t="s">
        <v>139</v>
      </c>
      <c r="E75" s="147"/>
      <c r="F75" s="149" t="s">
        <v>140</v>
      </c>
      <c r="G75" s="149" t="s">
        <v>140</v>
      </c>
      <c r="H75" s="148" t="s">
        <v>137</v>
      </c>
      <c r="I75" s="148" t="s">
        <v>137</v>
      </c>
      <c r="J75" s="148" t="s">
        <v>141</v>
      </c>
      <c r="K75" s="148" t="s">
        <v>141</v>
      </c>
      <c r="L75" s="148" t="s">
        <v>141</v>
      </c>
    </row>
    <row r="76" spans="2:12" x14ac:dyDescent="0.2">
      <c r="B76" s="120"/>
      <c r="C76" s="120"/>
      <c r="D76" s="97" t="s">
        <v>142</v>
      </c>
      <c r="E76" s="147"/>
      <c r="F76" s="149" t="s">
        <v>140</v>
      </c>
      <c r="G76" s="149" t="s">
        <v>140</v>
      </c>
      <c r="H76" s="149" t="s">
        <v>140</v>
      </c>
      <c r="I76" s="149" t="s">
        <v>140</v>
      </c>
      <c r="J76" s="148" t="s">
        <v>138</v>
      </c>
      <c r="K76" s="148" t="s">
        <v>138</v>
      </c>
      <c r="L76" s="148" t="s">
        <v>138</v>
      </c>
    </row>
    <row r="77" spans="2:12" x14ac:dyDescent="0.2">
      <c r="B77" s="120"/>
      <c r="C77" s="120"/>
      <c r="D77" s="97" t="s">
        <v>143</v>
      </c>
      <c r="E77" s="147"/>
      <c r="F77" s="149" t="s">
        <v>140</v>
      </c>
      <c r="G77" s="149" t="s">
        <v>140</v>
      </c>
      <c r="H77" s="149" t="s">
        <v>140</v>
      </c>
      <c r="I77" s="149" t="s">
        <v>140</v>
      </c>
      <c r="J77" s="148" t="s">
        <v>144</v>
      </c>
      <c r="K77" s="148" t="s">
        <v>144</v>
      </c>
      <c r="L77" s="148" t="s">
        <v>144</v>
      </c>
    </row>
    <row r="78" spans="2:12" x14ac:dyDescent="0.2">
      <c r="B78" s="120"/>
      <c r="C78" s="120"/>
      <c r="D78" s="97" t="s">
        <v>145</v>
      </c>
      <c r="E78" s="147"/>
      <c r="F78" s="149" t="s">
        <v>140</v>
      </c>
      <c r="G78" s="149" t="s">
        <v>140</v>
      </c>
      <c r="H78" s="149" t="s">
        <v>140</v>
      </c>
      <c r="I78" s="149" t="s">
        <v>140</v>
      </c>
      <c r="J78" s="148" t="s">
        <v>146</v>
      </c>
      <c r="K78" s="148" t="s">
        <v>146</v>
      </c>
      <c r="L78" s="148" t="s">
        <v>146</v>
      </c>
    </row>
    <row r="79" spans="2:12" x14ac:dyDescent="0.2">
      <c r="B79" s="120"/>
      <c r="C79" s="120"/>
      <c r="D79" s="97" t="s">
        <v>147</v>
      </c>
      <c r="E79" s="147"/>
      <c r="F79" s="149" t="s">
        <v>140</v>
      </c>
      <c r="G79" s="149" t="s">
        <v>140</v>
      </c>
      <c r="H79" s="149" t="s">
        <v>140</v>
      </c>
      <c r="I79" s="149" t="s">
        <v>140</v>
      </c>
      <c r="J79" s="148" t="s">
        <v>148</v>
      </c>
      <c r="K79" s="148" t="s">
        <v>148</v>
      </c>
      <c r="L79" s="148" t="s">
        <v>148</v>
      </c>
    </row>
    <row r="80" spans="2:12" x14ac:dyDescent="0.2">
      <c r="B80" s="120"/>
      <c r="C80" s="120"/>
      <c r="D80" s="97" t="s">
        <v>149</v>
      </c>
      <c r="E80" s="147"/>
      <c r="F80" s="149" t="s">
        <v>140</v>
      </c>
      <c r="G80" s="149" t="s">
        <v>140</v>
      </c>
      <c r="H80" s="149" t="s">
        <v>140</v>
      </c>
      <c r="I80" s="149" t="s">
        <v>140</v>
      </c>
      <c r="J80" s="148" t="s">
        <v>137</v>
      </c>
      <c r="K80" s="148" t="s">
        <v>137</v>
      </c>
      <c r="L80" s="148" t="s">
        <v>137</v>
      </c>
    </row>
    <row r="81" spans="2:12" x14ac:dyDescent="0.2">
      <c r="B81" s="120"/>
      <c r="C81" s="120"/>
      <c r="D81" s="97" t="s">
        <v>150</v>
      </c>
      <c r="E81" s="147"/>
      <c r="F81" s="149" t="s">
        <v>140</v>
      </c>
      <c r="G81" s="149" t="s">
        <v>140</v>
      </c>
      <c r="H81" s="149" t="s">
        <v>140</v>
      </c>
      <c r="I81" s="149" t="s">
        <v>140</v>
      </c>
      <c r="J81" s="148" t="s">
        <v>151</v>
      </c>
      <c r="K81" s="148" t="s">
        <v>151</v>
      </c>
      <c r="L81" s="148" t="s">
        <v>151</v>
      </c>
    </row>
    <row r="82" spans="2:12" x14ac:dyDescent="0.2">
      <c r="B82" s="120"/>
      <c r="C82" s="120"/>
      <c r="D82" s="97" t="s">
        <v>152</v>
      </c>
      <c r="E82" s="147"/>
      <c r="F82" s="149" t="s">
        <v>140</v>
      </c>
      <c r="G82" s="149" t="s">
        <v>140</v>
      </c>
      <c r="H82" s="149" t="s">
        <v>140</v>
      </c>
      <c r="I82" s="149" t="s">
        <v>140</v>
      </c>
      <c r="J82" s="148" t="s">
        <v>153</v>
      </c>
      <c r="K82" s="148" t="s">
        <v>153</v>
      </c>
      <c r="L82" s="148" t="s">
        <v>153</v>
      </c>
    </row>
    <row r="83" spans="2:12" x14ac:dyDescent="0.2">
      <c r="B83" s="120"/>
      <c r="C83" s="120"/>
      <c r="D83" s="97" t="s">
        <v>154</v>
      </c>
      <c r="E83" s="147"/>
      <c r="F83" s="149" t="s">
        <v>140</v>
      </c>
      <c r="G83" s="149" t="s">
        <v>140</v>
      </c>
      <c r="H83" s="149" t="s">
        <v>140</v>
      </c>
      <c r="I83" s="149" t="s">
        <v>140</v>
      </c>
      <c r="J83" s="148" t="s">
        <v>155</v>
      </c>
      <c r="K83" s="148" t="s">
        <v>155</v>
      </c>
      <c r="L83" s="148" t="s">
        <v>155</v>
      </c>
    </row>
    <row r="84" spans="2:12" x14ac:dyDescent="0.2">
      <c r="B84" s="120"/>
      <c r="C84" s="120"/>
      <c r="D84" s="97" t="s">
        <v>156</v>
      </c>
      <c r="E84" s="147"/>
      <c r="F84" s="148"/>
      <c r="G84" s="148"/>
      <c r="H84" s="149" t="s">
        <v>140</v>
      </c>
      <c r="I84" s="149" t="s">
        <v>140</v>
      </c>
      <c r="J84" s="148"/>
      <c r="K84" s="148"/>
      <c r="L84" s="148"/>
    </row>
    <row r="85" spans="2:12" x14ac:dyDescent="0.2">
      <c r="B85" s="120"/>
      <c r="C85" s="120"/>
      <c r="D85" s="97" t="s">
        <v>157</v>
      </c>
      <c r="E85" s="147"/>
      <c r="F85" s="148"/>
      <c r="G85" s="148"/>
      <c r="H85" s="148"/>
      <c r="I85" s="148"/>
      <c r="J85" s="148"/>
      <c r="K85" s="148"/>
      <c r="L85" s="148"/>
    </row>
    <row r="86" spans="2:12" x14ac:dyDescent="0.2">
      <c r="B86" s="120"/>
      <c r="C86" s="120"/>
      <c r="D86" s="97" t="s">
        <v>158</v>
      </c>
      <c r="E86" s="147"/>
      <c r="F86" s="150"/>
      <c r="G86" s="150"/>
      <c r="H86" s="150"/>
      <c r="I86" s="150"/>
      <c r="J86" s="150"/>
      <c r="K86" s="150"/>
      <c r="L86" s="150"/>
    </row>
    <row r="87" spans="2:12" x14ac:dyDescent="0.2">
      <c r="B87" s="120"/>
      <c r="C87" s="120"/>
      <c r="D87" s="97" t="s">
        <v>159</v>
      </c>
      <c r="E87" s="147"/>
      <c r="F87" s="146" t="s">
        <v>105</v>
      </c>
      <c r="G87" s="146" t="s">
        <v>105</v>
      </c>
      <c r="H87" s="146" t="s">
        <v>105</v>
      </c>
      <c r="I87" s="146" t="s">
        <v>105</v>
      </c>
      <c r="J87" s="146" t="s">
        <v>105</v>
      </c>
      <c r="K87" s="146" t="s">
        <v>105</v>
      </c>
      <c r="L87" s="146" t="s">
        <v>105</v>
      </c>
    </row>
    <row r="88" spans="2:12" x14ac:dyDescent="0.2">
      <c r="B88" s="120"/>
      <c r="C88" s="120"/>
      <c r="D88" s="97" t="s">
        <v>160</v>
      </c>
      <c r="E88" s="147"/>
      <c r="F88" s="148" t="s">
        <v>73</v>
      </c>
      <c r="G88" s="148" t="s">
        <v>73</v>
      </c>
      <c r="H88" s="148" t="s">
        <v>73</v>
      </c>
      <c r="I88" s="148" t="s">
        <v>73</v>
      </c>
      <c r="J88" s="148" t="s">
        <v>73</v>
      </c>
      <c r="K88" s="148" t="s">
        <v>73</v>
      </c>
      <c r="L88" s="148" t="s">
        <v>73</v>
      </c>
    </row>
    <row r="89" spans="2:12" x14ac:dyDescent="0.2">
      <c r="B89" s="120"/>
      <c r="C89" s="120"/>
      <c r="D89" s="97" t="s">
        <v>161</v>
      </c>
      <c r="E89" s="147"/>
      <c r="F89" s="148" t="s">
        <v>162</v>
      </c>
      <c r="G89" s="148" t="s">
        <v>162</v>
      </c>
      <c r="H89" s="148" t="s">
        <v>162</v>
      </c>
      <c r="I89" s="148" t="s">
        <v>162</v>
      </c>
      <c r="J89" s="148" t="s">
        <v>162</v>
      </c>
      <c r="K89" s="148" t="s">
        <v>162</v>
      </c>
      <c r="L89" s="148" t="s">
        <v>162</v>
      </c>
    </row>
    <row r="90" spans="2:12" x14ac:dyDescent="0.2">
      <c r="B90" s="120"/>
      <c r="C90" s="120"/>
      <c r="D90" s="97" t="s">
        <v>163</v>
      </c>
      <c r="E90" s="147"/>
      <c r="F90" s="148" t="s">
        <v>164</v>
      </c>
      <c r="G90" s="148" t="s">
        <v>164</v>
      </c>
      <c r="H90" s="148" t="s">
        <v>164</v>
      </c>
      <c r="I90" s="148" t="s">
        <v>164</v>
      </c>
      <c r="J90" s="148" t="s">
        <v>71</v>
      </c>
      <c r="K90" s="148" t="s">
        <v>71</v>
      </c>
      <c r="L90" s="148" t="s">
        <v>71</v>
      </c>
    </row>
    <row r="91" spans="2:12" x14ac:dyDescent="0.2">
      <c r="B91" s="120"/>
      <c r="C91" s="120"/>
      <c r="D91" s="97" t="s">
        <v>165</v>
      </c>
      <c r="E91" s="147"/>
      <c r="F91" s="148" t="s">
        <v>108</v>
      </c>
      <c r="G91" s="148" t="s">
        <v>108</v>
      </c>
      <c r="H91" s="148" t="s">
        <v>166</v>
      </c>
      <c r="I91" s="148" t="s">
        <v>166</v>
      </c>
      <c r="J91" s="148" t="s">
        <v>164</v>
      </c>
      <c r="K91" s="148" t="s">
        <v>164</v>
      </c>
      <c r="L91" s="148" t="s">
        <v>164</v>
      </c>
    </row>
    <row r="92" spans="2:12" x14ac:dyDescent="0.2">
      <c r="B92" s="120"/>
      <c r="C92" s="120"/>
      <c r="D92" s="97" t="s">
        <v>167</v>
      </c>
      <c r="E92" s="147"/>
      <c r="F92" s="149" t="s">
        <v>168</v>
      </c>
      <c r="G92" s="149" t="s">
        <v>168</v>
      </c>
      <c r="H92" s="148" t="s">
        <v>108</v>
      </c>
      <c r="I92" s="148" t="s">
        <v>108</v>
      </c>
      <c r="J92" s="148" t="s">
        <v>169</v>
      </c>
      <c r="K92" s="148" t="s">
        <v>169</v>
      </c>
      <c r="L92" s="148" t="s">
        <v>169</v>
      </c>
    </row>
    <row r="93" spans="2:12" x14ac:dyDescent="0.2">
      <c r="B93" s="120"/>
      <c r="C93" s="120"/>
      <c r="D93" s="97" t="s">
        <v>170</v>
      </c>
      <c r="E93" s="147"/>
      <c r="F93" s="149" t="s">
        <v>168</v>
      </c>
      <c r="G93" s="149" t="s">
        <v>168</v>
      </c>
      <c r="H93" s="149" t="s">
        <v>168</v>
      </c>
      <c r="I93" s="149" t="s">
        <v>168</v>
      </c>
      <c r="J93" s="148" t="s">
        <v>166</v>
      </c>
      <c r="K93" s="148" t="s">
        <v>166</v>
      </c>
      <c r="L93" s="148" t="s">
        <v>166</v>
      </c>
    </row>
    <row r="94" spans="2:12" x14ac:dyDescent="0.2">
      <c r="B94" s="120"/>
      <c r="C94" s="120"/>
      <c r="D94" s="97" t="s">
        <v>171</v>
      </c>
      <c r="E94" s="147"/>
      <c r="F94" s="149" t="s">
        <v>168</v>
      </c>
      <c r="G94" s="149" t="s">
        <v>168</v>
      </c>
      <c r="H94" s="149" t="s">
        <v>168</v>
      </c>
      <c r="I94" s="149" t="s">
        <v>168</v>
      </c>
      <c r="J94" s="148" t="s">
        <v>172</v>
      </c>
      <c r="K94" s="148" t="s">
        <v>172</v>
      </c>
      <c r="L94" s="148" t="s">
        <v>172</v>
      </c>
    </row>
    <row r="95" spans="2:12" x14ac:dyDescent="0.2">
      <c r="B95" s="120"/>
      <c r="C95" s="120"/>
      <c r="D95" s="97" t="s">
        <v>173</v>
      </c>
      <c r="E95" s="147"/>
      <c r="F95" s="149" t="s">
        <v>168</v>
      </c>
      <c r="G95" s="149" t="s">
        <v>168</v>
      </c>
      <c r="H95" s="149" t="s">
        <v>168</v>
      </c>
      <c r="I95" s="149" t="s">
        <v>168</v>
      </c>
      <c r="J95" s="148" t="s">
        <v>174</v>
      </c>
      <c r="K95" s="148" t="s">
        <v>174</v>
      </c>
      <c r="L95" s="148" t="s">
        <v>174</v>
      </c>
    </row>
    <row r="96" spans="2:12" x14ac:dyDescent="0.2">
      <c r="B96" s="120"/>
      <c r="C96" s="120"/>
      <c r="D96" s="97" t="s">
        <v>175</v>
      </c>
      <c r="E96" s="147"/>
      <c r="F96" s="149" t="s">
        <v>168</v>
      </c>
      <c r="G96" s="149" t="s">
        <v>168</v>
      </c>
      <c r="H96" s="149" t="s">
        <v>168</v>
      </c>
      <c r="I96" s="149" t="s">
        <v>168</v>
      </c>
      <c r="J96" s="148" t="s">
        <v>176</v>
      </c>
      <c r="K96" s="148" t="s">
        <v>176</v>
      </c>
      <c r="L96" s="148" t="s">
        <v>176</v>
      </c>
    </row>
    <row r="97" spans="2:12" x14ac:dyDescent="0.2">
      <c r="B97" s="120"/>
      <c r="C97" s="120"/>
      <c r="D97" s="97" t="s">
        <v>177</v>
      </c>
      <c r="E97" s="147"/>
      <c r="F97" s="149" t="s">
        <v>168</v>
      </c>
      <c r="G97" s="149" t="s">
        <v>168</v>
      </c>
      <c r="H97" s="149" t="s">
        <v>168</v>
      </c>
      <c r="I97" s="149" t="s">
        <v>168</v>
      </c>
      <c r="J97" s="148" t="s">
        <v>108</v>
      </c>
      <c r="K97" s="148" t="s">
        <v>108</v>
      </c>
      <c r="L97" s="148" t="s">
        <v>108</v>
      </c>
    </row>
    <row r="98" spans="2:12" x14ac:dyDescent="0.2">
      <c r="B98" s="120"/>
      <c r="C98" s="120"/>
      <c r="D98" s="97" t="s">
        <v>178</v>
      </c>
      <c r="E98" s="147"/>
      <c r="F98" s="149" t="s">
        <v>168</v>
      </c>
      <c r="G98" s="149" t="s">
        <v>168</v>
      </c>
      <c r="H98" s="149" t="s">
        <v>168</v>
      </c>
      <c r="I98" s="149" t="s">
        <v>168</v>
      </c>
      <c r="J98" s="148" t="s">
        <v>179</v>
      </c>
      <c r="K98" s="148" t="s">
        <v>179</v>
      </c>
      <c r="L98" s="148" t="s">
        <v>179</v>
      </c>
    </row>
    <row r="99" spans="2:12" x14ac:dyDescent="0.2">
      <c r="B99" s="120"/>
      <c r="C99" s="120"/>
      <c r="D99" s="97" t="s">
        <v>180</v>
      </c>
      <c r="E99" s="147"/>
      <c r="F99" s="149" t="s">
        <v>168</v>
      </c>
      <c r="G99" s="149" t="s">
        <v>168</v>
      </c>
      <c r="H99" s="149" t="s">
        <v>168</v>
      </c>
      <c r="I99" s="149" t="s">
        <v>168</v>
      </c>
      <c r="J99" s="148" t="s">
        <v>181</v>
      </c>
      <c r="K99" s="148" t="s">
        <v>181</v>
      </c>
      <c r="L99" s="148" t="s">
        <v>181</v>
      </c>
    </row>
    <row r="100" spans="2:12" x14ac:dyDescent="0.2">
      <c r="B100" s="120"/>
      <c r="C100" s="120"/>
      <c r="D100" s="97" t="s">
        <v>182</v>
      </c>
      <c r="E100" s="147"/>
      <c r="F100" s="149" t="s">
        <v>168</v>
      </c>
      <c r="G100" s="149" t="s">
        <v>168</v>
      </c>
      <c r="H100" s="149" t="s">
        <v>168</v>
      </c>
      <c r="I100" s="149" t="s">
        <v>168</v>
      </c>
      <c r="J100" s="148" t="s">
        <v>183</v>
      </c>
      <c r="K100" s="148" t="s">
        <v>183</v>
      </c>
      <c r="L100" s="148" t="s">
        <v>183</v>
      </c>
    </row>
    <row r="101" spans="2:12" x14ac:dyDescent="0.2">
      <c r="B101" s="120"/>
      <c r="C101" s="120"/>
      <c r="D101" s="97" t="s">
        <v>184</v>
      </c>
      <c r="E101" s="147"/>
      <c r="F101" s="148"/>
      <c r="G101" s="148"/>
      <c r="H101" s="148"/>
      <c r="I101" s="148"/>
      <c r="J101" s="148"/>
      <c r="K101" s="148"/>
      <c r="L101" s="148"/>
    </row>
    <row r="102" spans="2:12" x14ac:dyDescent="0.2">
      <c r="B102" s="120"/>
      <c r="C102" s="120"/>
      <c r="D102" s="97" t="s">
        <v>185</v>
      </c>
      <c r="E102" s="147"/>
      <c r="F102" s="148"/>
      <c r="G102" s="148"/>
      <c r="H102" s="148"/>
      <c r="I102" s="148"/>
      <c r="J102" s="148"/>
      <c r="K102" s="148"/>
      <c r="L102" s="148"/>
    </row>
    <row r="103" spans="2:12" x14ac:dyDescent="0.2">
      <c r="B103" s="120"/>
      <c r="C103" s="120"/>
      <c r="D103" s="97" t="s">
        <v>186</v>
      </c>
      <c r="E103" s="151"/>
      <c r="F103" s="150"/>
      <c r="G103" s="150"/>
      <c r="H103" s="150"/>
      <c r="I103" s="150"/>
      <c r="J103" s="150"/>
      <c r="K103" s="150"/>
      <c r="L103" s="150"/>
    </row>
    <row r="104" spans="2:12" x14ac:dyDescent="0.2">
      <c r="B104" s="120"/>
      <c r="C104" s="120"/>
      <c r="D104" s="97" t="s">
        <v>187</v>
      </c>
      <c r="E104" s="110"/>
      <c r="F104" s="110"/>
      <c r="G104" s="110"/>
      <c r="H104" s="110"/>
      <c r="I104" s="110"/>
      <c r="J104" s="110"/>
      <c r="K104" s="110"/>
      <c r="L104" s="110"/>
    </row>
    <row r="105" spans="2:12" x14ac:dyDescent="0.2">
      <c r="B105" s="120"/>
      <c r="C105" s="120"/>
      <c r="D105" s="97" t="s">
        <v>188</v>
      </c>
      <c r="E105" s="110"/>
      <c r="F105" s="110"/>
      <c r="G105" s="110"/>
      <c r="H105" s="110"/>
      <c r="I105" s="110"/>
      <c r="J105" s="110"/>
      <c r="K105" s="110"/>
      <c r="L105" s="110"/>
    </row>
    <row r="106" spans="2:12" x14ac:dyDescent="0.2">
      <c r="B106" s="120"/>
      <c r="C106" s="120"/>
      <c r="D106" s="97" t="s">
        <v>189</v>
      </c>
      <c r="E106" s="110"/>
      <c r="F106" s="110"/>
      <c r="G106" s="110"/>
      <c r="H106" s="110"/>
      <c r="I106" s="110"/>
      <c r="J106" s="110"/>
      <c r="K106" s="110"/>
      <c r="L106" s="110"/>
    </row>
    <row r="107" spans="2:12" x14ac:dyDescent="0.2">
      <c r="B107" s="120"/>
      <c r="C107" s="120"/>
      <c r="D107" s="97" t="s">
        <v>190</v>
      </c>
      <c r="E107" s="152" t="s">
        <v>191</v>
      </c>
      <c r="F107" s="153" t="s">
        <v>95</v>
      </c>
      <c r="G107" s="153" t="s">
        <v>95</v>
      </c>
      <c r="H107" s="153" t="s">
        <v>95</v>
      </c>
      <c r="I107" s="153" t="s">
        <v>95</v>
      </c>
      <c r="J107" s="153" t="s">
        <v>95</v>
      </c>
      <c r="K107" s="153" t="s">
        <v>95</v>
      </c>
      <c r="L107" s="153" t="s">
        <v>95</v>
      </c>
    </row>
    <row r="108" spans="2:12" x14ac:dyDescent="0.2">
      <c r="B108" s="120"/>
      <c r="C108" s="120"/>
      <c r="D108" s="97" t="s">
        <v>192</v>
      </c>
      <c r="E108" s="154"/>
      <c r="F108" s="155" t="s">
        <v>130</v>
      </c>
      <c r="G108" s="155" t="s">
        <v>130</v>
      </c>
      <c r="H108" s="155" t="s">
        <v>130</v>
      </c>
      <c r="I108" s="155" t="s">
        <v>130</v>
      </c>
      <c r="J108" s="155" t="s">
        <v>130</v>
      </c>
      <c r="K108" s="155" t="s">
        <v>130</v>
      </c>
      <c r="L108" s="155" t="s">
        <v>130</v>
      </c>
    </row>
    <row r="109" spans="2:12" x14ac:dyDescent="0.2">
      <c r="B109" s="120"/>
      <c r="C109" s="120"/>
      <c r="D109" s="97" t="s">
        <v>193</v>
      </c>
      <c r="E109" s="154"/>
      <c r="F109" s="155" t="s">
        <v>132</v>
      </c>
      <c r="G109" s="155" t="s">
        <v>132</v>
      </c>
      <c r="H109" s="155" t="s">
        <v>132</v>
      </c>
      <c r="I109" s="155" t="s">
        <v>132</v>
      </c>
      <c r="J109" s="155" t="s">
        <v>132</v>
      </c>
      <c r="K109" s="155" t="s">
        <v>132</v>
      </c>
      <c r="L109" s="155" t="s">
        <v>132</v>
      </c>
    </row>
    <row r="110" spans="2:12" x14ac:dyDescent="0.2">
      <c r="B110" s="120"/>
      <c r="C110" s="120"/>
      <c r="D110" s="97" t="s">
        <v>194</v>
      </c>
      <c r="E110" s="154"/>
      <c r="F110" s="155" t="s">
        <v>134</v>
      </c>
      <c r="G110" s="155" t="s">
        <v>134</v>
      </c>
      <c r="H110" s="155" t="s">
        <v>134</v>
      </c>
      <c r="I110" s="155" t="s">
        <v>134</v>
      </c>
      <c r="J110" s="155" t="s">
        <v>135</v>
      </c>
      <c r="K110" s="155" t="s">
        <v>135</v>
      </c>
      <c r="L110" s="155" t="s">
        <v>135</v>
      </c>
    </row>
    <row r="111" spans="2:12" x14ac:dyDescent="0.2">
      <c r="B111" s="120"/>
      <c r="C111" s="120"/>
      <c r="D111" s="97" t="s">
        <v>195</v>
      </c>
      <c r="E111" s="154"/>
      <c r="F111" s="155" t="s">
        <v>137</v>
      </c>
      <c r="G111" s="155" t="s">
        <v>137</v>
      </c>
      <c r="H111" s="155" t="s">
        <v>137</v>
      </c>
      <c r="I111" s="155" t="s">
        <v>137</v>
      </c>
      <c r="J111" s="155" t="s">
        <v>134</v>
      </c>
      <c r="K111" s="155" t="s">
        <v>134</v>
      </c>
      <c r="L111" s="155" t="s">
        <v>134</v>
      </c>
    </row>
    <row r="112" spans="2:12" x14ac:dyDescent="0.2">
      <c r="B112" s="120"/>
      <c r="C112" s="120"/>
      <c r="D112" s="97" t="s">
        <v>196</v>
      </c>
      <c r="E112" s="154"/>
      <c r="F112" s="155" t="s">
        <v>140</v>
      </c>
      <c r="G112" s="155" t="s">
        <v>140</v>
      </c>
      <c r="H112" s="155" t="s">
        <v>140</v>
      </c>
      <c r="I112" s="155" t="s">
        <v>140</v>
      </c>
      <c r="J112" s="155" t="s">
        <v>141</v>
      </c>
      <c r="K112" s="155" t="s">
        <v>141</v>
      </c>
      <c r="L112" s="155" t="s">
        <v>141</v>
      </c>
    </row>
    <row r="113" spans="2:12" x14ac:dyDescent="0.2">
      <c r="B113" s="120"/>
      <c r="C113" s="120"/>
      <c r="D113" s="97" t="s">
        <v>197</v>
      </c>
      <c r="E113" s="154"/>
      <c r="F113" s="155" t="s">
        <v>140</v>
      </c>
      <c r="G113" s="155" t="s">
        <v>140</v>
      </c>
      <c r="H113" s="155" t="s">
        <v>140</v>
      </c>
      <c r="I113" s="155" t="s">
        <v>140</v>
      </c>
      <c r="J113" s="155" t="s">
        <v>138</v>
      </c>
      <c r="K113" s="155" t="s">
        <v>138</v>
      </c>
      <c r="L113" s="155" t="s">
        <v>138</v>
      </c>
    </row>
    <row r="114" spans="2:12" x14ac:dyDescent="0.2">
      <c r="B114" s="120"/>
      <c r="C114" s="120"/>
      <c r="D114" s="97" t="s">
        <v>198</v>
      </c>
      <c r="E114" s="154"/>
      <c r="F114" s="155" t="s">
        <v>140</v>
      </c>
      <c r="G114" s="155" t="s">
        <v>140</v>
      </c>
      <c r="H114" s="155" t="s">
        <v>140</v>
      </c>
      <c r="I114" s="155" t="s">
        <v>140</v>
      </c>
      <c r="J114" s="155" t="s">
        <v>144</v>
      </c>
      <c r="K114" s="155" t="s">
        <v>144</v>
      </c>
      <c r="L114" s="155" t="s">
        <v>144</v>
      </c>
    </row>
    <row r="115" spans="2:12" x14ac:dyDescent="0.2">
      <c r="B115" s="120"/>
      <c r="C115" s="120"/>
      <c r="D115" s="97" t="s">
        <v>199</v>
      </c>
      <c r="E115" s="154"/>
      <c r="F115" s="155" t="s">
        <v>140</v>
      </c>
      <c r="G115" s="155" t="s">
        <v>140</v>
      </c>
      <c r="H115" s="155" t="s">
        <v>140</v>
      </c>
      <c r="I115" s="155" t="s">
        <v>140</v>
      </c>
      <c r="J115" s="155" t="s">
        <v>146</v>
      </c>
      <c r="K115" s="155" t="s">
        <v>146</v>
      </c>
      <c r="L115" s="155" t="s">
        <v>146</v>
      </c>
    </row>
    <row r="116" spans="2:12" x14ac:dyDescent="0.2">
      <c r="B116" s="120"/>
      <c r="C116" s="120"/>
      <c r="D116" s="97" t="s">
        <v>200</v>
      </c>
      <c r="E116" s="154"/>
      <c r="F116" s="155" t="s">
        <v>140</v>
      </c>
      <c r="G116" s="155" t="s">
        <v>140</v>
      </c>
      <c r="H116" s="155" t="s">
        <v>140</v>
      </c>
      <c r="I116" s="155" t="s">
        <v>140</v>
      </c>
      <c r="J116" s="155" t="s">
        <v>148</v>
      </c>
      <c r="K116" s="155" t="s">
        <v>148</v>
      </c>
      <c r="L116" s="155" t="s">
        <v>148</v>
      </c>
    </row>
    <row r="117" spans="2:12" x14ac:dyDescent="0.2">
      <c r="B117" s="120"/>
      <c r="C117" s="120"/>
      <c r="D117" s="97" t="s">
        <v>201</v>
      </c>
      <c r="E117" s="154"/>
      <c r="F117" s="155" t="s">
        <v>140</v>
      </c>
      <c r="G117" s="155" t="s">
        <v>140</v>
      </c>
      <c r="H117" s="155" t="s">
        <v>140</v>
      </c>
      <c r="I117" s="155" t="s">
        <v>140</v>
      </c>
      <c r="J117" s="155" t="s">
        <v>137</v>
      </c>
      <c r="K117" s="155" t="s">
        <v>137</v>
      </c>
      <c r="L117" s="155" t="s">
        <v>137</v>
      </c>
    </row>
    <row r="118" spans="2:12" x14ac:dyDescent="0.2">
      <c r="B118" s="120"/>
      <c r="C118" s="120"/>
      <c r="D118" s="97" t="s">
        <v>202</v>
      </c>
      <c r="E118" s="154"/>
      <c r="F118" s="155" t="s">
        <v>140</v>
      </c>
      <c r="G118" s="155" t="s">
        <v>140</v>
      </c>
      <c r="H118" s="155" t="s">
        <v>140</v>
      </c>
      <c r="I118" s="155" t="s">
        <v>140</v>
      </c>
      <c r="J118" s="155" t="s">
        <v>151</v>
      </c>
      <c r="K118" s="155" t="s">
        <v>151</v>
      </c>
      <c r="L118" s="155" t="s">
        <v>151</v>
      </c>
    </row>
    <row r="119" spans="2:12" x14ac:dyDescent="0.2">
      <c r="B119" s="120"/>
      <c r="C119" s="120"/>
      <c r="D119" s="97" t="s">
        <v>203</v>
      </c>
      <c r="E119" s="154"/>
      <c r="F119" s="155" t="s">
        <v>140</v>
      </c>
      <c r="G119" s="155" t="s">
        <v>140</v>
      </c>
      <c r="H119" s="155" t="s">
        <v>140</v>
      </c>
      <c r="I119" s="155" t="s">
        <v>140</v>
      </c>
      <c r="J119" s="155" t="s">
        <v>153</v>
      </c>
      <c r="K119" s="155" t="s">
        <v>153</v>
      </c>
      <c r="L119" s="155" t="s">
        <v>153</v>
      </c>
    </row>
    <row r="120" spans="2:12" x14ac:dyDescent="0.2">
      <c r="B120" s="120"/>
      <c r="C120" s="120"/>
      <c r="D120" s="97" t="s">
        <v>204</v>
      </c>
      <c r="E120" s="154"/>
      <c r="F120" s="155" t="s">
        <v>140</v>
      </c>
      <c r="G120" s="155" t="s">
        <v>140</v>
      </c>
      <c r="H120" s="155" t="s">
        <v>140</v>
      </c>
      <c r="I120" s="155" t="s">
        <v>140</v>
      </c>
      <c r="J120" s="155" t="s">
        <v>155</v>
      </c>
      <c r="K120" s="155" t="s">
        <v>155</v>
      </c>
      <c r="L120" s="155" t="s">
        <v>155</v>
      </c>
    </row>
    <row r="121" spans="2:12" x14ac:dyDescent="0.2">
      <c r="B121" s="120"/>
      <c r="C121" s="120"/>
      <c r="D121" s="97" t="s">
        <v>205</v>
      </c>
      <c r="E121" s="154"/>
      <c r="F121" s="155"/>
      <c r="G121" s="155"/>
      <c r="H121" s="155"/>
      <c r="I121" s="155"/>
      <c r="J121" s="155"/>
      <c r="K121" s="155"/>
      <c r="L121" s="155"/>
    </row>
    <row r="122" spans="2:12" x14ac:dyDescent="0.2">
      <c r="B122" s="120"/>
      <c r="C122" s="120"/>
      <c r="D122" s="97" t="s">
        <v>206</v>
      </c>
      <c r="E122" s="154"/>
      <c r="F122" s="155"/>
      <c r="G122" s="155"/>
      <c r="H122" s="155"/>
      <c r="I122" s="155"/>
      <c r="J122" s="155"/>
      <c r="K122" s="155"/>
      <c r="L122" s="155"/>
    </row>
    <row r="123" spans="2:12" x14ac:dyDescent="0.2">
      <c r="B123" s="120"/>
      <c r="C123" s="120"/>
      <c r="D123" s="97" t="s">
        <v>207</v>
      </c>
      <c r="E123" s="154"/>
      <c r="F123" s="156"/>
      <c r="G123" s="156"/>
      <c r="H123" s="156"/>
      <c r="I123" s="156"/>
      <c r="J123" s="156"/>
      <c r="K123" s="156"/>
      <c r="L123" s="156"/>
    </row>
    <row r="124" spans="2:12" x14ac:dyDescent="0.2">
      <c r="B124" s="120"/>
      <c r="C124" s="120"/>
      <c r="D124" s="97" t="s">
        <v>208</v>
      </c>
      <c r="E124" s="154"/>
      <c r="F124" s="153" t="s">
        <v>105</v>
      </c>
      <c r="G124" s="153" t="s">
        <v>105</v>
      </c>
      <c r="H124" s="153" t="s">
        <v>105</v>
      </c>
      <c r="I124" s="153" t="s">
        <v>105</v>
      </c>
      <c r="J124" s="153" t="s">
        <v>105</v>
      </c>
      <c r="K124" s="153" t="s">
        <v>105</v>
      </c>
      <c r="L124" s="153" t="s">
        <v>105</v>
      </c>
    </row>
    <row r="125" spans="2:12" x14ac:dyDescent="0.2">
      <c r="B125" s="120"/>
      <c r="C125" s="120"/>
      <c r="D125" s="97" t="s">
        <v>209</v>
      </c>
      <c r="E125" s="154"/>
      <c r="F125" s="155" t="s">
        <v>73</v>
      </c>
      <c r="G125" s="155" t="s">
        <v>73</v>
      </c>
      <c r="H125" s="155" t="s">
        <v>73</v>
      </c>
      <c r="I125" s="155" t="s">
        <v>73</v>
      </c>
      <c r="J125" s="155" t="s">
        <v>73</v>
      </c>
      <c r="K125" s="155" t="s">
        <v>73</v>
      </c>
      <c r="L125" s="155" t="s">
        <v>73</v>
      </c>
    </row>
    <row r="126" spans="2:12" x14ac:dyDescent="0.2">
      <c r="B126" s="120"/>
      <c r="C126" s="120"/>
      <c r="D126" s="97" t="s">
        <v>210</v>
      </c>
      <c r="E126" s="154"/>
      <c r="F126" s="155" t="s">
        <v>162</v>
      </c>
      <c r="G126" s="155" t="s">
        <v>162</v>
      </c>
      <c r="H126" s="155" t="s">
        <v>162</v>
      </c>
      <c r="I126" s="155" t="s">
        <v>162</v>
      </c>
      <c r="J126" s="155" t="s">
        <v>162</v>
      </c>
      <c r="K126" s="155" t="s">
        <v>162</v>
      </c>
      <c r="L126" s="155" t="s">
        <v>162</v>
      </c>
    </row>
    <row r="127" spans="2:12" x14ac:dyDescent="0.2">
      <c r="B127" s="120"/>
      <c r="C127" s="120"/>
      <c r="D127" s="97" t="s">
        <v>211</v>
      </c>
      <c r="E127" s="154"/>
      <c r="F127" s="155" t="s">
        <v>164</v>
      </c>
      <c r="G127" s="155" t="s">
        <v>164</v>
      </c>
      <c r="H127" s="155" t="s">
        <v>164</v>
      </c>
      <c r="I127" s="155" t="s">
        <v>164</v>
      </c>
      <c r="J127" s="155" t="s">
        <v>71</v>
      </c>
      <c r="K127" s="155" t="s">
        <v>71</v>
      </c>
      <c r="L127" s="155" t="s">
        <v>71</v>
      </c>
    </row>
    <row r="128" spans="2:12" x14ac:dyDescent="0.2">
      <c r="B128" s="120"/>
      <c r="C128" s="120"/>
      <c r="D128" s="97" t="s">
        <v>212</v>
      </c>
      <c r="E128" s="154"/>
      <c r="F128" s="155" t="s">
        <v>108</v>
      </c>
      <c r="G128" s="155" t="s">
        <v>108</v>
      </c>
      <c r="H128" s="155" t="s">
        <v>108</v>
      </c>
      <c r="I128" s="155" t="s">
        <v>108</v>
      </c>
      <c r="J128" s="155" t="s">
        <v>164</v>
      </c>
      <c r="K128" s="155" t="s">
        <v>164</v>
      </c>
      <c r="L128" s="155" t="s">
        <v>164</v>
      </c>
    </row>
    <row r="129" spans="2:12" x14ac:dyDescent="0.2">
      <c r="B129" s="120"/>
      <c r="C129" s="120"/>
      <c r="D129" s="97" t="s">
        <v>213</v>
      </c>
      <c r="E129" s="154"/>
      <c r="F129" s="155" t="s">
        <v>168</v>
      </c>
      <c r="G129" s="155" t="s">
        <v>168</v>
      </c>
      <c r="H129" s="155" t="s">
        <v>168</v>
      </c>
      <c r="I129" s="155" t="s">
        <v>168</v>
      </c>
      <c r="J129" s="155" t="s">
        <v>169</v>
      </c>
      <c r="K129" s="155" t="s">
        <v>169</v>
      </c>
      <c r="L129" s="155" t="s">
        <v>169</v>
      </c>
    </row>
    <row r="130" spans="2:12" x14ac:dyDescent="0.2">
      <c r="B130" s="120"/>
      <c r="C130" s="120"/>
      <c r="D130" s="97" t="s">
        <v>214</v>
      </c>
      <c r="E130" s="154"/>
      <c r="F130" s="155" t="s">
        <v>168</v>
      </c>
      <c r="G130" s="155" t="s">
        <v>168</v>
      </c>
      <c r="H130" s="155" t="s">
        <v>168</v>
      </c>
      <c r="I130" s="155" t="s">
        <v>168</v>
      </c>
      <c r="J130" s="155" t="s">
        <v>166</v>
      </c>
      <c r="K130" s="155" t="s">
        <v>166</v>
      </c>
      <c r="L130" s="155" t="s">
        <v>166</v>
      </c>
    </row>
    <row r="131" spans="2:12" x14ac:dyDescent="0.2">
      <c r="B131" s="120"/>
      <c r="C131" s="120"/>
      <c r="D131" s="97" t="s">
        <v>215</v>
      </c>
      <c r="E131" s="154"/>
      <c r="F131" s="155" t="s">
        <v>168</v>
      </c>
      <c r="G131" s="155" t="s">
        <v>168</v>
      </c>
      <c r="H131" s="155" t="s">
        <v>168</v>
      </c>
      <c r="I131" s="155" t="s">
        <v>168</v>
      </c>
      <c r="J131" s="155" t="s">
        <v>172</v>
      </c>
      <c r="K131" s="155" t="s">
        <v>172</v>
      </c>
      <c r="L131" s="155" t="s">
        <v>172</v>
      </c>
    </row>
    <row r="132" spans="2:12" x14ac:dyDescent="0.2">
      <c r="B132" s="120"/>
      <c r="C132" s="120"/>
      <c r="D132" s="97" t="s">
        <v>216</v>
      </c>
      <c r="E132" s="154"/>
      <c r="F132" s="155" t="s">
        <v>168</v>
      </c>
      <c r="G132" s="155" t="s">
        <v>168</v>
      </c>
      <c r="H132" s="155" t="s">
        <v>168</v>
      </c>
      <c r="I132" s="155" t="s">
        <v>168</v>
      </c>
      <c r="J132" s="155" t="s">
        <v>174</v>
      </c>
      <c r="K132" s="155" t="s">
        <v>174</v>
      </c>
      <c r="L132" s="155" t="s">
        <v>174</v>
      </c>
    </row>
    <row r="133" spans="2:12" x14ac:dyDescent="0.2">
      <c r="B133" s="120"/>
      <c r="C133" s="120"/>
      <c r="D133" s="97" t="s">
        <v>217</v>
      </c>
      <c r="E133" s="154"/>
      <c r="F133" s="155" t="s">
        <v>168</v>
      </c>
      <c r="G133" s="155" t="s">
        <v>168</v>
      </c>
      <c r="H133" s="155" t="s">
        <v>168</v>
      </c>
      <c r="I133" s="155" t="s">
        <v>168</v>
      </c>
      <c r="J133" s="155" t="s">
        <v>176</v>
      </c>
      <c r="K133" s="155" t="s">
        <v>176</v>
      </c>
      <c r="L133" s="155" t="s">
        <v>176</v>
      </c>
    </row>
    <row r="134" spans="2:12" x14ac:dyDescent="0.2">
      <c r="B134" s="120"/>
      <c r="C134" s="120"/>
      <c r="D134" s="97" t="s">
        <v>218</v>
      </c>
      <c r="E134" s="154"/>
      <c r="F134" s="155" t="s">
        <v>168</v>
      </c>
      <c r="G134" s="155" t="s">
        <v>168</v>
      </c>
      <c r="H134" s="155" t="s">
        <v>168</v>
      </c>
      <c r="I134" s="155" t="s">
        <v>168</v>
      </c>
      <c r="J134" s="155" t="s">
        <v>108</v>
      </c>
      <c r="K134" s="155" t="s">
        <v>108</v>
      </c>
      <c r="L134" s="155" t="s">
        <v>108</v>
      </c>
    </row>
    <row r="135" spans="2:12" x14ac:dyDescent="0.2">
      <c r="B135" s="120"/>
      <c r="C135" s="120"/>
      <c r="D135" s="97" t="s">
        <v>219</v>
      </c>
      <c r="E135" s="154"/>
      <c r="F135" s="155" t="s">
        <v>168</v>
      </c>
      <c r="G135" s="155" t="s">
        <v>168</v>
      </c>
      <c r="H135" s="155" t="s">
        <v>168</v>
      </c>
      <c r="I135" s="155" t="s">
        <v>168</v>
      </c>
      <c r="J135" s="155" t="s">
        <v>179</v>
      </c>
      <c r="K135" s="155" t="s">
        <v>179</v>
      </c>
      <c r="L135" s="155" t="s">
        <v>179</v>
      </c>
    </row>
    <row r="136" spans="2:12" x14ac:dyDescent="0.2">
      <c r="B136" s="120"/>
      <c r="C136" s="120"/>
      <c r="D136" s="97" t="s">
        <v>220</v>
      </c>
      <c r="E136" s="154"/>
      <c r="F136" s="155" t="s">
        <v>168</v>
      </c>
      <c r="G136" s="155" t="s">
        <v>168</v>
      </c>
      <c r="H136" s="155" t="s">
        <v>168</v>
      </c>
      <c r="I136" s="155" t="s">
        <v>168</v>
      </c>
      <c r="J136" s="155" t="s">
        <v>181</v>
      </c>
      <c r="K136" s="155" t="s">
        <v>181</v>
      </c>
      <c r="L136" s="155" t="s">
        <v>181</v>
      </c>
    </row>
    <row r="137" spans="2:12" x14ac:dyDescent="0.2">
      <c r="B137" s="120"/>
      <c r="C137" s="120"/>
      <c r="D137" s="97" t="s">
        <v>221</v>
      </c>
      <c r="E137" s="154"/>
      <c r="F137" s="155" t="s">
        <v>168</v>
      </c>
      <c r="G137" s="155" t="s">
        <v>168</v>
      </c>
      <c r="H137" s="155" t="s">
        <v>168</v>
      </c>
      <c r="I137" s="155" t="s">
        <v>168</v>
      </c>
      <c r="J137" s="155" t="s">
        <v>183</v>
      </c>
      <c r="K137" s="155" t="s">
        <v>183</v>
      </c>
      <c r="L137" s="155" t="s">
        <v>183</v>
      </c>
    </row>
    <row r="138" spans="2:12" x14ac:dyDescent="0.2">
      <c r="B138" s="120"/>
      <c r="C138" s="120"/>
      <c r="D138" s="97" t="s">
        <v>222</v>
      </c>
      <c r="E138" s="154"/>
      <c r="F138" s="155"/>
      <c r="G138" s="155"/>
      <c r="H138" s="155"/>
      <c r="I138" s="155"/>
      <c r="J138" s="155"/>
      <c r="K138" s="155"/>
      <c r="L138" s="155"/>
    </row>
    <row r="139" spans="2:12" x14ac:dyDescent="0.2">
      <c r="B139" s="120"/>
      <c r="C139" s="120"/>
      <c r="D139" s="97" t="s">
        <v>223</v>
      </c>
      <c r="E139" s="154"/>
      <c r="F139" s="155"/>
      <c r="G139" s="155"/>
      <c r="H139" s="155"/>
      <c r="I139" s="155"/>
      <c r="J139" s="155"/>
      <c r="K139" s="155"/>
      <c r="L139" s="155"/>
    </row>
    <row r="140" spans="2:12" x14ac:dyDescent="0.2">
      <c r="B140" s="120"/>
      <c r="C140" s="120"/>
      <c r="D140" s="97" t="s">
        <v>224</v>
      </c>
      <c r="E140" s="157"/>
      <c r="F140" s="156"/>
      <c r="G140" s="156"/>
      <c r="H140" s="156"/>
      <c r="I140" s="156"/>
      <c r="J140" s="156"/>
      <c r="K140" s="156"/>
      <c r="L140" s="156"/>
    </row>
    <row r="141" spans="2:12" x14ac:dyDescent="0.2">
      <c r="B141" s="120"/>
      <c r="C141" s="120"/>
      <c r="D141" s="97" t="s">
        <v>225</v>
      </c>
      <c r="E141" s="158"/>
      <c r="F141" s="158"/>
      <c r="G141" s="158"/>
      <c r="H141" s="158"/>
      <c r="I141" s="158"/>
      <c r="J141" s="158"/>
      <c r="K141" s="158"/>
      <c r="L141" s="158"/>
    </row>
    <row r="142" spans="2:12" x14ac:dyDescent="0.2">
      <c r="B142" s="120"/>
      <c r="C142" s="120"/>
      <c r="D142" s="97" t="s">
        <v>226</v>
      </c>
      <c r="E142" s="120"/>
      <c r="F142" s="120"/>
      <c r="G142" s="120"/>
      <c r="H142" s="120"/>
      <c r="I142" s="120"/>
      <c r="J142" s="120"/>
      <c r="K142" s="120"/>
      <c r="L142" s="120"/>
    </row>
    <row r="143" spans="2:12" x14ac:dyDescent="0.2">
      <c r="B143" s="120"/>
      <c r="C143" s="120"/>
      <c r="D143" s="97" t="s">
        <v>227</v>
      </c>
      <c r="E143" s="159"/>
      <c r="F143" s="120"/>
      <c r="G143" s="159"/>
      <c r="H143" s="159"/>
      <c r="I143" s="159"/>
      <c r="J143" s="159"/>
      <c r="K143" s="159"/>
      <c r="L143" s="159"/>
    </row>
    <row r="144" spans="2:12" x14ac:dyDescent="0.2">
      <c r="B144" s="120"/>
      <c r="C144" s="120"/>
      <c r="D144" s="97" t="s">
        <v>228</v>
      </c>
      <c r="E144" s="102" t="s">
        <v>229</v>
      </c>
      <c r="F144" s="103" t="s">
        <v>95</v>
      </c>
      <c r="G144" s="103" t="s">
        <v>95</v>
      </c>
      <c r="H144" s="103" t="s">
        <v>95</v>
      </c>
      <c r="I144" s="103" t="s">
        <v>95</v>
      </c>
      <c r="J144" s="103" t="s">
        <v>95</v>
      </c>
      <c r="K144" s="103" t="s">
        <v>95</v>
      </c>
      <c r="L144" s="103" t="s">
        <v>95</v>
      </c>
    </row>
    <row r="145" spans="2:12" x14ac:dyDescent="0.2">
      <c r="B145" s="120"/>
      <c r="C145" s="120"/>
      <c r="D145" s="97" t="s">
        <v>230</v>
      </c>
      <c r="E145" s="106"/>
      <c r="F145" s="107" t="s">
        <v>95</v>
      </c>
      <c r="G145" s="107" t="s">
        <v>95</v>
      </c>
      <c r="H145" s="107" t="s">
        <v>95</v>
      </c>
      <c r="I145" s="107" t="s">
        <v>95</v>
      </c>
      <c r="J145" s="107" t="s">
        <v>130</v>
      </c>
      <c r="K145" s="107" t="s">
        <v>130</v>
      </c>
      <c r="L145" s="107" t="s">
        <v>130</v>
      </c>
    </row>
    <row r="146" spans="2:12" x14ac:dyDescent="0.2">
      <c r="B146" s="120"/>
      <c r="C146" s="120"/>
      <c r="D146" s="97" t="s">
        <v>231</v>
      </c>
      <c r="E146" s="106"/>
      <c r="F146" s="107" t="s">
        <v>95</v>
      </c>
      <c r="G146" s="107" t="s">
        <v>95</v>
      </c>
      <c r="H146" s="107" t="s">
        <v>95</v>
      </c>
      <c r="I146" s="107" t="s">
        <v>95</v>
      </c>
      <c r="J146" s="107" t="s">
        <v>132</v>
      </c>
      <c r="K146" s="107" t="s">
        <v>132</v>
      </c>
      <c r="L146" s="107" t="s">
        <v>132</v>
      </c>
    </row>
    <row r="147" spans="2:12" x14ac:dyDescent="0.2">
      <c r="B147" s="120"/>
      <c r="C147" s="120"/>
      <c r="D147" s="97" t="s">
        <v>232</v>
      </c>
      <c r="E147" s="106"/>
      <c r="F147" s="107" t="s">
        <v>95</v>
      </c>
      <c r="G147" s="107" t="s">
        <v>95</v>
      </c>
      <c r="H147" s="107" t="s">
        <v>95</v>
      </c>
      <c r="I147" s="107" t="s">
        <v>95</v>
      </c>
      <c r="J147" s="107" t="s">
        <v>134</v>
      </c>
      <c r="K147" s="107" t="s">
        <v>134</v>
      </c>
      <c r="L147" s="107" t="s">
        <v>134</v>
      </c>
    </row>
    <row r="148" spans="2:12" x14ac:dyDescent="0.2">
      <c r="B148" s="120"/>
      <c r="C148" s="120"/>
      <c r="D148" s="97" t="s">
        <v>233</v>
      </c>
      <c r="E148" s="106"/>
      <c r="F148" s="107" t="s">
        <v>95</v>
      </c>
      <c r="G148" s="107" t="s">
        <v>95</v>
      </c>
      <c r="H148" s="107" t="s">
        <v>95</v>
      </c>
      <c r="I148" s="107" t="s">
        <v>95</v>
      </c>
      <c r="J148" s="107" t="s">
        <v>138</v>
      </c>
      <c r="K148" s="107" t="s">
        <v>138</v>
      </c>
      <c r="L148" s="107" t="s">
        <v>138</v>
      </c>
    </row>
    <row r="149" spans="2:12" x14ac:dyDescent="0.2">
      <c r="B149" s="120"/>
      <c r="C149" s="120"/>
      <c r="D149" s="97" t="s">
        <v>234</v>
      </c>
      <c r="E149" s="106"/>
      <c r="F149" s="107" t="s">
        <v>95</v>
      </c>
      <c r="G149" s="107" t="s">
        <v>95</v>
      </c>
      <c r="H149" s="107" t="s">
        <v>95</v>
      </c>
      <c r="I149" s="107" t="s">
        <v>95</v>
      </c>
      <c r="J149" s="107" t="s">
        <v>144</v>
      </c>
      <c r="K149" s="107" t="s">
        <v>144</v>
      </c>
      <c r="L149" s="107" t="s">
        <v>144</v>
      </c>
    </row>
    <row r="150" spans="2:12" x14ac:dyDescent="0.2">
      <c r="B150" s="120"/>
      <c r="C150" s="120"/>
      <c r="D150" s="97" t="s">
        <v>235</v>
      </c>
      <c r="E150" s="106"/>
      <c r="F150" s="107" t="s">
        <v>95</v>
      </c>
      <c r="G150" s="107" t="s">
        <v>95</v>
      </c>
      <c r="H150" s="107" t="s">
        <v>95</v>
      </c>
      <c r="I150" s="107" t="s">
        <v>95</v>
      </c>
      <c r="J150" s="107" t="s">
        <v>146</v>
      </c>
      <c r="K150" s="107" t="s">
        <v>146</v>
      </c>
      <c r="L150" s="107" t="s">
        <v>146</v>
      </c>
    </row>
    <row r="151" spans="2:12" x14ac:dyDescent="0.2">
      <c r="B151" s="120"/>
      <c r="C151" s="120"/>
      <c r="D151" s="97" t="s">
        <v>236</v>
      </c>
      <c r="E151" s="106"/>
      <c r="F151" s="107" t="s">
        <v>95</v>
      </c>
      <c r="G151" s="107" t="s">
        <v>95</v>
      </c>
      <c r="H151" s="107" t="s">
        <v>95</v>
      </c>
      <c r="I151" s="107" t="s">
        <v>95</v>
      </c>
      <c r="J151" s="107" t="s">
        <v>148</v>
      </c>
      <c r="K151" s="107" t="s">
        <v>148</v>
      </c>
      <c r="L151" s="107" t="s">
        <v>148</v>
      </c>
    </row>
    <row r="152" spans="2:12" x14ac:dyDescent="0.2">
      <c r="B152" s="120"/>
      <c r="C152" s="120"/>
      <c r="D152" s="97" t="s">
        <v>237</v>
      </c>
      <c r="E152" s="106"/>
      <c r="F152" s="107" t="s">
        <v>95</v>
      </c>
      <c r="G152" s="107" t="s">
        <v>95</v>
      </c>
      <c r="H152" s="107" t="s">
        <v>95</v>
      </c>
      <c r="I152" s="107" t="s">
        <v>95</v>
      </c>
      <c r="J152" s="107" t="s">
        <v>137</v>
      </c>
      <c r="K152" s="107" t="s">
        <v>137</v>
      </c>
      <c r="L152" s="107" t="s">
        <v>137</v>
      </c>
    </row>
    <row r="153" spans="2:12" x14ac:dyDescent="0.2">
      <c r="B153" s="120"/>
      <c r="C153" s="120"/>
      <c r="D153" s="97" t="s">
        <v>238</v>
      </c>
      <c r="E153" s="106"/>
      <c r="F153" s="107" t="s">
        <v>95</v>
      </c>
      <c r="G153" s="107" t="s">
        <v>95</v>
      </c>
      <c r="H153" s="107" t="s">
        <v>95</v>
      </c>
      <c r="I153" s="107" t="s">
        <v>95</v>
      </c>
      <c r="J153" s="107" t="s">
        <v>151</v>
      </c>
      <c r="K153" s="107" t="s">
        <v>151</v>
      </c>
      <c r="L153" s="107" t="s">
        <v>151</v>
      </c>
    </row>
    <row r="154" spans="2:12" x14ac:dyDescent="0.2">
      <c r="B154" s="120"/>
      <c r="C154" s="120"/>
      <c r="D154" s="97" t="s">
        <v>239</v>
      </c>
      <c r="E154" s="106"/>
      <c r="F154" s="107"/>
      <c r="G154" s="107"/>
      <c r="H154" s="107"/>
      <c r="I154" s="107"/>
      <c r="J154" s="107"/>
      <c r="K154" s="107"/>
      <c r="L154" s="107"/>
    </row>
    <row r="155" spans="2:12" x14ac:dyDescent="0.2">
      <c r="B155" s="120"/>
      <c r="C155" s="120"/>
      <c r="D155" s="97" t="s">
        <v>240</v>
      </c>
      <c r="E155" s="106"/>
      <c r="F155" s="107"/>
      <c r="G155" s="107"/>
      <c r="H155" s="107"/>
      <c r="I155" s="107"/>
      <c r="J155" s="107"/>
      <c r="K155" s="107"/>
      <c r="L155" s="107"/>
    </row>
    <row r="156" spans="2:12" x14ac:dyDescent="0.2">
      <c r="B156" s="120"/>
      <c r="C156" s="120"/>
      <c r="D156" s="97" t="s">
        <v>241</v>
      </c>
      <c r="E156" s="106"/>
      <c r="F156" s="107"/>
      <c r="G156" s="107"/>
      <c r="H156" s="107"/>
      <c r="I156" s="107"/>
      <c r="J156" s="107"/>
      <c r="K156" s="107"/>
      <c r="L156" s="107"/>
    </row>
    <row r="157" spans="2:12" x14ac:dyDescent="0.2">
      <c r="B157" s="120"/>
      <c r="C157" s="120"/>
      <c r="D157" s="97" t="s">
        <v>242</v>
      </c>
      <c r="E157" s="106"/>
      <c r="F157" s="107"/>
      <c r="G157" s="107"/>
      <c r="H157" s="107"/>
      <c r="I157" s="107"/>
      <c r="J157" s="107"/>
      <c r="K157" s="107"/>
      <c r="L157" s="107"/>
    </row>
    <row r="158" spans="2:12" x14ac:dyDescent="0.2">
      <c r="B158" s="120"/>
      <c r="C158" s="120"/>
      <c r="D158" s="97" t="s">
        <v>243</v>
      </c>
      <c r="E158" s="106"/>
      <c r="F158" s="107"/>
      <c r="G158" s="107"/>
      <c r="H158" s="107"/>
      <c r="I158" s="107"/>
      <c r="J158" s="107"/>
      <c r="K158" s="107"/>
      <c r="L158" s="107"/>
    </row>
    <row r="159" spans="2:12" x14ac:dyDescent="0.2">
      <c r="B159" s="120"/>
      <c r="C159" s="120"/>
      <c r="D159" s="97" t="s">
        <v>244</v>
      </c>
      <c r="E159" s="106"/>
      <c r="F159" s="107"/>
      <c r="G159" s="107"/>
      <c r="H159" s="107"/>
      <c r="I159" s="107"/>
      <c r="J159" s="107"/>
      <c r="K159" s="107"/>
      <c r="L159" s="107"/>
    </row>
    <row r="160" spans="2:12" x14ac:dyDescent="0.2">
      <c r="B160" s="120"/>
      <c r="C160" s="120"/>
      <c r="D160" s="97" t="s">
        <v>245</v>
      </c>
      <c r="E160" s="106"/>
      <c r="F160" s="108"/>
      <c r="G160" s="108"/>
      <c r="H160" s="108"/>
      <c r="I160" s="108"/>
      <c r="J160" s="108"/>
      <c r="K160" s="108"/>
      <c r="L160" s="108"/>
    </row>
    <row r="161" spans="1:12" x14ac:dyDescent="0.2">
      <c r="B161" s="120"/>
      <c r="C161" s="120"/>
      <c r="D161" s="97" t="s">
        <v>246</v>
      </c>
      <c r="E161" s="106"/>
      <c r="F161" s="103" t="s">
        <v>105</v>
      </c>
      <c r="G161" s="103" t="s">
        <v>105</v>
      </c>
      <c r="H161" s="103" t="s">
        <v>105</v>
      </c>
      <c r="I161" s="103" t="s">
        <v>105</v>
      </c>
      <c r="J161" s="103" t="s">
        <v>105</v>
      </c>
      <c r="K161" s="103" t="s">
        <v>105</v>
      </c>
      <c r="L161" s="103" t="s">
        <v>105</v>
      </c>
    </row>
    <row r="162" spans="1:12" x14ac:dyDescent="0.2">
      <c r="B162" s="120"/>
      <c r="C162" s="120"/>
      <c r="D162" s="97" t="s">
        <v>247</v>
      </c>
      <c r="E162" s="106"/>
      <c r="F162" s="160" t="s">
        <v>105</v>
      </c>
      <c r="G162" s="160" t="s">
        <v>105</v>
      </c>
      <c r="H162" s="160" t="s">
        <v>105</v>
      </c>
      <c r="I162" s="160" t="s">
        <v>105</v>
      </c>
      <c r="J162" s="107" t="s">
        <v>73</v>
      </c>
      <c r="K162" s="107" t="s">
        <v>73</v>
      </c>
      <c r="L162" s="107" t="s">
        <v>73</v>
      </c>
    </row>
    <row r="163" spans="1:12" x14ac:dyDescent="0.2">
      <c r="B163" s="120"/>
      <c r="C163" s="120"/>
      <c r="D163" s="97" t="s">
        <v>248</v>
      </c>
      <c r="E163" s="106"/>
      <c r="F163" s="160" t="s">
        <v>105</v>
      </c>
      <c r="G163" s="160" t="s">
        <v>105</v>
      </c>
      <c r="H163" s="160" t="s">
        <v>105</v>
      </c>
      <c r="I163" s="160" t="s">
        <v>105</v>
      </c>
      <c r="J163" s="107" t="s">
        <v>162</v>
      </c>
      <c r="K163" s="107" t="s">
        <v>162</v>
      </c>
      <c r="L163" s="107" t="s">
        <v>162</v>
      </c>
    </row>
    <row r="164" spans="1:12" x14ac:dyDescent="0.2">
      <c r="A164" s="120"/>
      <c r="B164" s="120"/>
      <c r="C164" s="120"/>
      <c r="D164" s="97" t="s">
        <v>249</v>
      </c>
      <c r="E164" s="106"/>
      <c r="F164" s="160" t="s">
        <v>105</v>
      </c>
      <c r="G164" s="160" t="s">
        <v>105</v>
      </c>
      <c r="H164" s="160" t="s">
        <v>105</v>
      </c>
      <c r="I164" s="160" t="s">
        <v>105</v>
      </c>
      <c r="J164" s="107" t="s">
        <v>164</v>
      </c>
      <c r="K164" s="107" t="s">
        <v>164</v>
      </c>
      <c r="L164" s="107" t="s">
        <v>164</v>
      </c>
    </row>
    <row r="165" spans="1:12" x14ac:dyDescent="0.2">
      <c r="A165" s="120"/>
      <c r="B165" s="120"/>
      <c r="C165" s="120"/>
      <c r="D165" s="97" t="s">
        <v>250</v>
      </c>
      <c r="E165" s="106"/>
      <c r="F165" s="160" t="s">
        <v>105</v>
      </c>
      <c r="G165" s="160" t="s">
        <v>105</v>
      </c>
      <c r="H165" s="160" t="s">
        <v>105</v>
      </c>
      <c r="I165" s="160" t="s">
        <v>105</v>
      </c>
      <c r="J165" s="107" t="s">
        <v>166</v>
      </c>
      <c r="K165" s="107" t="s">
        <v>166</v>
      </c>
      <c r="L165" s="107" t="s">
        <v>166</v>
      </c>
    </row>
    <row r="166" spans="1:12" x14ac:dyDescent="0.2">
      <c r="A166" s="120"/>
      <c r="B166" s="120"/>
      <c r="C166" s="120"/>
      <c r="D166" s="97" t="s">
        <v>251</v>
      </c>
      <c r="E166" s="106"/>
      <c r="F166" s="160" t="s">
        <v>105</v>
      </c>
      <c r="G166" s="160" t="s">
        <v>105</v>
      </c>
      <c r="H166" s="160" t="s">
        <v>105</v>
      </c>
      <c r="I166" s="160" t="s">
        <v>105</v>
      </c>
      <c r="J166" s="107" t="s">
        <v>172</v>
      </c>
      <c r="K166" s="107" t="s">
        <v>172</v>
      </c>
      <c r="L166" s="107" t="s">
        <v>172</v>
      </c>
    </row>
    <row r="167" spans="1:12" x14ac:dyDescent="0.2">
      <c r="B167" s="120"/>
      <c r="C167" s="120"/>
      <c r="D167" s="97" t="s">
        <v>252</v>
      </c>
      <c r="E167" s="106"/>
      <c r="F167" s="160" t="s">
        <v>105</v>
      </c>
      <c r="G167" s="160" t="s">
        <v>105</v>
      </c>
      <c r="H167" s="160" t="s">
        <v>105</v>
      </c>
      <c r="I167" s="160" t="s">
        <v>105</v>
      </c>
      <c r="J167" s="107" t="s">
        <v>174</v>
      </c>
      <c r="K167" s="107" t="s">
        <v>174</v>
      </c>
      <c r="L167" s="107" t="s">
        <v>174</v>
      </c>
    </row>
    <row r="168" spans="1:12" x14ac:dyDescent="0.2">
      <c r="B168" s="120"/>
      <c r="C168" s="120"/>
      <c r="D168" s="97" t="s">
        <v>253</v>
      </c>
      <c r="E168" s="106"/>
      <c r="F168" s="160" t="s">
        <v>105</v>
      </c>
      <c r="G168" s="160" t="s">
        <v>105</v>
      </c>
      <c r="H168" s="160" t="s">
        <v>105</v>
      </c>
      <c r="I168" s="160" t="s">
        <v>105</v>
      </c>
      <c r="J168" s="107" t="s">
        <v>176</v>
      </c>
      <c r="K168" s="107" t="s">
        <v>176</v>
      </c>
      <c r="L168" s="107" t="s">
        <v>176</v>
      </c>
    </row>
    <row r="169" spans="1:12" x14ac:dyDescent="0.2">
      <c r="A169" s="122"/>
      <c r="B169" s="120"/>
      <c r="C169" s="120"/>
      <c r="D169" s="97" t="s">
        <v>254</v>
      </c>
      <c r="E169" s="106"/>
      <c r="F169" s="160" t="s">
        <v>105</v>
      </c>
      <c r="G169" s="160" t="s">
        <v>105</v>
      </c>
      <c r="H169" s="160" t="s">
        <v>105</v>
      </c>
      <c r="I169" s="160" t="s">
        <v>105</v>
      </c>
      <c r="J169" s="107" t="s">
        <v>108</v>
      </c>
      <c r="K169" s="107" t="s">
        <v>108</v>
      </c>
      <c r="L169" s="107" t="s">
        <v>108</v>
      </c>
    </row>
    <row r="170" spans="1:12" s="162" customFormat="1" x14ac:dyDescent="0.2">
      <c r="A170" s="161"/>
      <c r="B170" s="120"/>
      <c r="C170" s="120"/>
      <c r="D170" s="97" t="s">
        <v>255</v>
      </c>
      <c r="E170" s="106"/>
      <c r="F170" s="160" t="s">
        <v>105</v>
      </c>
      <c r="G170" s="160" t="s">
        <v>105</v>
      </c>
      <c r="H170" s="160" t="s">
        <v>105</v>
      </c>
      <c r="I170" s="160" t="s">
        <v>105</v>
      </c>
      <c r="J170" s="107" t="s">
        <v>179</v>
      </c>
      <c r="K170" s="107" t="s">
        <v>179</v>
      </c>
      <c r="L170" s="107" t="s">
        <v>179</v>
      </c>
    </row>
    <row r="171" spans="1:12" x14ac:dyDescent="0.2">
      <c r="A171" s="163"/>
      <c r="B171" s="120"/>
      <c r="C171" s="120"/>
      <c r="D171" s="97" t="s">
        <v>256</v>
      </c>
      <c r="E171" s="106"/>
      <c r="F171" s="160"/>
      <c r="G171" s="160"/>
      <c r="H171" s="160"/>
      <c r="I171" s="160"/>
      <c r="J171" s="107"/>
      <c r="K171" s="107"/>
      <c r="L171" s="107"/>
    </row>
    <row r="172" spans="1:12" x14ac:dyDescent="0.2">
      <c r="B172" s="120"/>
      <c r="C172" s="120"/>
      <c r="D172" s="97" t="s">
        <v>257</v>
      </c>
      <c r="E172" s="106"/>
      <c r="F172" s="160"/>
      <c r="G172" s="160"/>
      <c r="H172" s="160"/>
      <c r="I172" s="160"/>
      <c r="J172" s="107"/>
      <c r="K172" s="107"/>
      <c r="L172" s="107"/>
    </row>
    <row r="173" spans="1:12" x14ac:dyDescent="0.2">
      <c r="B173" s="120"/>
      <c r="C173" s="120"/>
      <c r="D173" s="97" t="s">
        <v>258</v>
      </c>
      <c r="E173" s="106"/>
      <c r="F173" s="160"/>
      <c r="G173" s="160"/>
      <c r="H173" s="160"/>
      <c r="I173" s="160"/>
      <c r="J173" s="107"/>
      <c r="K173" s="107"/>
      <c r="L173" s="107"/>
    </row>
    <row r="174" spans="1:12" x14ac:dyDescent="0.2">
      <c r="B174" s="120"/>
      <c r="C174" s="120"/>
      <c r="D174" s="97" t="s">
        <v>259</v>
      </c>
      <c r="E174" s="106"/>
      <c r="F174" s="160"/>
      <c r="G174" s="160"/>
      <c r="H174" s="160"/>
      <c r="I174" s="160"/>
      <c r="J174" s="107"/>
      <c r="K174" s="107"/>
      <c r="L174" s="107"/>
    </row>
    <row r="175" spans="1:12" x14ac:dyDescent="0.2">
      <c r="B175" s="120"/>
      <c r="C175" s="120"/>
      <c r="D175" s="97" t="s">
        <v>260</v>
      </c>
      <c r="E175" s="106"/>
      <c r="F175" s="107"/>
      <c r="G175" s="107"/>
      <c r="H175" s="107"/>
      <c r="I175" s="107"/>
      <c r="J175" s="107"/>
      <c r="K175" s="107"/>
      <c r="L175" s="107"/>
    </row>
    <row r="176" spans="1:12" x14ac:dyDescent="0.2">
      <c r="B176" s="120"/>
      <c r="C176" s="120"/>
      <c r="D176" s="97" t="s">
        <v>261</v>
      </c>
      <c r="E176" s="106"/>
      <c r="F176" s="107"/>
      <c r="G176" s="107"/>
      <c r="H176" s="107"/>
      <c r="I176" s="107"/>
      <c r="J176" s="107"/>
      <c r="K176" s="107"/>
      <c r="L176" s="107"/>
    </row>
    <row r="177" spans="1:13" x14ac:dyDescent="0.2">
      <c r="B177" s="120"/>
      <c r="C177" s="120"/>
      <c r="D177" s="97" t="s">
        <v>262</v>
      </c>
      <c r="E177" s="109"/>
      <c r="F177" s="108"/>
      <c r="G177" s="108"/>
      <c r="H177" s="108"/>
      <c r="I177" s="108"/>
      <c r="J177" s="108"/>
      <c r="K177" s="108"/>
      <c r="L177" s="108"/>
    </row>
    <row r="178" spans="1:13" x14ac:dyDescent="0.2">
      <c r="B178" s="120"/>
      <c r="C178" s="120"/>
      <c r="D178" s="97" t="s">
        <v>263</v>
      </c>
      <c r="E178" s="158"/>
      <c r="F178" s="158"/>
      <c r="G178" s="158"/>
      <c r="H178" s="158"/>
      <c r="I178" s="158"/>
      <c r="J178" s="158"/>
      <c r="K178" s="158"/>
      <c r="L178" s="158"/>
    </row>
    <row r="179" spans="1:13" x14ac:dyDescent="0.2">
      <c r="B179" s="120"/>
      <c r="C179" s="120"/>
      <c r="D179" s="97" t="s">
        <v>264</v>
      </c>
      <c r="E179" s="120"/>
      <c r="F179" s="120"/>
      <c r="G179" s="120"/>
      <c r="H179" s="120"/>
      <c r="I179" s="120"/>
      <c r="J179" s="120"/>
      <c r="K179" s="120"/>
      <c r="L179" s="120"/>
    </row>
    <row r="180" spans="1:13" x14ac:dyDescent="0.2">
      <c r="B180" s="120"/>
      <c r="C180" s="120"/>
      <c r="D180" s="97" t="s">
        <v>265</v>
      </c>
      <c r="E180" s="159"/>
      <c r="F180" s="159"/>
      <c r="G180" s="159"/>
      <c r="H180" s="159"/>
      <c r="I180" s="159"/>
      <c r="J180" s="159"/>
      <c r="K180" s="159"/>
      <c r="L180" s="159"/>
    </row>
    <row r="181" spans="1:13" x14ac:dyDescent="0.2">
      <c r="B181" s="120"/>
      <c r="C181" s="120"/>
      <c r="D181" s="97" t="s">
        <v>266</v>
      </c>
      <c r="E181" s="112" t="s">
        <v>267</v>
      </c>
      <c r="F181" s="113" t="s">
        <v>95</v>
      </c>
      <c r="G181" s="113" t="s">
        <v>95</v>
      </c>
      <c r="H181" s="113" t="s">
        <v>95</v>
      </c>
      <c r="I181" s="113" t="s">
        <v>95</v>
      </c>
      <c r="J181" s="113" t="s">
        <v>95</v>
      </c>
      <c r="K181" s="113" t="s">
        <v>95</v>
      </c>
      <c r="L181" s="113" t="s">
        <v>95</v>
      </c>
      <c r="M181" s="113" t="s">
        <v>268</v>
      </c>
    </row>
    <row r="182" spans="1:13" x14ac:dyDescent="0.2">
      <c r="B182" s="120"/>
      <c r="C182" s="120"/>
      <c r="D182" s="97" t="s">
        <v>269</v>
      </c>
      <c r="E182" s="114"/>
      <c r="F182" s="115" t="s">
        <v>95</v>
      </c>
      <c r="G182" s="115" t="s">
        <v>95</v>
      </c>
      <c r="H182" s="115" t="s">
        <v>95</v>
      </c>
      <c r="I182" s="115" t="s">
        <v>95</v>
      </c>
      <c r="J182" s="115" t="s">
        <v>130</v>
      </c>
      <c r="K182" s="115" t="s">
        <v>130</v>
      </c>
      <c r="L182" s="115" t="s">
        <v>130</v>
      </c>
      <c r="M182" s="164" t="s">
        <v>268</v>
      </c>
    </row>
    <row r="183" spans="1:13" x14ac:dyDescent="0.2">
      <c r="B183" s="120"/>
      <c r="C183" s="120"/>
      <c r="D183" s="97" t="s">
        <v>270</v>
      </c>
      <c r="E183" s="114"/>
      <c r="F183" s="115" t="s">
        <v>95</v>
      </c>
      <c r="G183" s="115" t="s">
        <v>95</v>
      </c>
      <c r="H183" s="115" t="s">
        <v>95</v>
      </c>
      <c r="I183" s="115" t="s">
        <v>95</v>
      </c>
      <c r="J183" s="115" t="s">
        <v>132</v>
      </c>
      <c r="K183" s="115" t="s">
        <v>132</v>
      </c>
      <c r="L183" s="115" t="s">
        <v>132</v>
      </c>
      <c r="M183" s="164" t="s">
        <v>268</v>
      </c>
    </row>
    <row r="184" spans="1:13" x14ac:dyDescent="0.2">
      <c r="B184" s="120"/>
      <c r="C184" s="120"/>
      <c r="D184" s="97" t="s">
        <v>271</v>
      </c>
      <c r="E184" s="114"/>
      <c r="F184" s="115" t="s">
        <v>95</v>
      </c>
      <c r="G184" s="115" t="s">
        <v>95</v>
      </c>
      <c r="H184" s="115" t="s">
        <v>95</v>
      </c>
      <c r="I184" s="115" t="s">
        <v>95</v>
      </c>
      <c r="J184" s="115" t="s">
        <v>134</v>
      </c>
      <c r="K184" s="115" t="s">
        <v>134</v>
      </c>
      <c r="L184" s="115" t="s">
        <v>134</v>
      </c>
      <c r="M184" s="164" t="s">
        <v>268</v>
      </c>
    </row>
    <row r="185" spans="1:13" x14ac:dyDescent="0.2">
      <c r="A185" s="122"/>
      <c r="B185" s="120"/>
      <c r="C185" s="120"/>
      <c r="D185" s="97" t="s">
        <v>272</v>
      </c>
      <c r="E185" s="114"/>
      <c r="F185" s="115" t="s">
        <v>95</v>
      </c>
      <c r="G185" s="115" t="s">
        <v>95</v>
      </c>
      <c r="H185" s="115" t="s">
        <v>95</v>
      </c>
      <c r="I185" s="115" t="s">
        <v>95</v>
      </c>
      <c r="J185" s="115" t="s">
        <v>138</v>
      </c>
      <c r="K185" s="115" t="s">
        <v>138</v>
      </c>
      <c r="L185" s="115" t="s">
        <v>138</v>
      </c>
      <c r="M185" s="164" t="s">
        <v>268</v>
      </c>
    </row>
    <row r="186" spans="1:13" s="162" customFormat="1" x14ac:dyDescent="0.2">
      <c r="A186" s="161"/>
      <c r="B186" s="120"/>
      <c r="C186" s="120"/>
      <c r="D186" s="97" t="s">
        <v>273</v>
      </c>
      <c r="E186" s="114"/>
      <c r="F186" s="115" t="s">
        <v>95</v>
      </c>
      <c r="G186" s="115" t="s">
        <v>95</v>
      </c>
      <c r="H186" s="115" t="s">
        <v>95</v>
      </c>
      <c r="I186" s="115" t="s">
        <v>95</v>
      </c>
      <c r="J186" s="115" t="s">
        <v>144</v>
      </c>
      <c r="K186" s="115" t="s">
        <v>144</v>
      </c>
      <c r="L186" s="115" t="s">
        <v>144</v>
      </c>
      <c r="M186" s="164" t="s">
        <v>268</v>
      </c>
    </row>
    <row r="187" spans="1:13" x14ac:dyDescent="0.2">
      <c r="A187" s="163"/>
      <c r="B187" s="120"/>
      <c r="C187" s="120"/>
      <c r="D187" s="97" t="s">
        <v>274</v>
      </c>
      <c r="E187" s="114"/>
      <c r="F187" s="115" t="s">
        <v>95</v>
      </c>
      <c r="G187" s="115" t="s">
        <v>95</v>
      </c>
      <c r="H187" s="115" t="s">
        <v>95</v>
      </c>
      <c r="I187" s="115" t="s">
        <v>95</v>
      </c>
      <c r="J187" s="115" t="s">
        <v>146</v>
      </c>
      <c r="K187" s="115" t="s">
        <v>146</v>
      </c>
      <c r="L187" s="115" t="s">
        <v>146</v>
      </c>
      <c r="M187" s="164" t="s">
        <v>268</v>
      </c>
    </row>
    <row r="188" spans="1:13" x14ac:dyDescent="0.2">
      <c r="B188" s="120"/>
      <c r="C188" s="120"/>
      <c r="D188" s="97" t="s">
        <v>275</v>
      </c>
      <c r="E188" s="114"/>
      <c r="F188" s="115" t="s">
        <v>95</v>
      </c>
      <c r="G188" s="115" t="s">
        <v>95</v>
      </c>
      <c r="H188" s="115" t="s">
        <v>95</v>
      </c>
      <c r="I188" s="115" t="s">
        <v>95</v>
      </c>
      <c r="J188" s="115" t="s">
        <v>148</v>
      </c>
      <c r="K188" s="115" t="s">
        <v>148</v>
      </c>
      <c r="L188" s="115" t="s">
        <v>148</v>
      </c>
      <c r="M188" s="164" t="s">
        <v>268</v>
      </c>
    </row>
    <row r="189" spans="1:13" x14ac:dyDescent="0.2">
      <c r="B189" s="120"/>
      <c r="C189" s="120"/>
      <c r="D189" s="97" t="s">
        <v>276</v>
      </c>
      <c r="E189" s="114"/>
      <c r="F189" s="115" t="s">
        <v>95</v>
      </c>
      <c r="G189" s="115" t="s">
        <v>95</v>
      </c>
      <c r="H189" s="115" t="s">
        <v>95</v>
      </c>
      <c r="I189" s="115" t="s">
        <v>95</v>
      </c>
      <c r="J189" s="115" t="s">
        <v>137</v>
      </c>
      <c r="K189" s="115" t="s">
        <v>137</v>
      </c>
      <c r="L189" s="115" t="s">
        <v>137</v>
      </c>
      <c r="M189" s="164" t="s">
        <v>268</v>
      </c>
    </row>
    <row r="190" spans="1:13" x14ac:dyDescent="0.2">
      <c r="B190" s="120"/>
      <c r="C190" s="120"/>
      <c r="D190" s="97" t="s">
        <v>277</v>
      </c>
      <c r="E190" s="114"/>
      <c r="F190" s="115" t="s">
        <v>95</v>
      </c>
      <c r="G190" s="115" t="s">
        <v>95</v>
      </c>
      <c r="H190" s="115" t="s">
        <v>95</v>
      </c>
      <c r="I190" s="115" t="s">
        <v>95</v>
      </c>
      <c r="J190" s="115" t="s">
        <v>151</v>
      </c>
      <c r="K190" s="115" t="s">
        <v>151</v>
      </c>
      <c r="L190" s="115" t="s">
        <v>151</v>
      </c>
      <c r="M190" s="164" t="s">
        <v>268</v>
      </c>
    </row>
    <row r="191" spans="1:13" x14ac:dyDescent="0.2">
      <c r="B191" s="120"/>
      <c r="C191" s="120"/>
      <c r="D191" s="97" t="s">
        <v>278</v>
      </c>
      <c r="E191" s="114"/>
      <c r="F191" s="115"/>
      <c r="G191" s="115"/>
      <c r="H191" s="115"/>
      <c r="I191" s="115"/>
      <c r="J191" s="115"/>
      <c r="K191" s="115"/>
      <c r="L191" s="115"/>
      <c r="M191" s="115"/>
    </row>
    <row r="192" spans="1:13" x14ac:dyDescent="0.2">
      <c r="B192" s="120"/>
      <c r="C192" s="120"/>
      <c r="D192" s="97" t="s">
        <v>279</v>
      </c>
      <c r="E192" s="114"/>
      <c r="F192" s="115"/>
      <c r="G192" s="115"/>
      <c r="H192" s="115"/>
      <c r="I192" s="115"/>
      <c r="J192" s="115"/>
      <c r="K192" s="115"/>
      <c r="L192" s="115"/>
      <c r="M192" s="115"/>
    </row>
    <row r="193" spans="1:13" x14ac:dyDescent="0.2">
      <c r="B193" s="120"/>
      <c r="C193" s="120"/>
      <c r="D193" s="97" t="s">
        <v>280</v>
      </c>
      <c r="E193" s="114"/>
      <c r="F193" s="115"/>
      <c r="G193" s="115"/>
      <c r="H193" s="115"/>
      <c r="I193" s="115"/>
      <c r="J193" s="115"/>
      <c r="K193" s="115"/>
      <c r="L193" s="115"/>
      <c r="M193" s="115"/>
    </row>
    <row r="194" spans="1:13" x14ac:dyDescent="0.2">
      <c r="B194" s="120"/>
      <c r="C194" s="120"/>
      <c r="D194" s="97" t="s">
        <v>281</v>
      </c>
      <c r="E194" s="114"/>
      <c r="F194" s="115"/>
      <c r="G194" s="115"/>
      <c r="H194" s="115"/>
      <c r="I194" s="115"/>
      <c r="J194" s="115"/>
      <c r="K194" s="115"/>
      <c r="L194" s="115"/>
      <c r="M194" s="115"/>
    </row>
    <row r="195" spans="1:13" x14ac:dyDescent="0.2">
      <c r="B195" s="120"/>
      <c r="C195" s="120"/>
      <c r="D195" s="97" t="s">
        <v>282</v>
      </c>
      <c r="E195" s="114"/>
      <c r="F195" s="115"/>
      <c r="G195" s="115"/>
      <c r="H195" s="115"/>
      <c r="I195" s="115"/>
      <c r="J195" s="115"/>
      <c r="K195" s="115"/>
      <c r="L195" s="115"/>
      <c r="M195" s="115"/>
    </row>
    <row r="196" spans="1:13" x14ac:dyDescent="0.2">
      <c r="B196" s="120"/>
      <c r="C196" s="120"/>
      <c r="D196" s="97" t="s">
        <v>283</v>
      </c>
      <c r="E196" s="114"/>
      <c r="F196" s="115"/>
      <c r="G196" s="115"/>
      <c r="H196" s="115"/>
      <c r="I196" s="115"/>
      <c r="J196" s="115"/>
      <c r="K196" s="115"/>
      <c r="L196" s="115"/>
      <c r="M196" s="115"/>
    </row>
    <row r="197" spans="1:13" x14ac:dyDescent="0.2">
      <c r="B197" s="120"/>
      <c r="C197" s="120"/>
      <c r="D197" s="97" t="s">
        <v>284</v>
      </c>
      <c r="E197" s="114"/>
      <c r="F197" s="116"/>
      <c r="G197" s="116"/>
      <c r="H197" s="116"/>
      <c r="I197" s="116"/>
      <c r="J197" s="116"/>
      <c r="K197" s="116"/>
      <c r="L197" s="116"/>
      <c r="M197" s="116"/>
    </row>
    <row r="198" spans="1:13" x14ac:dyDescent="0.2">
      <c r="B198" s="120"/>
      <c r="C198" s="120"/>
      <c r="D198" s="97" t="s">
        <v>285</v>
      </c>
      <c r="E198" s="114"/>
      <c r="F198" s="113" t="s">
        <v>105</v>
      </c>
      <c r="G198" s="113" t="s">
        <v>105</v>
      </c>
      <c r="H198" s="113" t="s">
        <v>105</v>
      </c>
      <c r="I198" s="113" t="s">
        <v>105</v>
      </c>
      <c r="J198" s="113" t="s">
        <v>105</v>
      </c>
      <c r="K198" s="113" t="s">
        <v>105</v>
      </c>
      <c r="L198" s="113" t="s">
        <v>105</v>
      </c>
      <c r="M198" s="113" t="s">
        <v>121</v>
      </c>
    </row>
    <row r="199" spans="1:13" x14ac:dyDescent="0.2">
      <c r="B199" s="120"/>
      <c r="C199" s="120"/>
      <c r="D199" s="97" t="s">
        <v>286</v>
      </c>
      <c r="E199" s="114"/>
      <c r="F199" s="115" t="s">
        <v>105</v>
      </c>
      <c r="G199" s="115" t="s">
        <v>105</v>
      </c>
      <c r="H199" s="115" t="s">
        <v>105</v>
      </c>
      <c r="I199" s="115" t="s">
        <v>105</v>
      </c>
      <c r="J199" s="115" t="s">
        <v>73</v>
      </c>
      <c r="K199" s="115" t="s">
        <v>73</v>
      </c>
      <c r="L199" s="115" t="s">
        <v>73</v>
      </c>
      <c r="M199" s="115" t="s">
        <v>121</v>
      </c>
    </row>
    <row r="200" spans="1:13" x14ac:dyDescent="0.2">
      <c r="B200" s="120"/>
      <c r="C200" s="120"/>
      <c r="D200" s="97" t="s">
        <v>287</v>
      </c>
      <c r="E200" s="114"/>
      <c r="F200" s="115" t="s">
        <v>105</v>
      </c>
      <c r="G200" s="115" t="s">
        <v>105</v>
      </c>
      <c r="H200" s="115" t="s">
        <v>105</v>
      </c>
      <c r="I200" s="115" t="s">
        <v>105</v>
      </c>
      <c r="J200" s="115" t="s">
        <v>162</v>
      </c>
      <c r="K200" s="115" t="s">
        <v>162</v>
      </c>
      <c r="L200" s="115" t="s">
        <v>162</v>
      </c>
      <c r="M200" s="115" t="s">
        <v>121</v>
      </c>
    </row>
    <row r="201" spans="1:13" x14ac:dyDescent="0.2">
      <c r="A201" s="120"/>
      <c r="B201" s="120"/>
      <c r="C201" s="120"/>
      <c r="D201" s="97" t="s">
        <v>288</v>
      </c>
      <c r="E201" s="114"/>
      <c r="F201" s="115" t="s">
        <v>105</v>
      </c>
      <c r="G201" s="115" t="s">
        <v>105</v>
      </c>
      <c r="H201" s="115" t="s">
        <v>105</v>
      </c>
      <c r="I201" s="115" t="s">
        <v>105</v>
      </c>
      <c r="J201" s="115" t="s">
        <v>164</v>
      </c>
      <c r="K201" s="115" t="s">
        <v>164</v>
      </c>
      <c r="L201" s="115" t="s">
        <v>164</v>
      </c>
      <c r="M201" s="115" t="s">
        <v>121</v>
      </c>
    </row>
    <row r="202" spans="1:13" x14ac:dyDescent="0.2">
      <c r="A202" s="120"/>
      <c r="B202" s="120"/>
      <c r="C202" s="120"/>
      <c r="D202" s="97" t="s">
        <v>289</v>
      </c>
      <c r="E202" s="114"/>
      <c r="F202" s="115" t="s">
        <v>105</v>
      </c>
      <c r="G202" s="115" t="s">
        <v>105</v>
      </c>
      <c r="H202" s="115" t="s">
        <v>105</v>
      </c>
      <c r="I202" s="115" t="s">
        <v>105</v>
      </c>
      <c r="J202" s="115" t="s">
        <v>166</v>
      </c>
      <c r="K202" s="115" t="s">
        <v>166</v>
      </c>
      <c r="L202" s="115" t="s">
        <v>166</v>
      </c>
      <c r="M202" s="115" t="s">
        <v>121</v>
      </c>
    </row>
    <row r="203" spans="1:13" x14ac:dyDescent="0.2">
      <c r="A203" s="120"/>
      <c r="B203" s="120"/>
      <c r="C203" s="120"/>
      <c r="D203" s="97" t="s">
        <v>290</v>
      </c>
      <c r="E203" s="114"/>
      <c r="F203" s="115" t="s">
        <v>105</v>
      </c>
      <c r="G203" s="115" t="s">
        <v>105</v>
      </c>
      <c r="H203" s="115" t="s">
        <v>105</v>
      </c>
      <c r="I203" s="115" t="s">
        <v>105</v>
      </c>
      <c r="J203" s="115" t="s">
        <v>172</v>
      </c>
      <c r="K203" s="115" t="s">
        <v>172</v>
      </c>
      <c r="L203" s="115" t="s">
        <v>172</v>
      </c>
      <c r="M203" s="115" t="s">
        <v>121</v>
      </c>
    </row>
    <row r="204" spans="1:13" x14ac:dyDescent="0.2">
      <c r="A204" s="122"/>
      <c r="B204" s="120"/>
      <c r="C204" s="120"/>
      <c r="D204" s="97" t="s">
        <v>291</v>
      </c>
      <c r="E204" s="114"/>
      <c r="F204" s="115" t="s">
        <v>105</v>
      </c>
      <c r="G204" s="115" t="s">
        <v>105</v>
      </c>
      <c r="H204" s="115" t="s">
        <v>105</v>
      </c>
      <c r="I204" s="115" t="s">
        <v>105</v>
      </c>
      <c r="J204" s="115" t="s">
        <v>174</v>
      </c>
      <c r="K204" s="115" t="s">
        <v>174</v>
      </c>
      <c r="L204" s="115" t="s">
        <v>174</v>
      </c>
      <c r="M204" s="115" t="s">
        <v>121</v>
      </c>
    </row>
    <row r="205" spans="1:13" s="162" customFormat="1" x14ac:dyDescent="0.2">
      <c r="A205" s="161"/>
      <c r="B205" s="120"/>
      <c r="C205" s="120"/>
      <c r="D205" s="97" t="s">
        <v>292</v>
      </c>
      <c r="E205" s="114"/>
      <c r="F205" s="115" t="s">
        <v>105</v>
      </c>
      <c r="G205" s="115" t="s">
        <v>105</v>
      </c>
      <c r="H205" s="115" t="s">
        <v>105</v>
      </c>
      <c r="I205" s="115" t="s">
        <v>105</v>
      </c>
      <c r="J205" s="115" t="s">
        <v>176</v>
      </c>
      <c r="K205" s="115" t="s">
        <v>176</v>
      </c>
      <c r="L205" s="115" t="s">
        <v>176</v>
      </c>
      <c r="M205" s="115" t="s">
        <v>121</v>
      </c>
    </row>
    <row r="206" spans="1:13" x14ac:dyDescent="0.2">
      <c r="A206" s="163"/>
      <c r="B206" s="120"/>
      <c r="C206" s="120"/>
      <c r="D206" s="97" t="s">
        <v>293</v>
      </c>
      <c r="E206" s="114"/>
      <c r="F206" s="115" t="s">
        <v>105</v>
      </c>
      <c r="G206" s="115" t="s">
        <v>105</v>
      </c>
      <c r="H206" s="115" t="s">
        <v>105</v>
      </c>
      <c r="I206" s="115" t="s">
        <v>105</v>
      </c>
      <c r="J206" s="115" t="s">
        <v>108</v>
      </c>
      <c r="K206" s="115" t="s">
        <v>108</v>
      </c>
      <c r="L206" s="115" t="s">
        <v>108</v>
      </c>
      <c r="M206" s="115" t="s">
        <v>121</v>
      </c>
    </row>
    <row r="207" spans="1:13" x14ac:dyDescent="0.2">
      <c r="B207" s="120"/>
      <c r="C207" s="120"/>
      <c r="D207" s="97" t="s">
        <v>294</v>
      </c>
      <c r="E207" s="114"/>
      <c r="F207" s="115" t="s">
        <v>105</v>
      </c>
      <c r="G207" s="115" t="s">
        <v>105</v>
      </c>
      <c r="H207" s="115" t="s">
        <v>105</v>
      </c>
      <c r="I207" s="115" t="s">
        <v>105</v>
      </c>
      <c r="J207" s="115" t="s">
        <v>179</v>
      </c>
      <c r="K207" s="115" t="s">
        <v>179</v>
      </c>
      <c r="L207" s="115" t="s">
        <v>179</v>
      </c>
      <c r="M207" s="115" t="s">
        <v>121</v>
      </c>
    </row>
    <row r="208" spans="1:13" x14ac:dyDescent="0.2">
      <c r="B208" s="120"/>
      <c r="C208" s="120"/>
      <c r="D208" s="97" t="s">
        <v>295</v>
      </c>
      <c r="E208" s="114"/>
      <c r="F208" s="115"/>
      <c r="G208" s="115"/>
      <c r="H208" s="115"/>
      <c r="I208" s="115"/>
      <c r="J208" s="115"/>
      <c r="K208" s="115"/>
      <c r="L208" s="115"/>
      <c r="M208" s="115"/>
    </row>
    <row r="209" spans="1:13" x14ac:dyDescent="0.2">
      <c r="B209" s="120"/>
      <c r="C209" s="120"/>
      <c r="D209" s="97" t="s">
        <v>296</v>
      </c>
      <c r="E209" s="114"/>
      <c r="F209" s="115"/>
      <c r="G209" s="115"/>
      <c r="H209" s="115"/>
      <c r="I209" s="115"/>
      <c r="J209" s="115"/>
      <c r="K209" s="115"/>
      <c r="L209" s="115"/>
      <c r="M209" s="115"/>
    </row>
    <row r="210" spans="1:13" x14ac:dyDescent="0.2">
      <c r="B210" s="120"/>
      <c r="C210" s="120"/>
      <c r="D210" s="97" t="s">
        <v>297</v>
      </c>
      <c r="E210" s="114"/>
      <c r="F210" s="115"/>
      <c r="G210" s="115"/>
      <c r="H210" s="115"/>
      <c r="I210" s="115"/>
      <c r="J210" s="115"/>
      <c r="K210" s="115"/>
      <c r="L210" s="115"/>
      <c r="M210" s="115"/>
    </row>
    <row r="211" spans="1:13" x14ac:dyDescent="0.2">
      <c r="B211" s="120"/>
      <c r="C211" s="120"/>
      <c r="D211" s="97" t="s">
        <v>298</v>
      </c>
      <c r="E211" s="114"/>
      <c r="F211" s="115"/>
      <c r="G211" s="115"/>
      <c r="H211" s="115"/>
      <c r="I211" s="115"/>
      <c r="J211" s="115"/>
      <c r="K211" s="115"/>
      <c r="L211" s="115"/>
      <c r="M211" s="115"/>
    </row>
    <row r="212" spans="1:13" x14ac:dyDescent="0.2">
      <c r="B212" s="120"/>
      <c r="C212" s="120"/>
      <c r="D212" s="97" t="s">
        <v>299</v>
      </c>
      <c r="E212" s="114"/>
      <c r="F212" s="115"/>
      <c r="G212" s="115"/>
      <c r="H212" s="115"/>
      <c r="I212" s="115"/>
      <c r="J212" s="115"/>
      <c r="K212" s="115"/>
      <c r="L212" s="115"/>
      <c r="M212" s="115"/>
    </row>
    <row r="213" spans="1:13" x14ac:dyDescent="0.2">
      <c r="B213" s="120"/>
      <c r="C213" s="120"/>
      <c r="D213" s="97" t="s">
        <v>300</v>
      </c>
      <c r="E213" s="114"/>
      <c r="F213" s="115"/>
      <c r="G213" s="115"/>
      <c r="H213" s="115"/>
      <c r="I213" s="115"/>
      <c r="J213" s="115"/>
      <c r="K213" s="115"/>
      <c r="L213" s="115"/>
      <c r="M213" s="115"/>
    </row>
    <row r="214" spans="1:13" x14ac:dyDescent="0.2">
      <c r="B214" s="120"/>
      <c r="C214" s="120"/>
      <c r="D214" s="97" t="s">
        <v>301</v>
      </c>
      <c r="E214" s="118"/>
      <c r="F214" s="116"/>
      <c r="G214" s="116"/>
      <c r="H214" s="116"/>
      <c r="I214" s="116"/>
      <c r="J214" s="116"/>
      <c r="K214" s="116"/>
      <c r="L214" s="116"/>
      <c r="M214" s="116"/>
    </row>
    <row r="215" spans="1:13" x14ac:dyDescent="0.2">
      <c r="B215" s="120"/>
      <c r="C215" s="120"/>
      <c r="D215" s="97" t="s">
        <v>302</v>
      </c>
      <c r="E215" s="120"/>
      <c r="F215" s="120"/>
      <c r="G215" s="120"/>
      <c r="H215" s="120"/>
      <c r="I215" s="120"/>
      <c r="J215" s="120"/>
      <c r="K215" s="120"/>
      <c r="L215" s="120"/>
    </row>
    <row r="216" spans="1:13" x14ac:dyDescent="0.2">
      <c r="B216" s="120"/>
      <c r="C216" s="120"/>
      <c r="D216" s="97" t="s">
        <v>303</v>
      </c>
      <c r="E216" s="120"/>
      <c r="F216" s="120"/>
      <c r="G216" s="120"/>
      <c r="H216" s="120"/>
      <c r="I216" s="120"/>
      <c r="J216" s="120"/>
      <c r="K216" s="120"/>
      <c r="L216" s="120"/>
    </row>
    <row r="217" spans="1:13" x14ac:dyDescent="0.2">
      <c r="B217" s="120"/>
      <c r="C217" s="120"/>
      <c r="D217" s="97" t="s">
        <v>304</v>
      </c>
      <c r="E217" s="120"/>
      <c r="F217" s="120"/>
      <c r="G217" s="120"/>
      <c r="H217" s="120"/>
      <c r="I217" s="120"/>
      <c r="J217" s="120"/>
      <c r="K217" s="120"/>
      <c r="L217" s="120"/>
      <c r="M217" s="162"/>
    </row>
    <row r="218" spans="1:13" x14ac:dyDescent="0.2">
      <c r="B218" s="120"/>
      <c r="C218" s="120"/>
      <c r="D218" s="97" t="s">
        <v>305</v>
      </c>
      <c r="E218" s="121" t="s">
        <v>306</v>
      </c>
      <c r="F218" s="101" t="s">
        <v>307</v>
      </c>
      <c r="G218" s="101" t="s">
        <v>307</v>
      </c>
      <c r="H218" s="101" t="s">
        <v>307</v>
      </c>
      <c r="I218" s="101" t="s">
        <v>307</v>
      </c>
      <c r="J218" s="101" t="s">
        <v>307</v>
      </c>
      <c r="K218" s="101" t="s">
        <v>307</v>
      </c>
      <c r="L218" s="101" t="s">
        <v>307</v>
      </c>
    </row>
    <row r="219" spans="1:13" x14ac:dyDescent="0.2">
      <c r="B219" s="120"/>
      <c r="C219" s="120"/>
      <c r="D219" s="97" t="s">
        <v>308</v>
      </c>
      <c r="E219" s="104"/>
      <c r="F219" s="105" t="s">
        <v>309</v>
      </c>
      <c r="G219" s="105" t="s">
        <v>309</v>
      </c>
      <c r="H219" s="105" t="s">
        <v>309</v>
      </c>
      <c r="I219" s="105" t="s">
        <v>309</v>
      </c>
      <c r="J219" s="105" t="s">
        <v>309</v>
      </c>
      <c r="K219" s="105" t="s">
        <v>309</v>
      </c>
      <c r="L219" s="105" t="s">
        <v>309</v>
      </c>
    </row>
    <row r="220" spans="1:13" x14ac:dyDescent="0.2">
      <c r="A220" s="122"/>
      <c r="B220" s="120"/>
      <c r="C220" s="120"/>
      <c r="D220" s="97" t="s">
        <v>310</v>
      </c>
      <c r="E220" s="104"/>
      <c r="F220" s="105"/>
      <c r="G220" s="105"/>
      <c r="H220" s="105"/>
      <c r="I220" s="105"/>
      <c r="J220" s="105"/>
      <c r="K220" s="105"/>
      <c r="L220" s="105"/>
    </row>
    <row r="221" spans="1:13" s="162" customFormat="1" x14ac:dyDescent="0.2">
      <c r="A221" s="161"/>
      <c r="B221" s="120"/>
      <c r="C221" s="120"/>
      <c r="D221" s="97" t="s">
        <v>311</v>
      </c>
      <c r="E221" s="104"/>
      <c r="F221" s="111"/>
      <c r="G221" s="111"/>
      <c r="H221" s="111"/>
      <c r="I221" s="111"/>
      <c r="J221" s="111"/>
      <c r="K221" s="111"/>
      <c r="L221" s="111"/>
      <c r="M221" s="96"/>
    </row>
    <row r="222" spans="1:13" x14ac:dyDescent="0.2">
      <c r="A222" s="163"/>
      <c r="B222" s="120"/>
      <c r="C222" s="120"/>
      <c r="D222" s="97" t="s">
        <v>312</v>
      </c>
      <c r="E222" s="104"/>
      <c r="F222" s="101" t="s">
        <v>176</v>
      </c>
      <c r="G222" s="101" t="s">
        <v>176</v>
      </c>
      <c r="H222" s="101" t="s">
        <v>176</v>
      </c>
      <c r="I222" s="101" t="s">
        <v>176</v>
      </c>
      <c r="J222" s="101" t="s">
        <v>176</v>
      </c>
      <c r="K222" s="101" t="s">
        <v>176</v>
      </c>
      <c r="L222" s="101" t="s">
        <v>176</v>
      </c>
    </row>
    <row r="223" spans="1:13" x14ac:dyDescent="0.2">
      <c r="B223" s="120"/>
      <c r="C223" s="120"/>
      <c r="D223" s="97" t="s">
        <v>313</v>
      </c>
      <c r="E223" s="104"/>
      <c r="F223" s="105" t="s">
        <v>166</v>
      </c>
      <c r="G223" s="105" t="s">
        <v>166</v>
      </c>
      <c r="H223" s="105" t="s">
        <v>166</v>
      </c>
      <c r="I223" s="105" t="s">
        <v>166</v>
      </c>
      <c r="J223" s="105" t="s">
        <v>166</v>
      </c>
      <c r="K223" s="105" t="s">
        <v>166</v>
      </c>
      <c r="L223" s="105" t="s">
        <v>166</v>
      </c>
    </row>
    <row r="224" spans="1:13" x14ac:dyDescent="0.2">
      <c r="B224" s="120"/>
      <c r="C224" s="120"/>
      <c r="D224" s="97" t="s">
        <v>314</v>
      </c>
      <c r="E224" s="104"/>
      <c r="F224" s="105"/>
      <c r="G224" s="105"/>
      <c r="H224" s="105"/>
      <c r="I224" s="105"/>
      <c r="J224" s="105"/>
      <c r="K224" s="105"/>
      <c r="L224" s="105"/>
    </row>
    <row r="225" spans="1:13" x14ac:dyDescent="0.2">
      <c r="B225" s="120"/>
      <c r="C225" s="120"/>
      <c r="D225" s="97" t="s">
        <v>315</v>
      </c>
      <c r="E225" s="119"/>
      <c r="F225" s="111"/>
      <c r="G225" s="111"/>
      <c r="H225" s="111"/>
      <c r="I225" s="111"/>
      <c r="J225" s="111"/>
      <c r="K225" s="111"/>
      <c r="L225" s="111"/>
    </row>
    <row r="226" spans="1:13" x14ac:dyDescent="0.2">
      <c r="B226" s="120"/>
      <c r="C226" s="120"/>
      <c r="D226" s="97" t="s">
        <v>316</v>
      </c>
      <c r="E226" s="110"/>
      <c r="F226" s="110"/>
      <c r="G226" s="110"/>
      <c r="H226" s="110"/>
      <c r="I226" s="110"/>
      <c r="J226" s="110"/>
      <c r="K226" s="110"/>
      <c r="L226" s="110"/>
    </row>
    <row r="227" spans="1:13" x14ac:dyDescent="0.2">
      <c r="B227" s="120"/>
      <c r="C227" s="120"/>
      <c r="D227" s="97" t="s">
        <v>317</v>
      </c>
      <c r="E227" s="110"/>
      <c r="F227" s="110"/>
      <c r="G227" s="110"/>
      <c r="H227" s="110"/>
      <c r="I227" s="110"/>
      <c r="J227" s="110"/>
      <c r="K227" s="110"/>
      <c r="L227" s="110"/>
    </row>
    <row r="228" spans="1:13" x14ac:dyDescent="0.2">
      <c r="B228" s="120"/>
      <c r="C228" s="120"/>
      <c r="D228" s="97" t="s">
        <v>318</v>
      </c>
      <c r="E228" s="110"/>
      <c r="F228" s="110"/>
      <c r="G228" s="110"/>
      <c r="H228" s="110"/>
      <c r="I228" s="110"/>
      <c r="J228" s="110"/>
      <c r="K228" s="110"/>
      <c r="L228" s="110"/>
    </row>
    <row r="229" spans="1:13" x14ac:dyDescent="0.2">
      <c r="B229" s="120"/>
      <c r="C229" s="120"/>
      <c r="D229" s="97" t="s">
        <v>319</v>
      </c>
      <c r="E229" s="124" t="s">
        <v>320</v>
      </c>
      <c r="F229" s="125" t="s">
        <v>321</v>
      </c>
      <c r="G229" s="125" t="s">
        <v>321</v>
      </c>
      <c r="H229" s="125" t="s">
        <v>321</v>
      </c>
      <c r="I229" s="125" t="s">
        <v>321</v>
      </c>
      <c r="J229" s="125" t="s">
        <v>321</v>
      </c>
      <c r="K229" s="125" t="s">
        <v>321</v>
      </c>
      <c r="L229" s="125" t="s">
        <v>321</v>
      </c>
    </row>
    <row r="230" spans="1:13" x14ac:dyDescent="0.2">
      <c r="B230" s="120"/>
      <c r="C230" s="120"/>
      <c r="D230" s="97" t="s">
        <v>322</v>
      </c>
      <c r="E230" s="126"/>
      <c r="F230" s="127"/>
      <c r="G230" s="127"/>
      <c r="H230" s="127"/>
      <c r="I230" s="127"/>
      <c r="J230" s="127"/>
      <c r="K230" s="127"/>
      <c r="L230" s="127"/>
    </row>
    <row r="231" spans="1:13" x14ac:dyDescent="0.2">
      <c r="B231" s="120"/>
      <c r="C231" s="120"/>
      <c r="D231" s="97" t="s">
        <v>323</v>
      </c>
      <c r="E231" s="126"/>
      <c r="F231" s="128"/>
      <c r="G231" s="128"/>
      <c r="H231" s="128"/>
      <c r="I231" s="128"/>
      <c r="J231" s="128"/>
      <c r="K231" s="128"/>
      <c r="L231" s="128"/>
    </row>
    <row r="232" spans="1:13" x14ac:dyDescent="0.2">
      <c r="B232" s="120"/>
      <c r="C232" s="120"/>
      <c r="D232" s="97" t="s">
        <v>324</v>
      </c>
      <c r="E232" s="126"/>
      <c r="F232" s="125" t="s">
        <v>43</v>
      </c>
      <c r="G232" s="125" t="s">
        <v>43</v>
      </c>
      <c r="H232" s="125" t="s">
        <v>43</v>
      </c>
      <c r="I232" s="125" t="s">
        <v>43</v>
      </c>
      <c r="J232" s="125" t="s">
        <v>43</v>
      </c>
      <c r="K232" s="125" t="s">
        <v>43</v>
      </c>
      <c r="L232" s="125" t="s">
        <v>43</v>
      </c>
    </row>
    <row r="233" spans="1:13" x14ac:dyDescent="0.2">
      <c r="B233" s="120"/>
      <c r="C233" s="120"/>
      <c r="D233" s="97" t="s">
        <v>325</v>
      </c>
      <c r="E233" s="126"/>
      <c r="F233" s="127"/>
      <c r="G233" s="127"/>
      <c r="H233" s="127"/>
      <c r="I233" s="127"/>
      <c r="J233" s="127"/>
      <c r="K233" s="127"/>
      <c r="L233" s="127"/>
      <c r="M233" s="162"/>
    </row>
    <row r="234" spans="1:13" x14ac:dyDescent="0.2">
      <c r="B234" s="120"/>
      <c r="C234" s="120"/>
      <c r="D234" s="97" t="s">
        <v>326</v>
      </c>
      <c r="E234" s="131"/>
      <c r="F234" s="128"/>
      <c r="G234" s="128"/>
      <c r="H234" s="128"/>
      <c r="I234" s="128"/>
      <c r="J234" s="128"/>
      <c r="K234" s="128"/>
      <c r="L234" s="128"/>
      <c r="M234" s="162"/>
    </row>
    <row r="235" spans="1:13" x14ac:dyDescent="0.2">
      <c r="B235" s="120"/>
      <c r="C235" s="120"/>
      <c r="M235" s="162"/>
    </row>
    <row r="236" spans="1:13" x14ac:dyDescent="0.2">
      <c r="A236" s="122"/>
      <c r="B236" s="120"/>
      <c r="C236" s="120"/>
      <c r="M236" s="162"/>
    </row>
    <row r="237" spans="1:13" s="162" customFormat="1" x14ac:dyDescent="0.2">
      <c r="A237" s="161"/>
      <c r="B237" s="120"/>
      <c r="C237" s="120"/>
      <c r="D237" s="97"/>
      <c r="M237" s="96"/>
    </row>
    <row r="238" spans="1:13" s="162" customFormat="1" x14ac:dyDescent="0.2">
      <c r="A238" s="161"/>
      <c r="B238" s="120"/>
      <c r="C238" s="120"/>
      <c r="D238" s="97"/>
      <c r="M238" s="96"/>
    </row>
    <row r="239" spans="1:13" s="162" customFormat="1" x14ac:dyDescent="0.2">
      <c r="A239" s="161"/>
      <c r="B239" s="120"/>
      <c r="C239" s="120"/>
      <c r="D239" s="97"/>
      <c r="M239" s="96"/>
    </row>
    <row r="240" spans="1:13" s="162" customFormat="1" x14ac:dyDescent="0.2">
      <c r="A240" s="161"/>
      <c r="B240" s="120"/>
      <c r="C240" s="120"/>
      <c r="D240" s="97"/>
      <c r="M240" s="96"/>
    </row>
    <row r="241" spans="1:3" x14ac:dyDescent="0.2">
      <c r="A241" s="163"/>
      <c r="B241" s="120"/>
      <c r="C241" s="120"/>
    </row>
    <row r="242" spans="1:3" x14ac:dyDescent="0.2">
      <c r="A242" s="163"/>
      <c r="B242" s="120"/>
      <c r="C242" s="120"/>
    </row>
    <row r="243" spans="1:3" x14ac:dyDescent="0.2">
      <c r="A243" s="163"/>
      <c r="B243" s="120"/>
      <c r="C243" s="120"/>
    </row>
    <row r="244" spans="1:3" x14ac:dyDescent="0.2">
      <c r="A244" s="163"/>
      <c r="B244" s="120"/>
      <c r="C244" s="120"/>
    </row>
    <row r="245" spans="1:3" x14ac:dyDescent="0.2">
      <c r="A245" s="163"/>
      <c r="B245" s="120"/>
      <c r="C245" s="120"/>
    </row>
    <row r="246" spans="1:3" x14ac:dyDescent="0.2">
      <c r="A246" s="163"/>
      <c r="B246" s="120"/>
      <c r="C246" s="120"/>
    </row>
    <row r="247" spans="1:3" x14ac:dyDescent="0.2">
      <c r="A247" s="163"/>
      <c r="B247" s="120"/>
      <c r="C247" s="120"/>
    </row>
    <row r="248" spans="1:3" x14ac:dyDescent="0.2">
      <c r="A248" s="163"/>
      <c r="B248" s="120"/>
      <c r="C248" s="120"/>
    </row>
    <row r="249" spans="1:3" x14ac:dyDescent="0.2">
      <c r="A249" s="163"/>
      <c r="B249" s="120"/>
      <c r="C249" s="120"/>
    </row>
    <row r="250" spans="1:3" x14ac:dyDescent="0.2">
      <c r="A250" s="163"/>
      <c r="B250" s="120"/>
      <c r="C250" s="120"/>
    </row>
    <row r="251" spans="1:3" x14ac:dyDescent="0.2">
      <c r="A251" s="163"/>
      <c r="B251" s="120"/>
      <c r="C251" s="120"/>
    </row>
    <row r="252" spans="1:3" x14ac:dyDescent="0.2">
      <c r="B252" s="120"/>
      <c r="C252" s="120"/>
    </row>
    <row r="253" spans="1:3" x14ac:dyDescent="0.2">
      <c r="B253" s="120"/>
      <c r="C253" s="120"/>
    </row>
    <row r="254" spans="1:3" x14ac:dyDescent="0.2">
      <c r="B254" s="120"/>
      <c r="C254" s="120"/>
    </row>
    <row r="255" spans="1:3" x14ac:dyDescent="0.2">
      <c r="B255" s="120"/>
      <c r="C255" s="120"/>
    </row>
    <row r="256" spans="1:3" x14ac:dyDescent="0.2">
      <c r="B256" s="120"/>
      <c r="C256" s="120"/>
    </row>
    <row r="257" spans="2:3" x14ac:dyDescent="0.2">
      <c r="B257" s="120"/>
      <c r="C257" s="120"/>
    </row>
    <row r="258" spans="2:3" x14ac:dyDescent="0.2">
      <c r="B258" s="120"/>
      <c r="C258" s="120"/>
    </row>
    <row r="259" spans="2:3" x14ac:dyDescent="0.2">
      <c r="B259" s="123"/>
      <c r="C259" s="120"/>
    </row>
    <row r="260" spans="2:3" x14ac:dyDescent="0.2">
      <c r="B260" s="165"/>
      <c r="C260" s="165"/>
    </row>
    <row r="261" spans="2:3" x14ac:dyDescent="0.2">
      <c r="B261" s="120"/>
      <c r="C261" s="120"/>
    </row>
    <row r="262" spans="2:3" x14ac:dyDescent="0.2">
      <c r="B262" s="120"/>
      <c r="C262" s="120"/>
    </row>
    <row r="263" spans="2:3" x14ac:dyDescent="0.2">
      <c r="B263" s="120"/>
      <c r="C263" s="120"/>
    </row>
    <row r="264" spans="2:3" x14ac:dyDescent="0.2">
      <c r="B264" s="120"/>
      <c r="C264" s="120"/>
    </row>
    <row r="265" spans="2:3" x14ac:dyDescent="0.2">
      <c r="B265" s="120"/>
      <c r="C265" s="120"/>
    </row>
    <row r="266" spans="2:3" x14ac:dyDescent="0.2">
      <c r="B266" s="120"/>
      <c r="C266" s="120"/>
    </row>
    <row r="267" spans="2:3" x14ac:dyDescent="0.2">
      <c r="B267" s="120"/>
      <c r="C267" s="120"/>
    </row>
    <row r="268" spans="2:3" x14ac:dyDescent="0.2">
      <c r="B268" s="120"/>
      <c r="C268" s="120"/>
    </row>
    <row r="269" spans="2:3" x14ac:dyDescent="0.2">
      <c r="B269" s="120"/>
      <c r="C269" s="120"/>
    </row>
    <row r="270" spans="2:3" x14ac:dyDescent="0.2">
      <c r="B270" s="120"/>
      <c r="C270" s="120"/>
    </row>
    <row r="271" spans="2:3" x14ac:dyDescent="0.2">
      <c r="B271" s="120"/>
      <c r="C271" s="120"/>
    </row>
    <row r="272" spans="2:3" x14ac:dyDescent="0.2">
      <c r="B272" s="120"/>
      <c r="C272" s="120"/>
    </row>
    <row r="273" spans="2:3" x14ac:dyDescent="0.2">
      <c r="B273" s="120"/>
      <c r="C273" s="120"/>
    </row>
    <row r="274" spans="2:3" x14ac:dyDescent="0.2">
      <c r="B274" s="120"/>
      <c r="C274" s="120"/>
    </row>
    <row r="275" spans="2:3" x14ac:dyDescent="0.2">
      <c r="B275" s="120"/>
      <c r="C275" s="120"/>
    </row>
    <row r="276" spans="2:3" x14ac:dyDescent="0.2">
      <c r="B276" s="120"/>
      <c r="C276" s="120"/>
    </row>
    <row r="277" spans="2:3" x14ac:dyDescent="0.2">
      <c r="B277" s="120"/>
      <c r="C277" s="120"/>
    </row>
  </sheetData>
  <sheetProtection selectLockedCells="1" selectUnlockedCells="1"/>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1:F18"/>
  <sheetViews>
    <sheetView showGridLines="0" showRowColHeaders="0" workbookViewId="0">
      <selection activeCell="W56" sqref="W56"/>
    </sheetView>
  </sheetViews>
  <sheetFormatPr defaultRowHeight="12.75" x14ac:dyDescent="0.2"/>
  <cols>
    <col min="2" max="2" width="27.7109375" customWidth="1"/>
    <col min="3" max="3" width="20.7109375" customWidth="1"/>
    <col min="4" max="4" width="16.7109375" customWidth="1"/>
    <col min="5" max="5" width="6" customWidth="1"/>
    <col min="6" max="6" width="6.140625" customWidth="1"/>
  </cols>
  <sheetData>
    <row r="1" spans="2:6" ht="13.5" thickBot="1" x14ac:dyDescent="0.25"/>
    <row r="2" spans="2:6" ht="15.75" x14ac:dyDescent="0.25">
      <c r="B2" s="308" t="s">
        <v>327</v>
      </c>
      <c r="C2" s="309" t="str">
        <f>I5MxDbase!$E$2</f>
        <v>I5MCX2H1NCNNNNRX</v>
      </c>
      <c r="D2" s="310"/>
      <c r="E2" s="246"/>
    </row>
    <row r="3" spans="2:6" x14ac:dyDescent="0.2">
      <c r="B3" s="246"/>
      <c r="C3" s="246"/>
      <c r="D3" s="246"/>
      <c r="E3" s="246"/>
    </row>
    <row r="4" spans="2:6" x14ac:dyDescent="0.2">
      <c r="B4" s="311" t="str">
        <f>I5MxDbase!M5</f>
        <v>I5MCX2H1NCNNNNRX</v>
      </c>
      <c r="C4" s="312"/>
      <c r="D4" s="312"/>
      <c r="E4" s="313"/>
      <c r="F4" s="167"/>
    </row>
    <row r="5" spans="2:6" x14ac:dyDescent="0.2">
      <c r="B5" s="314" t="str">
        <f>I5MxDbase!M6</f>
        <v>i5MC Single Phase Current Transducer</v>
      </c>
      <c r="C5" s="315"/>
      <c r="D5" s="315"/>
      <c r="E5" s="316" t="str">
        <f>I5MxDbase!O6</f>
        <v>I5MC</v>
      </c>
      <c r="F5" s="166"/>
    </row>
    <row r="6" spans="2:6" x14ac:dyDescent="0.2">
      <c r="B6" s="314" t="str">
        <f>I5MxDbase!M7</f>
        <v>Electrical Network:</v>
      </c>
      <c r="C6" s="230" t="str">
        <f>I5MxDbase!N7</f>
        <v>Menu Configurable</v>
      </c>
      <c r="D6" s="230"/>
      <c r="E6" s="316" t="str">
        <f>I5MxDbase!O7</f>
        <v>X</v>
      </c>
      <c r="F6" s="166"/>
    </row>
    <row r="7" spans="2:6" x14ac:dyDescent="0.2">
      <c r="B7" s="314" t="str">
        <f>I5MxDbase!M8</f>
        <v>Accuracy (±% of reading):</v>
      </c>
      <c r="C7" s="230" t="str">
        <f>I5MxDbase!N8</f>
        <v>Class 0.2</v>
      </c>
      <c r="D7" s="230"/>
      <c r="E7" s="316" t="str">
        <f>I5MxDbase!O8</f>
        <v>2</v>
      </c>
      <c r="F7" s="166"/>
    </row>
    <row r="8" spans="2:6" x14ac:dyDescent="0.2">
      <c r="B8" s="314" t="str">
        <f>I5MxDbase!M9</f>
        <v>Power supply:</v>
      </c>
      <c r="C8" s="230" t="str">
        <f>I5MxDbase!N9</f>
        <v>Universal High (80-276 Vac, 70-300 Vdc)</v>
      </c>
      <c r="D8" s="230"/>
      <c r="E8" s="316" t="str">
        <f>I5MxDbase!O9</f>
        <v>H</v>
      </c>
      <c r="F8" s="166"/>
    </row>
    <row r="9" spans="2:6" x14ac:dyDescent="0.2">
      <c r="B9" s="314" t="str">
        <f>I5MxDbase!M10</f>
        <v>Communications (COM1):</v>
      </c>
      <c r="C9" s="230" t="str">
        <f>I5MxDbase!N10</f>
        <v>Serial (RS232/485) DB9, (RS485) Terminals</v>
      </c>
      <c r="D9" s="230"/>
      <c r="E9" s="316" t="str">
        <f>I5MxDbase!O10</f>
        <v>1</v>
      </c>
      <c r="F9" s="166"/>
    </row>
    <row r="10" spans="2:6" x14ac:dyDescent="0.2">
      <c r="B10" s="314" t="str">
        <f>I5MxDbase!M11</f>
        <v>Communications (COM2):</v>
      </c>
      <c r="C10" s="230" t="str">
        <f>I5MxDbase!N11</f>
        <v>Not fitted</v>
      </c>
      <c r="D10" s="230"/>
      <c r="E10" s="316" t="str">
        <f>I5MxDbase!O11</f>
        <v>N</v>
      </c>
      <c r="F10" s="166"/>
    </row>
    <row r="11" spans="2:6" x14ac:dyDescent="0.2">
      <c r="B11" s="314" t="str">
        <f>I5MxDbase!M12</f>
        <v>Protocol:</v>
      </c>
      <c r="C11" s="230" t="str">
        <f>I5MxDbase!N12</f>
        <v>MODBUS RTU/TCP</v>
      </c>
      <c r="D11" s="230"/>
      <c r="E11" s="316" t="str">
        <f>I5MxDbase!O12</f>
        <v>C</v>
      </c>
      <c r="F11" s="166"/>
    </row>
    <row r="12" spans="2:6" x14ac:dyDescent="0.2">
      <c r="B12" s="314" t="str">
        <f>I5MxDbase!M13</f>
        <v>Input/Output  I/O 1:</v>
      </c>
      <c r="C12" s="230" t="str">
        <f>I5MxDbase!N13</f>
        <v>Not fitted</v>
      </c>
      <c r="D12" s="230"/>
      <c r="E12" s="316" t="str">
        <f>I5MxDbase!O13</f>
        <v>N</v>
      </c>
      <c r="F12" s="166"/>
    </row>
    <row r="13" spans="2:6" x14ac:dyDescent="0.2">
      <c r="B13" s="314" t="str">
        <f>I5MxDbase!M14</f>
        <v>Input/Output  I/O 2:</v>
      </c>
      <c r="C13" s="230" t="str">
        <f>I5MxDbase!N14</f>
        <v>Not fitted</v>
      </c>
      <c r="D13" s="230"/>
      <c r="E13" s="316" t="str">
        <f>I5MxDbase!O14</f>
        <v>N</v>
      </c>
      <c r="F13" s="166"/>
    </row>
    <row r="14" spans="2:6" x14ac:dyDescent="0.2">
      <c r="B14" s="314" t="str">
        <f>I5MxDbase!M15</f>
        <v>Input/Output  I/O 3:</v>
      </c>
      <c r="C14" s="230" t="str">
        <f>I5MxDbase!N15</f>
        <v>Not fitted</v>
      </c>
      <c r="D14" s="230"/>
      <c r="E14" s="316" t="str">
        <f>I5MxDbase!O15</f>
        <v>N</v>
      </c>
      <c r="F14" s="166"/>
    </row>
    <row r="15" spans="2:6" x14ac:dyDescent="0.2">
      <c r="B15" s="314" t="str">
        <f>I5MxDbase!M16</f>
        <v>Input/Output  I/O 4:</v>
      </c>
      <c r="C15" s="230" t="str">
        <f>I5MxDbase!N16</f>
        <v>Not fitted</v>
      </c>
      <c r="D15" s="230"/>
      <c r="E15" s="316" t="str">
        <f>I5MxDbase!O16</f>
        <v>N</v>
      </c>
      <c r="F15" s="166"/>
    </row>
    <row r="16" spans="2:6" x14ac:dyDescent="0.2">
      <c r="B16" s="314" t="str">
        <f>I5MxDbase!M17</f>
        <v>Input Terminals:</v>
      </c>
      <c r="C16" s="230" t="str">
        <f>I5MxDbase!N17</f>
        <v>Ring-terminals</v>
      </c>
      <c r="D16" s="230"/>
      <c r="E16" s="316" t="str">
        <f>I5MxDbase!O17</f>
        <v>R</v>
      </c>
      <c r="F16" s="166"/>
    </row>
    <row r="17" spans="2:6" x14ac:dyDescent="0.2">
      <c r="B17" s="314" t="str">
        <f>I5MxDbase!M18</f>
        <v>Design Suffix:</v>
      </c>
      <c r="C17" s="230" t="str">
        <f>I5MxDbase!N18</f>
        <v>Factory Allocated</v>
      </c>
      <c r="D17" s="230"/>
      <c r="E17" s="316" t="str">
        <f>I5MxDbase!O18</f>
        <v>X</v>
      </c>
      <c r="F17" s="166"/>
    </row>
    <row r="18" spans="2:6" x14ac:dyDescent="0.2">
      <c r="B18" s="317"/>
      <c r="C18" s="318"/>
      <c r="D18" s="318"/>
      <c r="E18" s="308"/>
      <c r="F18" s="16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Disclaimer</vt:lpstr>
      <vt:lpstr>Cortec</vt:lpstr>
      <vt:lpstr>Configurator</vt:lpstr>
      <vt:lpstr>Master Text</vt:lpstr>
      <vt:lpstr>I5MxDbase</vt:lpstr>
      <vt:lpstr>I5MxData</vt:lpstr>
      <vt:lpstr>Decode Model</vt:lpstr>
      <vt:lpstr>Configurator!Print_Area</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VENABLES Graham</dc:creator>
  <cp:lastModifiedBy>GE User</cp:lastModifiedBy>
  <dcterms:created xsi:type="dcterms:W3CDTF">2015-04-28T08:14:33Z</dcterms:created>
  <dcterms:modified xsi:type="dcterms:W3CDTF">2019-11-18T17:23:55Z</dcterms:modified>
</cp:coreProperties>
</file>