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Cardiff University\Cardiff University\PhD Cardiff\Useful Excel models\For_website\"/>
    </mc:Choice>
  </mc:AlternateContent>
  <xr:revisionPtr revIDLastSave="0" documentId="13_ncr:1_{3B35172C-BEB9-4F2E-BC00-FB20A786886C}" xr6:coauthVersionLast="45" xr6:coauthVersionMax="45" xr10:uidLastSave="{00000000-0000-0000-0000-000000000000}"/>
  <bookViews>
    <workbookView xWindow="28680" yWindow="-120" windowWidth="29040" windowHeight="15840" xr2:uid="{DC48FD32-F12D-4600-BFF4-6E5012271549}"/>
  </bookViews>
  <sheets>
    <sheet name="ReadMe" sheetId="5" r:id="rId1"/>
    <sheet name="Calcul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3" i="4" l="1"/>
  <c r="P3" i="4"/>
  <c r="AB20" i="4" l="1"/>
  <c r="AA20" i="4"/>
  <c r="AD20" i="4" s="1"/>
  <c r="AB19" i="4"/>
  <c r="AA19" i="4"/>
  <c r="AD19" i="4" s="1"/>
  <c r="W19" i="4"/>
  <c r="S19" i="4"/>
  <c r="AB18" i="4"/>
  <c r="AA18" i="4"/>
  <c r="AD18" i="4" s="1"/>
  <c r="Q18" i="4"/>
  <c r="Z18" i="4"/>
  <c r="AC18" i="4" s="1"/>
  <c r="AB17" i="4"/>
  <c r="AA17" i="4"/>
  <c r="AD17" i="4" s="1"/>
  <c r="W17" i="4"/>
  <c r="AB16" i="4"/>
  <c r="AA16" i="4"/>
  <c r="AD16" i="4" s="1"/>
  <c r="Z16" i="4"/>
  <c r="AC16" i="4" s="1"/>
  <c r="U16" i="4"/>
  <c r="Q16" i="4"/>
  <c r="AB15" i="4"/>
  <c r="AA15" i="4"/>
  <c r="AD15" i="4" s="1"/>
  <c r="AB14" i="4"/>
  <c r="AA14" i="4"/>
  <c r="AD14" i="4" s="1"/>
  <c r="W14" i="4"/>
  <c r="AB13" i="4"/>
  <c r="AA13" i="4"/>
  <c r="AD13" i="4" s="1"/>
  <c r="Q13" i="4"/>
  <c r="Z13" i="4"/>
  <c r="AC13" i="4" s="1"/>
  <c r="AB12" i="4"/>
  <c r="AA12" i="4"/>
  <c r="AD12" i="4" s="1"/>
  <c r="W12" i="4"/>
  <c r="S12" i="4"/>
  <c r="AB11" i="4"/>
  <c r="AA11" i="4"/>
  <c r="AD11" i="4" s="1"/>
  <c r="Q11" i="4"/>
  <c r="Z11" i="4"/>
  <c r="AC11" i="4" s="1"/>
  <c r="AB10" i="4"/>
  <c r="AA10" i="4"/>
  <c r="AD10" i="4" s="1"/>
  <c r="W10" i="4"/>
  <c r="S10" i="4"/>
  <c r="AB9" i="4"/>
  <c r="AA9" i="4"/>
  <c r="AD9" i="4" s="1"/>
  <c r="X9" i="4"/>
  <c r="AB8" i="4"/>
  <c r="AA8" i="4"/>
  <c r="AD8" i="4" s="1"/>
  <c r="AB7" i="4"/>
  <c r="AA7" i="4"/>
  <c r="AD7" i="4" s="1"/>
  <c r="X7" i="4"/>
  <c r="T7" i="4"/>
  <c r="P7" i="4"/>
  <c r="W7" i="4"/>
  <c r="AB6" i="4"/>
  <c r="AA6" i="4"/>
  <c r="AD6" i="4" s="1"/>
  <c r="AB5" i="4"/>
  <c r="AA5" i="4"/>
  <c r="AD5" i="4" s="1"/>
  <c r="X5" i="4"/>
  <c r="T5" i="4"/>
  <c r="P5" i="4"/>
  <c r="W5" i="4"/>
  <c r="AB4" i="4"/>
  <c r="AA4" i="4"/>
  <c r="AD4" i="4" s="1"/>
  <c r="AB3" i="4"/>
  <c r="AA3" i="4"/>
  <c r="AD3" i="4" s="1"/>
  <c r="X3" i="4"/>
  <c r="T3" i="4"/>
  <c r="W3" i="4"/>
  <c r="AG16" i="4" l="1"/>
  <c r="AG10" i="4"/>
  <c r="AN10" i="4" s="1"/>
  <c r="AG12" i="4"/>
  <c r="AN12" i="4" s="1"/>
  <c r="AG3" i="4"/>
  <c r="AN3" i="4" s="1"/>
  <c r="AG5" i="4"/>
  <c r="AN5" i="4" s="1"/>
  <c r="AG7" i="4"/>
  <c r="AN7" i="4" s="1"/>
  <c r="AG6" i="4"/>
  <c r="AN6" i="4" s="1"/>
  <c r="AG4" i="4"/>
  <c r="AN4" i="4" s="1"/>
  <c r="AG14" i="4"/>
  <c r="AN14" i="4" s="1"/>
  <c r="AG9" i="4"/>
  <c r="AN9" i="4" s="1"/>
  <c r="AF11" i="4"/>
  <c r="AI11" i="4" s="1"/>
  <c r="AG11" i="4"/>
  <c r="AN11" i="4" s="1"/>
  <c r="AG13" i="4"/>
  <c r="AN13" i="4" s="1"/>
  <c r="AG18" i="4"/>
  <c r="AJ18" i="4" s="1"/>
  <c r="AG20" i="4"/>
  <c r="AN20" i="4" s="1"/>
  <c r="Z6" i="4"/>
  <c r="AC6" i="4" s="1"/>
  <c r="U6" i="4"/>
  <c r="Q6" i="4"/>
  <c r="X6" i="4"/>
  <c r="T6" i="4"/>
  <c r="P6" i="4"/>
  <c r="W6" i="4"/>
  <c r="S6" i="4"/>
  <c r="Z8" i="4"/>
  <c r="AC8" i="4" s="1"/>
  <c r="X8" i="4"/>
  <c r="U8" i="4"/>
  <c r="Q8" i="4"/>
  <c r="R8" i="4"/>
  <c r="T8" i="4"/>
  <c r="P8" i="4"/>
  <c r="W8" i="4"/>
  <c r="S8" i="4"/>
  <c r="V8" i="4"/>
  <c r="Z4" i="4"/>
  <c r="AC4" i="4" s="1"/>
  <c r="U4" i="4"/>
  <c r="Q4" i="4"/>
  <c r="X4" i="4"/>
  <c r="T4" i="4"/>
  <c r="P4" i="4"/>
  <c r="W4" i="4"/>
  <c r="S4" i="4"/>
  <c r="R4" i="4"/>
  <c r="V4" i="4"/>
  <c r="R6" i="4"/>
  <c r="V6" i="4"/>
  <c r="AF13" i="4"/>
  <c r="AE13" i="4"/>
  <c r="AH13" i="4" s="1"/>
  <c r="U9" i="4"/>
  <c r="AG15" i="4"/>
  <c r="Q3" i="4"/>
  <c r="Z3" i="4"/>
  <c r="AC3" i="4" s="1"/>
  <c r="AF3" i="4" s="1"/>
  <c r="Q5" i="4"/>
  <c r="U5" i="4"/>
  <c r="Z5" i="4"/>
  <c r="AC5" i="4" s="1"/>
  <c r="AF5" i="4" s="1"/>
  <c r="Q7" i="4"/>
  <c r="U7" i="4"/>
  <c r="Z7" i="4"/>
  <c r="AC7" i="4" s="1"/>
  <c r="AF7" i="4" s="1"/>
  <c r="P9" i="4"/>
  <c r="U11" i="4"/>
  <c r="U13" i="4"/>
  <c r="X14" i="4"/>
  <c r="T14" i="4"/>
  <c r="P14" i="4"/>
  <c r="V14" i="4"/>
  <c r="Q14" i="4"/>
  <c r="U14" i="4"/>
  <c r="Z14" i="4"/>
  <c r="AC14" i="4" s="1"/>
  <c r="S14" i="4"/>
  <c r="V20" i="4"/>
  <c r="R20" i="4"/>
  <c r="U20" i="4"/>
  <c r="W20" i="4"/>
  <c r="S20" i="4"/>
  <c r="Q20" i="4"/>
  <c r="Z20" i="4"/>
  <c r="AC20" i="4" s="1"/>
  <c r="P20" i="4"/>
  <c r="T20" i="4"/>
  <c r="W9" i="4"/>
  <c r="S9" i="4"/>
  <c r="V9" i="4"/>
  <c r="R9" i="4"/>
  <c r="AE11" i="4"/>
  <c r="AH11" i="4" s="1"/>
  <c r="AF18" i="4"/>
  <c r="AE18" i="4"/>
  <c r="AH18" i="4" s="1"/>
  <c r="U3" i="4"/>
  <c r="R3" i="4"/>
  <c r="V3" i="4"/>
  <c r="R5" i="4"/>
  <c r="V5" i="4"/>
  <c r="R7" i="4"/>
  <c r="V7" i="4"/>
  <c r="AG8" i="4"/>
  <c r="Q9" i="4"/>
  <c r="Z9" i="4"/>
  <c r="AC9" i="4" s="1"/>
  <c r="AF9" i="4" s="1"/>
  <c r="V10" i="4"/>
  <c r="R10" i="4"/>
  <c r="Z10" i="4"/>
  <c r="AC10" i="4" s="1"/>
  <c r="AF10" i="4" s="1"/>
  <c r="U10" i="4"/>
  <c r="Q10" i="4"/>
  <c r="X10" i="4"/>
  <c r="T10" i="4"/>
  <c r="P10" i="4"/>
  <c r="V12" i="4"/>
  <c r="R12" i="4"/>
  <c r="Z12" i="4"/>
  <c r="AC12" i="4" s="1"/>
  <c r="AF12" i="4" s="1"/>
  <c r="U12" i="4"/>
  <c r="Q12" i="4"/>
  <c r="X12" i="4"/>
  <c r="T12" i="4"/>
  <c r="P12" i="4"/>
  <c r="R14" i="4"/>
  <c r="V15" i="4"/>
  <c r="R15" i="4"/>
  <c r="Z15" i="4"/>
  <c r="AC15" i="4" s="1"/>
  <c r="AF15" i="4" s="1"/>
  <c r="U15" i="4"/>
  <c r="Q15" i="4"/>
  <c r="X15" i="4"/>
  <c r="T15" i="4"/>
  <c r="P15" i="4"/>
  <c r="W15" i="4"/>
  <c r="S15" i="4"/>
  <c r="AN16" i="4"/>
  <c r="AJ16" i="4"/>
  <c r="S3" i="4"/>
  <c r="S5" i="4"/>
  <c r="S7" i="4"/>
  <c r="T9" i="4"/>
  <c r="X11" i="4"/>
  <c r="T11" i="4"/>
  <c r="P11" i="4"/>
  <c r="W11" i="4"/>
  <c r="S11" i="4"/>
  <c r="V11" i="4"/>
  <c r="R11" i="4"/>
  <c r="X13" i="4"/>
  <c r="T13" i="4"/>
  <c r="P13" i="4"/>
  <c r="W13" i="4"/>
  <c r="S13" i="4"/>
  <c r="V13" i="4"/>
  <c r="R13" i="4"/>
  <c r="AF16" i="4"/>
  <c r="AE16" i="4"/>
  <c r="AH16" i="4" s="1"/>
  <c r="V17" i="4"/>
  <c r="R17" i="4"/>
  <c r="Z17" i="4"/>
  <c r="AC17" i="4" s="1"/>
  <c r="AF17" i="4" s="1"/>
  <c r="U17" i="4"/>
  <c r="Q17" i="4"/>
  <c r="X17" i="4"/>
  <c r="T17" i="4"/>
  <c r="P17" i="4"/>
  <c r="AG17" i="4"/>
  <c r="U18" i="4"/>
  <c r="X16" i="4"/>
  <c r="T16" i="4"/>
  <c r="P16" i="4"/>
  <c r="W16" i="4"/>
  <c r="S16" i="4"/>
  <c r="V16" i="4"/>
  <c r="R16" i="4"/>
  <c r="S17" i="4"/>
  <c r="V19" i="4"/>
  <c r="R19" i="4"/>
  <c r="Z19" i="4"/>
  <c r="AC19" i="4" s="1"/>
  <c r="AF19" i="4" s="1"/>
  <c r="U19" i="4"/>
  <c r="Q19" i="4"/>
  <c r="X19" i="4"/>
  <c r="T19" i="4"/>
  <c r="P19" i="4"/>
  <c r="AG19" i="4"/>
  <c r="X18" i="4"/>
  <c r="T18" i="4"/>
  <c r="P18" i="4"/>
  <c r="W18" i="4"/>
  <c r="S18" i="4"/>
  <c r="V18" i="4"/>
  <c r="R18" i="4"/>
  <c r="AJ10" i="4" l="1"/>
  <c r="AN18" i="4"/>
  <c r="AJ4" i="4"/>
  <c r="AJ12" i="4"/>
  <c r="AJ13" i="4"/>
  <c r="AJ20" i="4"/>
  <c r="AJ14" i="4"/>
  <c r="AM11" i="4"/>
  <c r="AJ5" i="4"/>
  <c r="AJ3" i="4"/>
  <c r="AJ11" i="4"/>
  <c r="AJ7" i="4"/>
  <c r="AJ6" i="4"/>
  <c r="AE5" i="4"/>
  <c r="AH5" i="4" s="1"/>
  <c r="AO5" i="4" s="1"/>
  <c r="AE12" i="4"/>
  <c r="AH12" i="4" s="1"/>
  <c r="AK12" i="4" s="1"/>
  <c r="AJ9" i="4"/>
  <c r="AE15" i="4"/>
  <c r="AH15" i="4" s="1"/>
  <c r="AK15" i="4" s="1"/>
  <c r="AE7" i="4"/>
  <c r="AH7" i="4" s="1"/>
  <c r="AO7" i="4" s="1"/>
  <c r="AE17" i="4"/>
  <c r="AH17" i="4" s="1"/>
  <c r="AO17" i="4" s="1"/>
  <c r="AE10" i="4"/>
  <c r="AH10" i="4" s="1"/>
  <c r="AK10" i="4" s="1"/>
  <c r="AJ8" i="4"/>
  <c r="AN8" i="4"/>
  <c r="AO11" i="4"/>
  <c r="AK11" i="4"/>
  <c r="AN19" i="4"/>
  <c r="AJ19" i="4"/>
  <c r="AM3" i="4"/>
  <c r="AI3" i="4"/>
  <c r="AE9" i="4"/>
  <c r="AH9" i="4" s="1"/>
  <c r="AE8" i="4"/>
  <c r="AH8" i="4" s="1"/>
  <c r="AF8" i="4"/>
  <c r="AF6" i="4"/>
  <c r="AE6" i="4"/>
  <c r="AH6" i="4" s="1"/>
  <c r="AM19" i="4"/>
  <c r="AI19" i="4"/>
  <c r="AN17" i="4"/>
  <c r="AJ17" i="4"/>
  <c r="AE19" i="4"/>
  <c r="AH19" i="4" s="1"/>
  <c r="AO16" i="4"/>
  <c r="AK16" i="4"/>
  <c r="AM15" i="4"/>
  <c r="AI15" i="4"/>
  <c r="AM12" i="4"/>
  <c r="AI12" i="4"/>
  <c r="AM9" i="4"/>
  <c r="AI9" i="4"/>
  <c r="AO18" i="4"/>
  <c r="AK18" i="4"/>
  <c r="AM5" i="4"/>
  <c r="AI5" i="4"/>
  <c r="AE3" i="4"/>
  <c r="AH3" i="4" s="1"/>
  <c r="AM13" i="4"/>
  <c r="AI13" i="4"/>
  <c r="AM17" i="4"/>
  <c r="AI17" i="4"/>
  <c r="AM16" i="4"/>
  <c r="AI16" i="4"/>
  <c r="AM10" i="4"/>
  <c r="AI10" i="4"/>
  <c r="AM18" i="4"/>
  <c r="AI18" i="4"/>
  <c r="AF20" i="4"/>
  <c r="AE20" i="4"/>
  <c r="AH20" i="4" s="1"/>
  <c r="AF14" i="4"/>
  <c r="AE14" i="4"/>
  <c r="AH14" i="4" s="1"/>
  <c r="AM7" i="4"/>
  <c r="AI7" i="4"/>
  <c r="AJ15" i="4"/>
  <c r="AN15" i="4"/>
  <c r="AO13" i="4"/>
  <c r="AK13" i="4"/>
  <c r="AF4" i="4"/>
  <c r="AE4" i="4"/>
  <c r="AH4" i="4" s="1"/>
  <c r="AK7" i="4" l="1"/>
  <c r="AL7" i="4" s="1"/>
  <c r="AQ7" i="4" s="1"/>
  <c r="AR7" i="4" s="1"/>
  <c r="AP11" i="4"/>
  <c r="AP7" i="4"/>
  <c r="AO15" i="4"/>
  <c r="AP15" i="4" s="1"/>
  <c r="AL11" i="4"/>
  <c r="AQ11" i="4" s="1"/>
  <c r="AR11" i="4" s="1"/>
  <c r="AL18" i="4"/>
  <c r="AQ18" i="4" s="1"/>
  <c r="AR18" i="4" s="1"/>
  <c r="AO12" i="4"/>
  <c r="AP12" i="4" s="1"/>
  <c r="AO10" i="4"/>
  <c r="AP10" i="4" s="1"/>
  <c r="AP18" i="4"/>
  <c r="AK5" i="4"/>
  <c r="AL5" i="4" s="1"/>
  <c r="AK17" i="4"/>
  <c r="AL17" i="4" s="1"/>
  <c r="AP17" i="4"/>
  <c r="AL10" i="4"/>
  <c r="AT10" i="4" s="1"/>
  <c r="AL16" i="4"/>
  <c r="AQ16" i="4" s="1"/>
  <c r="AR16" i="4" s="1"/>
  <c r="AO20" i="4"/>
  <c r="AK20" i="4"/>
  <c r="AL13" i="4"/>
  <c r="AL15" i="4"/>
  <c r="AO19" i="4"/>
  <c r="AP19" i="4" s="1"/>
  <c r="AK19" i="4"/>
  <c r="AL19" i="4" s="1"/>
  <c r="AO6" i="4"/>
  <c r="AK6" i="4"/>
  <c r="AO9" i="4"/>
  <c r="AP9" i="4" s="1"/>
  <c r="AK9" i="4"/>
  <c r="AL9" i="4" s="1"/>
  <c r="AM20" i="4"/>
  <c r="AI20" i="4"/>
  <c r="AP16" i="4"/>
  <c r="AP13" i="4"/>
  <c r="AP5" i="4"/>
  <c r="AI6" i="4"/>
  <c r="AM6" i="4"/>
  <c r="AM4" i="4"/>
  <c r="AI4" i="4"/>
  <c r="AI14" i="4"/>
  <c r="AM14" i="4"/>
  <c r="AO8" i="4"/>
  <c r="AK8" i="4"/>
  <c r="AO4" i="4"/>
  <c r="AK4" i="4"/>
  <c r="AO14" i="4"/>
  <c r="AK14" i="4"/>
  <c r="AO3" i="4"/>
  <c r="AP3" i="4" s="1"/>
  <c r="AK3" i="4"/>
  <c r="AL3" i="4" s="1"/>
  <c r="AL12" i="4"/>
  <c r="AM8" i="4"/>
  <c r="AI8" i="4"/>
  <c r="AT11" i="4" l="1"/>
  <c r="BE11" i="4" s="1"/>
  <c r="AT18" i="4"/>
  <c r="BB18" i="4" s="1"/>
  <c r="AT7" i="4"/>
  <c r="BI7" i="4" s="1"/>
  <c r="AT16" i="4"/>
  <c r="BI16" i="4" s="1"/>
  <c r="AS11" i="4"/>
  <c r="AL20" i="4"/>
  <c r="AQ20" i="4" s="1"/>
  <c r="AR20" i="4" s="1"/>
  <c r="AQ10" i="4"/>
  <c r="AR10" i="4" s="1"/>
  <c r="AQ17" i="4"/>
  <c r="AR17" i="4" s="1"/>
  <c r="AT17" i="4"/>
  <c r="BG17" i="4" s="1"/>
  <c r="AT5" i="4"/>
  <c r="BD5" i="4" s="1"/>
  <c r="AQ5" i="4"/>
  <c r="AR5" i="4" s="1"/>
  <c r="AL8" i="4"/>
  <c r="AT8" i="4" s="1"/>
  <c r="AP6" i="4"/>
  <c r="AL6" i="4"/>
  <c r="AT6" i="4" s="1"/>
  <c r="AL4" i="4"/>
  <c r="AT4" i="4" s="1"/>
  <c r="AQ9" i="4"/>
  <c r="AR9" i="4" s="1"/>
  <c r="AT9" i="4"/>
  <c r="AQ3" i="4"/>
  <c r="AR3" i="4" s="1"/>
  <c r="AT3" i="4"/>
  <c r="AQ15" i="4"/>
  <c r="AR15" i="4" s="1"/>
  <c r="AT15" i="4"/>
  <c r="BH10" i="4"/>
  <c r="BD10" i="4"/>
  <c r="AZ10" i="4"/>
  <c r="AU10" i="4" s="1"/>
  <c r="AV10" i="4" s="1"/>
  <c r="AW10" i="4" s="1"/>
  <c r="AY10" i="4" s="1"/>
  <c r="BA10" i="4" s="1"/>
  <c r="BG10" i="4"/>
  <c r="BC10" i="4"/>
  <c r="BF10" i="4"/>
  <c r="BB10" i="4"/>
  <c r="BI10" i="4"/>
  <c r="BE10" i="4"/>
  <c r="AP4" i="4"/>
  <c r="AP20" i="4"/>
  <c r="AQ19" i="4"/>
  <c r="AR19" i="4" s="1"/>
  <c r="AT19" i="4"/>
  <c r="AQ13" i="4"/>
  <c r="AR13" i="4" s="1"/>
  <c r="AT13" i="4"/>
  <c r="AP8" i="4"/>
  <c r="AQ12" i="4"/>
  <c r="AR12" i="4" s="1"/>
  <c r="AT12" i="4"/>
  <c r="AP14" i="4"/>
  <c r="AS16" i="4"/>
  <c r="AS7" i="4"/>
  <c r="AS18" i="4"/>
  <c r="BB11" i="4"/>
  <c r="BI11" i="4"/>
  <c r="BD11" i="4"/>
  <c r="AZ11" i="4"/>
  <c r="AU11" i="4" s="1"/>
  <c r="AV11" i="4" s="1"/>
  <c r="AW11" i="4" s="1"/>
  <c r="AY11" i="4" s="1"/>
  <c r="BA11" i="4" s="1"/>
  <c r="BB17" i="4"/>
  <c r="BH18" i="4"/>
  <c r="BG18" i="4"/>
  <c r="AL14" i="4"/>
  <c r="BF18" i="4" l="1"/>
  <c r="BE18" i="4"/>
  <c r="BI18" i="4"/>
  <c r="BG11" i="4"/>
  <c r="BH11" i="4"/>
  <c r="BF11" i="4"/>
  <c r="BC18" i="4"/>
  <c r="AZ18" i="4"/>
  <c r="AU18" i="4" s="1"/>
  <c r="AV18" i="4" s="1"/>
  <c r="AW18" i="4" s="1"/>
  <c r="AY18" i="4" s="1"/>
  <c r="BA18" i="4" s="1"/>
  <c r="BD18" i="4"/>
  <c r="BC11" i="4"/>
  <c r="BB16" i="4"/>
  <c r="BC7" i="4"/>
  <c r="BH7" i="4"/>
  <c r="BB7" i="4"/>
  <c r="BG7" i="4"/>
  <c r="AZ7" i="4"/>
  <c r="AU7" i="4" s="1"/>
  <c r="AV7" i="4" s="1"/>
  <c r="AW7" i="4" s="1"/>
  <c r="AY7" i="4" s="1"/>
  <c r="BA7" i="4" s="1"/>
  <c r="BE7" i="4"/>
  <c r="BD16" i="4"/>
  <c r="BF7" i="4"/>
  <c r="BD7" i="4"/>
  <c r="BD17" i="4"/>
  <c r="AT20" i="4"/>
  <c r="BD20" i="4" s="1"/>
  <c r="AS9" i="4"/>
  <c r="BF17" i="4"/>
  <c r="BG5" i="4"/>
  <c r="AZ17" i="4"/>
  <c r="AU17" i="4" s="1"/>
  <c r="AV17" i="4" s="1"/>
  <c r="AW17" i="4" s="1"/>
  <c r="AY17" i="4" s="1"/>
  <c r="BA17" i="4" s="1"/>
  <c r="AS17" i="4"/>
  <c r="BC16" i="4"/>
  <c r="BH16" i="4"/>
  <c r="BH5" i="4"/>
  <c r="BG16" i="4"/>
  <c r="BE16" i="4"/>
  <c r="BE17" i="4"/>
  <c r="BC17" i="4"/>
  <c r="BH17" i="4"/>
  <c r="AQ8" i="4"/>
  <c r="AR8" i="4" s="1"/>
  <c r="BF16" i="4"/>
  <c r="AZ16" i="4"/>
  <c r="AU16" i="4" s="1"/>
  <c r="AV16" i="4" s="1"/>
  <c r="AW16" i="4" s="1"/>
  <c r="AY16" i="4" s="1"/>
  <c r="BA16" i="4" s="1"/>
  <c r="BI17" i="4"/>
  <c r="AQ4" i="4"/>
  <c r="AR4" i="4" s="1"/>
  <c r="AS12" i="4"/>
  <c r="BE5" i="4"/>
  <c r="BC5" i="4"/>
  <c r="AS10" i="4"/>
  <c r="BF5" i="4"/>
  <c r="AZ5" i="4"/>
  <c r="AU5" i="4" s="1"/>
  <c r="AV5" i="4" s="1"/>
  <c r="AW5" i="4" s="1"/>
  <c r="AY5" i="4" s="1"/>
  <c r="BA5" i="4" s="1"/>
  <c r="BI5" i="4"/>
  <c r="BB5" i="4"/>
  <c r="AQ6" i="4"/>
  <c r="AR6" i="4" s="1"/>
  <c r="AS5" i="4"/>
  <c r="AS13" i="4"/>
  <c r="AS3" i="4"/>
  <c r="BH12" i="4"/>
  <c r="BD12" i="4"/>
  <c r="AZ12" i="4"/>
  <c r="AU12" i="4" s="1"/>
  <c r="AV12" i="4" s="1"/>
  <c r="AW12" i="4" s="1"/>
  <c r="AY12" i="4" s="1"/>
  <c r="BA12" i="4" s="1"/>
  <c r="BG12" i="4"/>
  <c r="BC12" i="4"/>
  <c r="BF12" i="4"/>
  <c r="BB12" i="4"/>
  <c r="BI12" i="4"/>
  <c r="BE12" i="4"/>
  <c r="BH15" i="4"/>
  <c r="BD15" i="4"/>
  <c r="AZ15" i="4"/>
  <c r="AU15" i="4" s="1"/>
  <c r="AV15" i="4" s="1"/>
  <c r="AW15" i="4" s="1"/>
  <c r="AY15" i="4" s="1"/>
  <c r="BA15" i="4" s="1"/>
  <c r="BG15" i="4"/>
  <c r="BC15" i="4"/>
  <c r="BF15" i="4"/>
  <c r="BB15" i="4"/>
  <c r="BI15" i="4"/>
  <c r="BE15" i="4"/>
  <c r="BG8" i="4"/>
  <c r="BC8" i="4"/>
  <c r="BF8" i="4"/>
  <c r="BB8" i="4"/>
  <c r="BI8" i="4"/>
  <c r="BD8" i="4"/>
  <c r="BH8" i="4"/>
  <c r="AZ8" i="4"/>
  <c r="AU8" i="4" s="1"/>
  <c r="AV8" i="4" s="1"/>
  <c r="AW8" i="4" s="1"/>
  <c r="AY8" i="4" s="1"/>
  <c r="BA8" i="4" s="1"/>
  <c r="BE8" i="4"/>
  <c r="BG6" i="4"/>
  <c r="BC6" i="4"/>
  <c r="BH6" i="4"/>
  <c r="BF6" i="4"/>
  <c r="BB6" i="4"/>
  <c r="BI6" i="4"/>
  <c r="BE6" i="4"/>
  <c r="BD6" i="4"/>
  <c r="AZ6" i="4"/>
  <c r="AU6" i="4" s="1"/>
  <c r="AV6" i="4" s="1"/>
  <c r="AW6" i="4" s="1"/>
  <c r="AY6" i="4" s="1"/>
  <c r="BA6" i="4" s="1"/>
  <c r="BF9" i="4"/>
  <c r="BB9" i="4"/>
  <c r="BI9" i="4"/>
  <c r="BE9" i="4"/>
  <c r="BH9" i="4"/>
  <c r="BD9" i="4"/>
  <c r="AZ9" i="4"/>
  <c r="AU9" i="4" s="1"/>
  <c r="AV9" i="4" s="1"/>
  <c r="AW9" i="4" s="1"/>
  <c r="AY9" i="4" s="1"/>
  <c r="BA9" i="4" s="1"/>
  <c r="BC9" i="4"/>
  <c r="BG9" i="4"/>
  <c r="BG4" i="4"/>
  <c r="BC4" i="4"/>
  <c r="BF4" i="4"/>
  <c r="BB4" i="4"/>
  <c r="BI4" i="4"/>
  <c r="BE4" i="4"/>
  <c r="BD4" i="4"/>
  <c r="AZ4" i="4"/>
  <c r="BH4" i="4"/>
  <c r="AS19" i="4"/>
  <c r="BH13" i="4"/>
  <c r="BD13" i="4"/>
  <c r="BG13" i="4"/>
  <c r="BB13" i="4"/>
  <c r="BF13" i="4"/>
  <c r="BE13" i="4"/>
  <c r="AZ13" i="4"/>
  <c r="AU13" i="4" s="1"/>
  <c r="AV13" i="4" s="1"/>
  <c r="AW13" i="4" s="1"/>
  <c r="AY13" i="4" s="1"/>
  <c r="BA13" i="4" s="1"/>
  <c r="BC13" i="4"/>
  <c r="BI13" i="4"/>
  <c r="AS20" i="4"/>
  <c r="BI3" i="4"/>
  <c r="BE3" i="4"/>
  <c r="BH3" i="4"/>
  <c r="BD3" i="4"/>
  <c r="AU3" i="4"/>
  <c r="AV3" i="4" s="1"/>
  <c r="AW3" i="4" s="1"/>
  <c r="AY3" i="4" s="1"/>
  <c r="BA3" i="4" s="1"/>
  <c r="BG3" i="4"/>
  <c r="BC3" i="4"/>
  <c r="BF3" i="4"/>
  <c r="BB3" i="4"/>
  <c r="AQ14" i="4"/>
  <c r="AR14" i="4" s="1"/>
  <c r="AT14" i="4"/>
  <c r="BF19" i="4"/>
  <c r="BB19" i="4"/>
  <c r="BE19" i="4"/>
  <c r="AZ19" i="4"/>
  <c r="AU19" i="4" s="1"/>
  <c r="AV19" i="4" s="1"/>
  <c r="AW19" i="4" s="1"/>
  <c r="AY19" i="4" s="1"/>
  <c r="BA19" i="4" s="1"/>
  <c r="BI19" i="4"/>
  <c r="BD19" i="4"/>
  <c r="BH19" i="4"/>
  <c r="BC19" i="4"/>
  <c r="BG19" i="4"/>
  <c r="AS15" i="4"/>
  <c r="AZ20" i="4" l="1"/>
  <c r="AU20" i="4" s="1"/>
  <c r="AV20" i="4" s="1"/>
  <c r="AW20" i="4" s="1"/>
  <c r="AY20" i="4" s="1"/>
  <c r="BA20" i="4" s="1"/>
  <c r="BH20" i="4"/>
  <c r="BC20" i="4"/>
  <c r="BB20" i="4"/>
  <c r="BF20" i="4"/>
  <c r="BE20" i="4"/>
  <c r="AU4" i="4"/>
  <c r="AV4" i="4" s="1"/>
  <c r="AW4" i="4" s="1"/>
  <c r="AY4" i="4" s="1"/>
  <c r="BA4" i="4" s="1"/>
  <c r="BG20" i="4"/>
  <c r="AS4" i="4"/>
  <c r="AS8" i="4"/>
  <c r="AS6" i="4"/>
  <c r="AS14" i="4"/>
  <c r="BF14" i="4"/>
  <c r="BB14" i="4"/>
  <c r="BI14" i="4"/>
  <c r="BE14" i="4"/>
  <c r="BH14" i="4"/>
  <c r="BD14" i="4"/>
  <c r="AZ14" i="4"/>
  <c r="AU14" i="4" s="1"/>
  <c r="AV14" i="4" s="1"/>
  <c r="AW14" i="4" s="1"/>
  <c r="AY14" i="4" s="1"/>
  <c r="BA14" i="4" s="1"/>
  <c r="BG14" i="4"/>
  <c r="BC14" i="4"/>
</calcChain>
</file>

<file path=xl/sharedStrings.xml><?xml version="1.0" encoding="utf-8"?>
<sst xmlns="http://schemas.openxmlformats.org/spreadsheetml/2006/main" count="69" uniqueCount="51">
  <si>
    <t>Sample</t>
  </si>
  <si>
    <t>Rock</t>
  </si>
  <si>
    <t>S</t>
  </si>
  <si>
    <t>Ni</t>
  </si>
  <si>
    <t>Cu</t>
  </si>
  <si>
    <t>Ir</t>
  </si>
  <si>
    <t>Ru</t>
  </si>
  <si>
    <t>Rh</t>
  </si>
  <si>
    <t>Pt</t>
  </si>
  <si>
    <t>Pd</t>
  </si>
  <si>
    <t>Au</t>
  </si>
  <si>
    <t>Ni_atom</t>
  </si>
  <si>
    <t>Cu_atom</t>
  </si>
  <si>
    <t>S_atom</t>
  </si>
  <si>
    <t>S_pn</t>
  </si>
  <si>
    <t>S_ccp</t>
  </si>
  <si>
    <t>S_po</t>
  </si>
  <si>
    <t>Pn_mode</t>
  </si>
  <si>
    <t>Ccp_mode</t>
  </si>
  <si>
    <t>Po_mode</t>
  </si>
  <si>
    <t>S%_pn</t>
  </si>
  <si>
    <t>S%_Ccp</t>
  </si>
  <si>
    <t>S%_po</t>
  </si>
  <si>
    <t>Fe%_pn</t>
  </si>
  <si>
    <t>Fe%_Ccp</t>
  </si>
  <si>
    <t>Fe%_po</t>
  </si>
  <si>
    <t>Sulphide</t>
  </si>
  <si>
    <t>Non-sulph</t>
  </si>
  <si>
    <t>Fe_sulph</t>
  </si>
  <si>
    <t>Conversion</t>
  </si>
  <si>
    <t>Ni_corrc</t>
  </si>
  <si>
    <t>Ni/Fe_sulph</t>
  </si>
  <si>
    <t>Ni/Fe olv</t>
  </si>
  <si>
    <t>Ni olv</t>
  </si>
  <si>
    <t>Olv_mode</t>
  </si>
  <si>
    <t>Ni_nonsulph</t>
  </si>
  <si>
    <t>Fe% massive</t>
  </si>
  <si>
    <t>S% massive</t>
  </si>
  <si>
    <t>Os</t>
  </si>
  <si>
    <t>Barnes &amp; Lightfoot (2005)</t>
  </si>
  <si>
    <t>Naldrett et al (2000)</t>
  </si>
  <si>
    <t>Input composition (base metal = ppm; PGE = ppb)</t>
  </si>
  <si>
    <t>Ni(sil)</t>
  </si>
  <si>
    <t>Ni(sul)</t>
  </si>
  <si>
    <t>^ this is for completion if using Ni(sul)</t>
  </si>
  <si>
    <t>^ this is for the Barnes &amp; Lightfoot model since it assumes all Ni is in sulphide</t>
  </si>
  <si>
    <t>^ this is for the Naldrett model, but you must go to specify olivine mode in column AX. Alternatively you could use Ni(sul) and state no olivine.</t>
  </si>
  <si>
    <t>W.D. Smith</t>
  </si>
  <si>
    <t>Sulphide metal tenors 2 ways</t>
  </si>
  <si>
    <t xml:space="preserve">1. First, outline which method is most appropriate for your rock type. If much Ni is hosted in silicates (specifically olivine) best to calculate using mass balance if inputting uncorrected Ni concentrations. </t>
  </si>
  <si>
    <t>2. Blue cells are input values. Be sure to methodically go through the calculations. The purpose of this spreadsheet is more educational than black-box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</si>
</sst>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_ ;\-#,##0.0\ 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indexed="64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charset val="204"/>
      <scheme val="minor"/>
    </font>
    <font>
      <sz val="8"/>
      <color theme="1"/>
      <name val="Garamond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</cellStyleXfs>
  <cellXfs count="38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0" fontId="5" fillId="0" borderId="0" xfId="0" applyFont="1" applyBorder="1"/>
    <xf numFmtId="166" fontId="1" fillId="0" borderId="0" xfId="0" applyNumberFormat="1" applyFont="1" applyBorder="1"/>
    <xf numFmtId="0" fontId="5" fillId="3" borderId="0" xfId="0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right" vertical="center"/>
    </xf>
    <xf numFmtId="165" fontId="4" fillId="3" borderId="0" xfId="1" applyNumberFormat="1" applyFont="1" applyFill="1" applyBorder="1" applyAlignment="1">
      <alignment horizontal="right" vertical="center"/>
    </xf>
    <xf numFmtId="0" fontId="1" fillId="3" borderId="0" xfId="0" applyFont="1" applyFill="1" applyBorder="1"/>
    <xf numFmtId="164" fontId="1" fillId="3" borderId="0" xfId="0" applyNumberFormat="1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164" fontId="1" fillId="4" borderId="0" xfId="0" applyNumberFormat="1" applyFont="1" applyFill="1" applyBorder="1"/>
    <xf numFmtId="0" fontId="1" fillId="4" borderId="0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2" fontId="1" fillId="5" borderId="0" xfId="0" applyNumberFormat="1" applyFont="1" applyFill="1" applyBorder="1" applyAlignment="1">
      <alignment horizontal="right" vertical="center"/>
    </xf>
    <xf numFmtId="0" fontId="0" fillId="5" borderId="1" xfId="0" applyFill="1" applyBorder="1"/>
    <xf numFmtId="0" fontId="0" fillId="5" borderId="2" xfId="0" applyFill="1" applyBorder="1"/>
    <xf numFmtId="2" fontId="0" fillId="5" borderId="2" xfId="0" applyNumberFormat="1" applyFill="1" applyBorder="1"/>
    <xf numFmtId="2" fontId="1" fillId="5" borderId="2" xfId="0" applyNumberFormat="1" applyFont="1" applyFill="1" applyBorder="1" applyAlignment="1">
      <alignment horizontal="right" vertical="center"/>
    </xf>
    <xf numFmtId="2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2" fontId="0" fillId="5" borderId="7" xfId="0" applyNumberFormat="1" applyFill="1" applyBorder="1"/>
    <xf numFmtId="2" fontId="1" fillId="5" borderId="7" xfId="0" applyNumberFormat="1" applyFont="1" applyFill="1" applyBorder="1" applyAlignment="1">
      <alignment horizontal="right" vertical="center"/>
    </xf>
    <xf numFmtId="2" fontId="0" fillId="5" borderId="8" xfId="0" applyNumberFormat="1" applyFill="1" applyBorder="1"/>
    <xf numFmtId="0" fontId="7" fillId="0" borderId="0" xfId="0" applyFont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wrapText="1"/>
    </xf>
  </cellXfs>
  <cellStyles count="4">
    <cellStyle name="Comma" xfId="1" builtinId="3"/>
    <cellStyle name="Comma 2" xfId="2" xr:uid="{FCE90FC1-F25C-484F-97CE-58618F520ADF}"/>
    <cellStyle name="Normal" xfId="0" builtinId="0"/>
    <cellStyle name="Normal 2" xfId="3" xr:uid="{308AD8E2-77C9-48B4-8515-B14CD82C3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6D1B-B4EA-431C-B2F6-B73A582806CE}">
  <dimension ref="A1:A10"/>
  <sheetViews>
    <sheetView tabSelected="1" workbookViewId="0">
      <selection activeCell="A9" sqref="A9"/>
    </sheetView>
  </sheetViews>
  <sheetFormatPr defaultRowHeight="14.4" x14ac:dyDescent="0.3"/>
  <cols>
    <col min="1" max="1" width="116" customWidth="1"/>
  </cols>
  <sheetData>
    <row r="1" spans="1:1" ht="17.399999999999999" x14ac:dyDescent="0.3">
      <c r="A1" s="35" t="s">
        <v>48</v>
      </c>
    </row>
    <row r="2" spans="1:1" x14ac:dyDescent="0.3">
      <c r="A2" s="36" t="s">
        <v>47</v>
      </c>
    </row>
    <row r="3" spans="1:1" x14ac:dyDescent="0.3">
      <c r="A3" s="36"/>
    </row>
    <row r="4" spans="1:1" ht="28.2" x14ac:dyDescent="0.3">
      <c r="A4" s="37" t="s">
        <v>49</v>
      </c>
    </row>
    <row r="5" spans="1:1" x14ac:dyDescent="0.3">
      <c r="A5" s="36"/>
    </row>
    <row r="6" spans="1:1" ht="28.2" x14ac:dyDescent="0.3">
      <c r="A6" s="37" t="s">
        <v>50</v>
      </c>
    </row>
    <row r="7" spans="1:1" x14ac:dyDescent="0.3">
      <c r="A7" s="36"/>
    </row>
    <row r="8" spans="1:1" x14ac:dyDescent="0.3">
      <c r="A8" s="37"/>
    </row>
    <row r="9" spans="1:1" x14ac:dyDescent="0.3">
      <c r="A9" s="36"/>
    </row>
    <row r="10" spans="1:1" x14ac:dyDescent="0.3">
      <c r="A1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6EBA-59B7-4120-AA58-CA3557CD623F}">
  <dimension ref="A1:BI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ColWidth="9.109375" defaultRowHeight="13.2" x14ac:dyDescent="0.25"/>
  <cols>
    <col min="1" max="1" width="10.33203125" style="1" bestFit="1" customWidth="1"/>
    <col min="2" max="2" width="14.6640625" style="1" bestFit="1" customWidth="1"/>
    <col min="3" max="3" width="7.33203125" style="1" customWidth="1"/>
    <col min="4" max="4" width="9.109375" style="1"/>
    <col min="5" max="5" width="8.5546875" style="1" customWidth="1"/>
    <col min="6" max="14" width="9.109375" style="1"/>
    <col min="15" max="15" width="1.33203125" style="8" customWidth="1"/>
    <col min="16" max="17" width="9.33203125" style="1" bestFit="1" customWidth="1"/>
    <col min="18" max="18" width="9.33203125" style="1" customWidth="1"/>
    <col min="19" max="20" width="9.5546875" style="1" bestFit="1" customWidth="1"/>
    <col min="21" max="21" width="10.5546875" style="1" bestFit="1" customWidth="1"/>
    <col min="22" max="22" width="11.5546875" style="1" bestFit="1" customWidth="1"/>
    <col min="23" max="23" width="12.5546875" style="1" bestFit="1" customWidth="1"/>
    <col min="24" max="24" width="11.5546875" style="1" bestFit="1" customWidth="1"/>
    <col min="25" max="25" width="1.5546875" style="8" customWidth="1"/>
    <col min="26" max="31" width="0.109375" style="1" customWidth="1"/>
    <col min="32" max="34" width="10.44140625" style="1" customWidth="1"/>
    <col min="35" max="42" width="10.44140625" style="1" hidden="1" customWidth="1"/>
    <col min="43" max="44" width="10.44140625" style="1" customWidth="1"/>
    <col min="45" max="45" width="0.33203125" style="1" customWidth="1"/>
    <col min="46" max="46" width="10.44140625" style="1" customWidth="1"/>
    <col min="47" max="48" width="0.109375" style="1" customWidth="1"/>
    <col min="49" max="49" width="10.44140625" style="1" customWidth="1"/>
    <col min="50" max="50" width="11" style="1" customWidth="1"/>
    <col min="51" max="51" width="13.21875" style="1" customWidth="1"/>
    <col min="52" max="53" width="11" style="1" customWidth="1"/>
    <col min="54" max="54" width="9.109375" style="1" bestFit="1"/>
    <col min="55" max="57" width="9.5546875" style="1" bestFit="1" customWidth="1"/>
    <col min="58" max="58" width="10" style="1" bestFit="1" customWidth="1"/>
    <col min="59" max="59" width="11.5546875" style="1" bestFit="1" customWidth="1"/>
    <col min="60" max="60" width="11.6640625" style="1" bestFit="1" customWidth="1"/>
    <col min="61" max="61" width="10.88671875" style="1" bestFit="1" customWidth="1"/>
    <col min="62" max="16384" width="9.109375" style="1"/>
  </cols>
  <sheetData>
    <row r="1" spans="1:61" s="3" customFormat="1" ht="12" customHeight="1" x14ac:dyDescent="0.25">
      <c r="A1" s="12" t="s">
        <v>0</v>
      </c>
      <c r="B1" s="12" t="s">
        <v>1</v>
      </c>
      <c r="C1" s="11" t="s">
        <v>41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5"/>
      <c r="P1" s="11" t="s">
        <v>39</v>
      </c>
      <c r="Q1" s="11"/>
      <c r="R1" s="11"/>
      <c r="S1" s="11"/>
      <c r="T1" s="11"/>
      <c r="U1" s="11"/>
      <c r="V1" s="11"/>
      <c r="W1" s="11"/>
      <c r="X1" s="11"/>
      <c r="Y1" s="5"/>
      <c r="Z1" s="11" t="s">
        <v>40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s="3" customFormat="1" ht="12" customHeight="1" thickBot="1" x14ac:dyDescent="0.3">
      <c r="A2" s="12"/>
      <c r="B2" s="12"/>
      <c r="C2" s="10" t="s">
        <v>2</v>
      </c>
      <c r="D2" s="10" t="s">
        <v>3</v>
      </c>
      <c r="E2" s="10" t="s">
        <v>42</v>
      </c>
      <c r="F2" s="10" t="s">
        <v>43</v>
      </c>
      <c r="G2" s="10" t="s">
        <v>4</v>
      </c>
      <c r="H2" s="10" t="s">
        <v>38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5"/>
      <c r="P2" s="10" t="s">
        <v>3</v>
      </c>
      <c r="Q2" s="10" t="s">
        <v>4</v>
      </c>
      <c r="R2" s="10" t="s">
        <v>38</v>
      </c>
      <c r="S2" s="10" t="s">
        <v>5</v>
      </c>
      <c r="T2" s="10" t="s">
        <v>6</v>
      </c>
      <c r="U2" s="10" t="s">
        <v>7</v>
      </c>
      <c r="V2" s="10" t="s">
        <v>8</v>
      </c>
      <c r="W2" s="10" t="s">
        <v>9</v>
      </c>
      <c r="X2" s="10" t="s">
        <v>10</v>
      </c>
      <c r="Y2" s="5"/>
      <c r="Z2" s="10" t="s">
        <v>11</v>
      </c>
      <c r="AA2" s="10" t="s">
        <v>12</v>
      </c>
      <c r="AB2" s="10" t="s">
        <v>13</v>
      </c>
      <c r="AC2" s="10" t="s">
        <v>14</v>
      </c>
      <c r="AD2" s="10" t="s">
        <v>15</v>
      </c>
      <c r="AE2" s="10" t="s">
        <v>16</v>
      </c>
      <c r="AF2" s="10" t="s">
        <v>17</v>
      </c>
      <c r="AG2" s="10" t="s">
        <v>18</v>
      </c>
      <c r="AH2" s="10" t="s">
        <v>19</v>
      </c>
      <c r="AI2" s="10" t="s">
        <v>20</v>
      </c>
      <c r="AJ2" s="10" t="s">
        <v>21</v>
      </c>
      <c r="AK2" s="10" t="s">
        <v>22</v>
      </c>
      <c r="AL2" s="10" t="s">
        <v>37</v>
      </c>
      <c r="AM2" s="10" t="s">
        <v>23</v>
      </c>
      <c r="AN2" s="10" t="s">
        <v>24</v>
      </c>
      <c r="AO2" s="10" t="s">
        <v>25</v>
      </c>
      <c r="AP2" s="10" t="s">
        <v>36</v>
      </c>
      <c r="AQ2" s="10" t="s">
        <v>26</v>
      </c>
      <c r="AR2" s="10" t="s">
        <v>27</v>
      </c>
      <c r="AS2" s="10" t="s">
        <v>28</v>
      </c>
      <c r="AT2" s="10" t="s">
        <v>29</v>
      </c>
      <c r="AU2" s="10" t="s">
        <v>31</v>
      </c>
      <c r="AV2" s="10" t="s">
        <v>32</v>
      </c>
      <c r="AW2" s="10" t="s">
        <v>33</v>
      </c>
      <c r="AX2" s="10" t="s">
        <v>34</v>
      </c>
      <c r="AY2" s="10" t="s">
        <v>35</v>
      </c>
      <c r="AZ2" s="10" t="s">
        <v>3</v>
      </c>
      <c r="BA2" s="10" t="s">
        <v>30</v>
      </c>
      <c r="BB2" s="10" t="s">
        <v>4</v>
      </c>
      <c r="BC2" s="10" t="s">
        <v>38</v>
      </c>
      <c r="BD2" s="10" t="s">
        <v>5</v>
      </c>
      <c r="BE2" s="10" t="s">
        <v>6</v>
      </c>
      <c r="BF2" s="10" t="s">
        <v>7</v>
      </c>
      <c r="BG2" s="10" t="s">
        <v>8</v>
      </c>
      <c r="BH2" s="10" t="s">
        <v>9</v>
      </c>
      <c r="BI2" s="10" t="s">
        <v>10</v>
      </c>
    </row>
    <row r="3" spans="1:61" ht="14.4" x14ac:dyDescent="0.3">
      <c r="A3" s="19"/>
      <c r="B3" s="20"/>
      <c r="C3" s="21"/>
      <c r="D3" s="21"/>
      <c r="E3" s="22"/>
      <c r="F3" s="21"/>
      <c r="G3" s="21"/>
      <c r="H3" s="21"/>
      <c r="I3" s="21"/>
      <c r="J3" s="21"/>
      <c r="K3" s="21"/>
      <c r="L3" s="21"/>
      <c r="M3" s="21"/>
      <c r="N3" s="23"/>
      <c r="O3" s="6"/>
      <c r="P3" s="13" t="e">
        <f>((F3/10000)*100)/((2.527*C3)+(0.3408*(G3/10000))+(0.4715*(F3/10000)))</f>
        <v>#DIV/0!</v>
      </c>
      <c r="Q3" s="13" t="e">
        <f>((G3/10000)*100)/((2.527*C3)+(0.3408*(G3/10000))+(0.4715*(F3/10000)))</f>
        <v>#DIV/0!</v>
      </c>
      <c r="R3" s="13" t="e">
        <f>(H3*100)/((2.527*$C3)+(0.3408*($G3/10000))+(0.4715*($F3/10000)))</f>
        <v>#DIV/0!</v>
      </c>
      <c r="S3" s="13" t="e">
        <f>(I3*100)/((2.527*$C3)+(0.3408*($G3/10000))+(0.4715*($F3/10000)))</f>
        <v>#DIV/0!</v>
      </c>
      <c r="T3" s="13" t="e">
        <f>(J3*100)/((2.527*$C3)+(0.3408*($G3/10000))+(0.4715*($F3/10000)))</f>
        <v>#DIV/0!</v>
      </c>
      <c r="U3" s="13" t="e">
        <f>(K3*100)/((2.527*$C3)+(0.3408*($G3/10000))+(0.4715*($F3/10000)))</f>
        <v>#DIV/0!</v>
      </c>
      <c r="V3" s="13" t="e">
        <f>(L3*100)/((2.527*$C3)+(0.3408*($G3/10000))+(0.4715*($F3/10000)))</f>
        <v>#DIV/0!</v>
      </c>
      <c r="W3" s="13" t="e">
        <f>(M3*100)/((2.527*$C3)+(0.3408*($G3/10000))+(0.4715*($F3/10000)))</f>
        <v>#DIV/0!</v>
      </c>
      <c r="X3" s="13" t="e">
        <f>(N3*100)/((2.527*$C3)+(0.3408*($G3/10000))+(0.4715*($F3/10000)))</f>
        <v>#DIV/0!</v>
      </c>
      <c r="Y3" s="9"/>
      <c r="Z3" s="2">
        <f>F3/58.7</f>
        <v>0</v>
      </c>
      <c r="AA3" s="2">
        <f t="shared" ref="AA3:AA20" si="0">G3/63.55</f>
        <v>0</v>
      </c>
      <c r="AB3" s="2">
        <f>(C3*10000)/32.06</f>
        <v>0</v>
      </c>
      <c r="AC3" s="2">
        <f t="shared" ref="AC3:AD20" si="1">Z3*2</f>
        <v>0</v>
      </c>
      <c r="AD3" s="2">
        <f t="shared" si="1"/>
        <v>0</v>
      </c>
      <c r="AE3" s="2">
        <f t="shared" ref="AE3:AE20" si="2">AB3-(AC3+AD3)</f>
        <v>0</v>
      </c>
      <c r="AF3" s="13" t="e">
        <f t="shared" ref="AF3:AF20" si="3">AC3/AB3</f>
        <v>#DIV/0!</v>
      </c>
      <c r="AG3" s="13" t="e">
        <f t="shared" ref="AG3:AG20" si="4">AD3/AB3</f>
        <v>#DIV/0!</v>
      </c>
      <c r="AH3" s="13" t="e">
        <f t="shared" ref="AH3:AH20" si="5">AE3/AB3</f>
        <v>#DIV/0!</v>
      </c>
      <c r="AI3" s="13" t="e">
        <f t="shared" ref="AI3:AI20" si="6">AF3*33.3</f>
        <v>#DIV/0!</v>
      </c>
      <c r="AJ3" s="13" t="e">
        <f t="shared" ref="AJ3:AJ20" si="7">AG3*34.9</f>
        <v>#DIV/0!</v>
      </c>
      <c r="AK3" s="13" t="e">
        <f t="shared" ref="AK3:AK20" si="8">AH3*36.5</f>
        <v>#DIV/0!</v>
      </c>
      <c r="AL3" s="13" t="e">
        <f t="shared" ref="AL3:AL20" si="9">SUM(AI3:AK3)</f>
        <v>#DIV/0!</v>
      </c>
      <c r="AM3" s="13" t="e">
        <f t="shared" ref="AM3:AM20" si="10">AF3*36.2</f>
        <v>#DIV/0!</v>
      </c>
      <c r="AN3" s="13" t="e">
        <f t="shared" ref="AN3:AN20" si="11">AG3*30.4</f>
        <v>#DIV/0!</v>
      </c>
      <c r="AO3" s="13" t="e">
        <f t="shared" ref="AO3:AO20" si="12">AH3*63.5</f>
        <v>#DIV/0!</v>
      </c>
      <c r="AP3" s="13" t="e">
        <f t="shared" ref="AP3:AP20" si="13">SUM(AM3:AO3)</f>
        <v>#DIV/0!</v>
      </c>
      <c r="AQ3" s="13" t="e">
        <f>(C3)/AL3</f>
        <v>#DIV/0!</v>
      </c>
      <c r="AR3" s="13" t="e">
        <f t="shared" ref="AR3:AR20" si="14">1-AQ3</f>
        <v>#DIV/0!</v>
      </c>
      <c r="AS3" s="2" t="e">
        <f t="shared" ref="AS3:AS20" si="15">AP3*AQ3</f>
        <v>#DIV/0!</v>
      </c>
      <c r="AT3" s="13" t="e">
        <f>AL3/C3</f>
        <v>#DIV/0!</v>
      </c>
      <c r="AU3" s="2" t="e">
        <f t="shared" ref="AU3:AU20" si="16">AZ3/(AM3+AO3)</f>
        <v>#DIV/0!</v>
      </c>
      <c r="AV3" s="2" t="e">
        <f t="shared" ref="AV3:AV20" si="17">AU3/25</f>
        <v>#DIV/0!</v>
      </c>
      <c r="AW3" s="13" t="e">
        <f t="shared" ref="AW3:AW20" si="18">(AV3*24)*10000</f>
        <v>#DIV/0!</v>
      </c>
      <c r="AX3" s="15">
        <v>0</v>
      </c>
      <c r="AY3" s="14" t="e">
        <f t="shared" ref="AY3:AY20" si="19">AW3*AX3</f>
        <v>#DIV/0!</v>
      </c>
      <c r="AZ3" s="13" t="e">
        <f>(D3*AT3)/10000</f>
        <v>#DIV/0!</v>
      </c>
      <c r="BA3" s="13" t="e">
        <f>((D3-AY3)*AT3)/10000</f>
        <v>#DIV/0!</v>
      </c>
      <c r="BB3" s="13" t="e">
        <f>(G3*$AT3)/10000</f>
        <v>#DIV/0!</v>
      </c>
      <c r="BC3" s="13" t="e">
        <f t="shared" ref="BC3:BI19" si="20">(H3*$AT3)</f>
        <v>#DIV/0!</v>
      </c>
      <c r="BD3" s="13" t="e">
        <f t="shared" si="20"/>
        <v>#DIV/0!</v>
      </c>
      <c r="BE3" s="13" t="e">
        <f t="shared" si="20"/>
        <v>#DIV/0!</v>
      </c>
      <c r="BF3" s="13" t="e">
        <f t="shared" si="20"/>
        <v>#DIV/0!</v>
      </c>
      <c r="BG3" s="13" t="e">
        <f t="shared" si="20"/>
        <v>#DIV/0!</v>
      </c>
      <c r="BH3" s="13" t="e">
        <f t="shared" si="20"/>
        <v>#DIV/0!</v>
      </c>
      <c r="BI3" s="13" t="e">
        <f t="shared" si="20"/>
        <v>#DIV/0!</v>
      </c>
    </row>
    <row r="4" spans="1:61" ht="14.4" x14ac:dyDescent="0.3">
      <c r="A4" s="24"/>
      <c r="B4" s="25"/>
      <c r="C4" s="26"/>
      <c r="D4" s="26"/>
      <c r="E4" s="18"/>
      <c r="F4" s="26"/>
      <c r="G4" s="26"/>
      <c r="H4" s="26"/>
      <c r="I4" s="26"/>
      <c r="J4" s="26"/>
      <c r="K4" s="26"/>
      <c r="L4" s="26"/>
      <c r="M4" s="26"/>
      <c r="N4" s="27"/>
      <c r="O4" s="6"/>
      <c r="P4" s="13" t="e">
        <f>((F4/10000)*100)/((2.527*C4)+(0.3408*(G4/10000))+(0.4715*(F4/10000)))</f>
        <v>#DIV/0!</v>
      </c>
      <c r="Q4" s="13" t="e">
        <f>((G4/10000)*100)/((2.527*C4)+(0.3408*(G4/10000))+(0.4715*(F4/10000)))</f>
        <v>#DIV/0!</v>
      </c>
      <c r="R4" s="13" t="e">
        <f>(H4*100)/((2.527*$C4)+(0.3408*($G4/10000))+(0.4715*($F4/10000)))</f>
        <v>#DIV/0!</v>
      </c>
      <c r="S4" s="13" t="e">
        <f>(I4*100)/((2.527*$C4)+(0.3408*($G4/10000))+(0.4715*($F4/10000)))</f>
        <v>#DIV/0!</v>
      </c>
      <c r="T4" s="13" t="e">
        <f>(J4*100)/((2.527*$C4)+(0.3408*($G4/10000))+(0.4715*($F4/10000)))</f>
        <v>#DIV/0!</v>
      </c>
      <c r="U4" s="13" t="e">
        <f>(K4*100)/((2.527*$C4)+(0.3408*($G4/10000))+(0.4715*($F4/10000)))</f>
        <v>#DIV/0!</v>
      </c>
      <c r="V4" s="13" t="e">
        <f>(L4*100)/((2.527*$C4)+(0.3408*($G4/10000))+(0.4715*($F4/10000)))</f>
        <v>#DIV/0!</v>
      </c>
      <c r="W4" s="13" t="e">
        <f>(M4*100)/((2.527*$C4)+(0.3408*($G4/10000))+(0.4715*($F4/10000)))</f>
        <v>#DIV/0!</v>
      </c>
      <c r="X4" s="13" t="e">
        <f>(N4*100)/((2.527*$C4)+(0.3408*($G4/10000))+(0.4715*($F4/10000)))</f>
        <v>#DIV/0!</v>
      </c>
      <c r="Y4" s="9"/>
      <c r="Z4" s="2">
        <f>F4/58.7</f>
        <v>0</v>
      </c>
      <c r="AA4" s="2">
        <f t="shared" si="0"/>
        <v>0</v>
      </c>
      <c r="AB4" s="2">
        <f>(C4*10000)/32.06</f>
        <v>0</v>
      </c>
      <c r="AC4" s="2">
        <f t="shared" si="1"/>
        <v>0</v>
      </c>
      <c r="AD4" s="2">
        <f t="shared" si="1"/>
        <v>0</v>
      </c>
      <c r="AE4" s="2">
        <f t="shared" si="2"/>
        <v>0</v>
      </c>
      <c r="AF4" s="13" t="e">
        <f t="shared" si="3"/>
        <v>#DIV/0!</v>
      </c>
      <c r="AG4" s="13" t="e">
        <f t="shared" si="4"/>
        <v>#DIV/0!</v>
      </c>
      <c r="AH4" s="13" t="e">
        <f t="shared" si="5"/>
        <v>#DIV/0!</v>
      </c>
      <c r="AI4" s="13" t="e">
        <f t="shared" si="6"/>
        <v>#DIV/0!</v>
      </c>
      <c r="AJ4" s="13" t="e">
        <f t="shared" si="7"/>
        <v>#DIV/0!</v>
      </c>
      <c r="AK4" s="13" t="e">
        <f t="shared" si="8"/>
        <v>#DIV/0!</v>
      </c>
      <c r="AL4" s="13" t="e">
        <f t="shared" si="9"/>
        <v>#DIV/0!</v>
      </c>
      <c r="AM4" s="13" t="e">
        <f t="shared" si="10"/>
        <v>#DIV/0!</v>
      </c>
      <c r="AN4" s="13" t="e">
        <f t="shared" si="11"/>
        <v>#DIV/0!</v>
      </c>
      <c r="AO4" s="13" t="e">
        <f t="shared" si="12"/>
        <v>#DIV/0!</v>
      </c>
      <c r="AP4" s="13" t="e">
        <f t="shared" si="13"/>
        <v>#DIV/0!</v>
      </c>
      <c r="AQ4" s="13" t="e">
        <f>(C4)/AL4</f>
        <v>#DIV/0!</v>
      </c>
      <c r="AR4" s="13" t="e">
        <f t="shared" si="14"/>
        <v>#DIV/0!</v>
      </c>
      <c r="AS4" s="2" t="e">
        <f t="shared" si="15"/>
        <v>#DIV/0!</v>
      </c>
      <c r="AT4" s="13" t="e">
        <f>AL4/C4</f>
        <v>#DIV/0!</v>
      </c>
      <c r="AU4" s="2" t="e">
        <f>AZ4/(AM4+AO4)</f>
        <v>#DIV/0!</v>
      </c>
      <c r="AV4" s="2" t="e">
        <f>AU4/25</f>
        <v>#DIV/0!</v>
      </c>
      <c r="AW4" s="13" t="e">
        <f>(AV4*24)*10000</f>
        <v>#DIV/0!</v>
      </c>
      <c r="AX4" s="16">
        <v>0</v>
      </c>
      <c r="AY4" s="14" t="e">
        <f t="shared" si="19"/>
        <v>#DIV/0!</v>
      </c>
      <c r="AZ4" s="13" t="e">
        <f>(D4*AT4)/10000</f>
        <v>#DIV/0!</v>
      </c>
      <c r="BA4" s="13" t="e">
        <f>((D4-AY4)*AT4)/10000</f>
        <v>#DIV/0!</v>
      </c>
      <c r="BB4" s="13" t="e">
        <f>(G4*$AT4)/10000</f>
        <v>#DIV/0!</v>
      </c>
      <c r="BC4" s="13" t="e">
        <f t="shared" si="20"/>
        <v>#DIV/0!</v>
      </c>
      <c r="BD4" s="13" t="e">
        <f t="shared" si="20"/>
        <v>#DIV/0!</v>
      </c>
      <c r="BE4" s="13" t="e">
        <f t="shared" si="20"/>
        <v>#DIV/0!</v>
      </c>
      <c r="BF4" s="13" t="e">
        <f t="shared" si="20"/>
        <v>#DIV/0!</v>
      </c>
      <c r="BG4" s="13" t="e">
        <f t="shared" si="20"/>
        <v>#DIV/0!</v>
      </c>
      <c r="BH4" s="13" t="e">
        <f t="shared" si="20"/>
        <v>#DIV/0!</v>
      </c>
      <c r="BI4" s="13" t="e">
        <f t="shared" si="20"/>
        <v>#DIV/0!</v>
      </c>
    </row>
    <row r="5" spans="1:61" ht="14.4" x14ac:dyDescent="0.3">
      <c r="A5" s="24"/>
      <c r="B5" s="25"/>
      <c r="C5" s="26"/>
      <c r="D5" s="26"/>
      <c r="E5" s="18"/>
      <c r="F5" s="26"/>
      <c r="G5" s="26"/>
      <c r="H5" s="26"/>
      <c r="I5" s="26"/>
      <c r="J5" s="26"/>
      <c r="K5" s="26"/>
      <c r="L5" s="26"/>
      <c r="M5" s="26"/>
      <c r="N5" s="27"/>
      <c r="O5" s="7"/>
      <c r="P5" s="13" t="e">
        <f>((F5/10000)*100)/((2.527*C5)+(0.3408*(G5/10000))+(0.4715*(F5/10000)))</f>
        <v>#DIV/0!</v>
      </c>
      <c r="Q5" s="13" t="e">
        <f>((G5/10000)*100)/((2.527*C5)+(0.3408*(G5/10000))+(0.4715*(F5/10000)))</f>
        <v>#DIV/0!</v>
      </c>
      <c r="R5" s="13" t="e">
        <f>(H5*100)/((2.527*$C5)+(0.3408*($G5/10000))+(0.4715*($F5/10000)))</f>
        <v>#DIV/0!</v>
      </c>
      <c r="S5" s="13" t="e">
        <f>(I5*100)/((2.527*$C5)+(0.3408*($G5/10000))+(0.4715*($F5/10000)))</f>
        <v>#DIV/0!</v>
      </c>
      <c r="T5" s="13" t="e">
        <f>(J5*100)/((2.527*$C5)+(0.3408*($G5/10000))+(0.4715*($F5/10000)))</f>
        <v>#DIV/0!</v>
      </c>
      <c r="U5" s="13" t="e">
        <f>(K5*100)/((2.527*$C5)+(0.3408*($G5/10000))+(0.4715*($F5/10000)))</f>
        <v>#DIV/0!</v>
      </c>
      <c r="V5" s="13" t="e">
        <f>(L5*100)/((2.527*$C5)+(0.3408*($G5/10000))+(0.4715*($F5/10000)))</f>
        <v>#DIV/0!</v>
      </c>
      <c r="W5" s="13" t="e">
        <f>(M5*100)/((2.527*$C5)+(0.3408*($G5/10000))+(0.4715*($F5/10000)))</f>
        <v>#DIV/0!</v>
      </c>
      <c r="X5" s="13" t="e">
        <f>(N5*100)/((2.527*$C5)+(0.3408*($G5/10000))+(0.4715*($F5/10000)))</f>
        <v>#DIV/0!</v>
      </c>
      <c r="Y5" s="9"/>
      <c r="Z5" s="2">
        <f>F5/58.7</f>
        <v>0</v>
      </c>
      <c r="AA5" s="2">
        <f t="shared" si="0"/>
        <v>0</v>
      </c>
      <c r="AB5" s="2">
        <f>(C5*10000)/32.06</f>
        <v>0</v>
      </c>
      <c r="AC5" s="2">
        <f t="shared" si="1"/>
        <v>0</v>
      </c>
      <c r="AD5" s="2">
        <f t="shared" si="1"/>
        <v>0</v>
      </c>
      <c r="AE5" s="2">
        <f t="shared" si="2"/>
        <v>0</v>
      </c>
      <c r="AF5" s="13" t="e">
        <f t="shared" si="3"/>
        <v>#DIV/0!</v>
      </c>
      <c r="AG5" s="13" t="e">
        <f t="shared" si="4"/>
        <v>#DIV/0!</v>
      </c>
      <c r="AH5" s="13" t="e">
        <f t="shared" si="5"/>
        <v>#DIV/0!</v>
      </c>
      <c r="AI5" s="13" t="e">
        <f t="shared" si="6"/>
        <v>#DIV/0!</v>
      </c>
      <c r="AJ5" s="13" t="e">
        <f t="shared" si="7"/>
        <v>#DIV/0!</v>
      </c>
      <c r="AK5" s="13" t="e">
        <f t="shared" si="8"/>
        <v>#DIV/0!</v>
      </c>
      <c r="AL5" s="13" t="e">
        <f t="shared" si="9"/>
        <v>#DIV/0!</v>
      </c>
      <c r="AM5" s="13" t="e">
        <f t="shared" si="10"/>
        <v>#DIV/0!</v>
      </c>
      <c r="AN5" s="13" t="e">
        <f t="shared" si="11"/>
        <v>#DIV/0!</v>
      </c>
      <c r="AO5" s="13" t="e">
        <f t="shared" si="12"/>
        <v>#DIV/0!</v>
      </c>
      <c r="AP5" s="13" t="e">
        <f t="shared" si="13"/>
        <v>#DIV/0!</v>
      </c>
      <c r="AQ5" s="13" t="e">
        <f>(C5)/AL5</f>
        <v>#DIV/0!</v>
      </c>
      <c r="AR5" s="13" t="e">
        <f t="shared" si="14"/>
        <v>#DIV/0!</v>
      </c>
      <c r="AS5" s="2" t="e">
        <f t="shared" si="15"/>
        <v>#DIV/0!</v>
      </c>
      <c r="AT5" s="13" t="e">
        <f>AL5/C5</f>
        <v>#DIV/0!</v>
      </c>
      <c r="AU5" s="2" t="e">
        <f t="shared" si="16"/>
        <v>#DIV/0!</v>
      </c>
      <c r="AV5" s="2" t="e">
        <f t="shared" si="17"/>
        <v>#DIV/0!</v>
      </c>
      <c r="AW5" s="13" t="e">
        <f t="shared" si="18"/>
        <v>#DIV/0!</v>
      </c>
      <c r="AX5" s="16">
        <v>0</v>
      </c>
      <c r="AY5" s="14" t="e">
        <f t="shared" si="19"/>
        <v>#DIV/0!</v>
      </c>
      <c r="AZ5" s="13" t="e">
        <f>(D5*AT5)/10000</f>
        <v>#DIV/0!</v>
      </c>
      <c r="BA5" s="13" t="e">
        <f>((D5-AY5)*AT5)/10000</f>
        <v>#DIV/0!</v>
      </c>
      <c r="BB5" s="13" t="e">
        <f>(G5*$AT5)/10000</f>
        <v>#DIV/0!</v>
      </c>
      <c r="BC5" s="13" t="e">
        <f t="shared" si="20"/>
        <v>#DIV/0!</v>
      </c>
      <c r="BD5" s="13" t="e">
        <f t="shared" si="20"/>
        <v>#DIV/0!</v>
      </c>
      <c r="BE5" s="13" t="e">
        <f t="shared" si="20"/>
        <v>#DIV/0!</v>
      </c>
      <c r="BF5" s="13" t="e">
        <f t="shared" si="20"/>
        <v>#DIV/0!</v>
      </c>
      <c r="BG5" s="13" t="e">
        <f t="shared" si="20"/>
        <v>#DIV/0!</v>
      </c>
      <c r="BH5" s="13" t="e">
        <f t="shared" si="20"/>
        <v>#DIV/0!</v>
      </c>
      <c r="BI5" s="13" t="e">
        <f t="shared" si="20"/>
        <v>#DIV/0!</v>
      </c>
    </row>
    <row r="6" spans="1:61" ht="14.4" x14ac:dyDescent="0.3">
      <c r="A6" s="24"/>
      <c r="B6" s="25"/>
      <c r="C6" s="26"/>
      <c r="D6" s="26"/>
      <c r="E6" s="18"/>
      <c r="F6" s="26"/>
      <c r="G6" s="26"/>
      <c r="H6" s="26"/>
      <c r="I6" s="26"/>
      <c r="J6" s="26"/>
      <c r="K6" s="26"/>
      <c r="L6" s="26"/>
      <c r="M6" s="26"/>
      <c r="N6" s="27"/>
      <c r="O6" s="6"/>
      <c r="P6" s="13" t="e">
        <f>((F6/10000)*100)/((2.527*C6)+(0.3408*(G6/10000))+(0.4715*(F6/10000)))</f>
        <v>#DIV/0!</v>
      </c>
      <c r="Q6" s="13" t="e">
        <f>((G6/10000)*100)/((2.527*C6)+(0.3408*(G6/10000))+(0.4715*(F6/10000)))</f>
        <v>#DIV/0!</v>
      </c>
      <c r="R6" s="13" t="e">
        <f>(H6*100)/((2.527*$C6)+(0.3408*($G6/10000))+(0.4715*($F6/10000)))</f>
        <v>#DIV/0!</v>
      </c>
      <c r="S6" s="13" t="e">
        <f>(I6*100)/((2.527*$C6)+(0.3408*($G6/10000))+(0.4715*($F6/10000)))</f>
        <v>#DIV/0!</v>
      </c>
      <c r="T6" s="13" t="e">
        <f>(J6*100)/((2.527*$C6)+(0.3408*($G6/10000))+(0.4715*($F6/10000)))</f>
        <v>#DIV/0!</v>
      </c>
      <c r="U6" s="13" t="e">
        <f>(K6*100)/((2.527*$C6)+(0.3408*($G6/10000))+(0.4715*($F6/10000)))</f>
        <v>#DIV/0!</v>
      </c>
      <c r="V6" s="13" t="e">
        <f>(L6*100)/((2.527*$C6)+(0.3408*($G6/10000))+(0.4715*($F6/10000)))</f>
        <v>#DIV/0!</v>
      </c>
      <c r="W6" s="13" t="e">
        <f>(M6*100)/((2.527*$C6)+(0.3408*($G6/10000))+(0.4715*($F6/10000)))</f>
        <v>#DIV/0!</v>
      </c>
      <c r="X6" s="13" t="e">
        <f>(N6*100)/((2.527*$C6)+(0.3408*($G6/10000))+(0.4715*($F6/10000)))</f>
        <v>#DIV/0!</v>
      </c>
      <c r="Y6" s="9"/>
      <c r="Z6" s="2">
        <f>F6/58.7</f>
        <v>0</v>
      </c>
      <c r="AA6" s="2">
        <f t="shared" si="0"/>
        <v>0</v>
      </c>
      <c r="AB6" s="2">
        <f>(C6*10000)/32.06</f>
        <v>0</v>
      </c>
      <c r="AC6" s="2">
        <f t="shared" si="1"/>
        <v>0</v>
      </c>
      <c r="AD6" s="2">
        <f t="shared" si="1"/>
        <v>0</v>
      </c>
      <c r="AE6" s="2">
        <f t="shared" si="2"/>
        <v>0</v>
      </c>
      <c r="AF6" s="13" t="e">
        <f t="shared" si="3"/>
        <v>#DIV/0!</v>
      </c>
      <c r="AG6" s="13" t="e">
        <f t="shared" si="4"/>
        <v>#DIV/0!</v>
      </c>
      <c r="AH6" s="13" t="e">
        <f t="shared" si="5"/>
        <v>#DIV/0!</v>
      </c>
      <c r="AI6" s="13" t="e">
        <f t="shared" si="6"/>
        <v>#DIV/0!</v>
      </c>
      <c r="AJ6" s="13" t="e">
        <f t="shared" si="7"/>
        <v>#DIV/0!</v>
      </c>
      <c r="AK6" s="13" t="e">
        <f t="shared" si="8"/>
        <v>#DIV/0!</v>
      </c>
      <c r="AL6" s="13" t="e">
        <f t="shared" si="9"/>
        <v>#DIV/0!</v>
      </c>
      <c r="AM6" s="13" t="e">
        <f t="shared" si="10"/>
        <v>#DIV/0!</v>
      </c>
      <c r="AN6" s="13" t="e">
        <f t="shared" si="11"/>
        <v>#DIV/0!</v>
      </c>
      <c r="AO6" s="13" t="e">
        <f t="shared" si="12"/>
        <v>#DIV/0!</v>
      </c>
      <c r="AP6" s="13" t="e">
        <f t="shared" si="13"/>
        <v>#DIV/0!</v>
      </c>
      <c r="AQ6" s="13" t="e">
        <f>(C6)/AL6</f>
        <v>#DIV/0!</v>
      </c>
      <c r="AR6" s="13" t="e">
        <f t="shared" si="14"/>
        <v>#DIV/0!</v>
      </c>
      <c r="AS6" s="2" t="e">
        <f t="shared" si="15"/>
        <v>#DIV/0!</v>
      </c>
      <c r="AT6" s="13" t="e">
        <f>AL6/C6</f>
        <v>#DIV/0!</v>
      </c>
      <c r="AU6" s="2" t="e">
        <f t="shared" si="16"/>
        <v>#DIV/0!</v>
      </c>
      <c r="AV6" s="2" t="e">
        <f t="shared" si="17"/>
        <v>#DIV/0!</v>
      </c>
      <c r="AW6" s="13" t="e">
        <f t="shared" si="18"/>
        <v>#DIV/0!</v>
      </c>
      <c r="AX6" s="16">
        <v>0</v>
      </c>
      <c r="AY6" s="14" t="e">
        <f t="shared" si="19"/>
        <v>#DIV/0!</v>
      </c>
      <c r="AZ6" s="13" t="e">
        <f>(D6*AT6)/10000</f>
        <v>#DIV/0!</v>
      </c>
      <c r="BA6" s="13" t="e">
        <f>((D6-AY6)*AT6)/10000</f>
        <v>#DIV/0!</v>
      </c>
      <c r="BB6" s="13" t="e">
        <f>(G6*$AT6)/10000</f>
        <v>#DIV/0!</v>
      </c>
      <c r="BC6" s="13" t="e">
        <f t="shared" si="20"/>
        <v>#DIV/0!</v>
      </c>
      <c r="BD6" s="13" t="e">
        <f t="shared" si="20"/>
        <v>#DIV/0!</v>
      </c>
      <c r="BE6" s="13" t="e">
        <f t="shared" si="20"/>
        <v>#DIV/0!</v>
      </c>
      <c r="BF6" s="13" t="e">
        <f t="shared" si="20"/>
        <v>#DIV/0!</v>
      </c>
      <c r="BG6" s="13" t="e">
        <f t="shared" si="20"/>
        <v>#DIV/0!</v>
      </c>
      <c r="BH6" s="13" t="e">
        <f t="shared" si="20"/>
        <v>#DIV/0!</v>
      </c>
      <c r="BI6" s="13" t="e">
        <f t="shared" si="20"/>
        <v>#DIV/0!</v>
      </c>
    </row>
    <row r="7" spans="1:61" ht="14.4" x14ac:dyDescent="0.3">
      <c r="A7" s="24"/>
      <c r="B7" s="25"/>
      <c r="C7" s="26"/>
      <c r="D7" s="26"/>
      <c r="E7" s="18"/>
      <c r="F7" s="26"/>
      <c r="G7" s="26"/>
      <c r="H7" s="26"/>
      <c r="I7" s="26"/>
      <c r="J7" s="26"/>
      <c r="K7" s="26"/>
      <c r="L7" s="26"/>
      <c r="M7" s="26"/>
      <c r="N7" s="27"/>
      <c r="O7" s="6"/>
      <c r="P7" s="13" t="e">
        <f>((F7/10000)*100)/((2.527*C7)+(0.3408*(G7/10000))+(0.4715*(F7/10000)))</f>
        <v>#DIV/0!</v>
      </c>
      <c r="Q7" s="13" t="e">
        <f>((G7/10000)*100)/((2.527*C7)+(0.3408*(G7/10000))+(0.4715*(F7/10000)))</f>
        <v>#DIV/0!</v>
      </c>
      <c r="R7" s="13" t="e">
        <f>(H7*100)/((2.527*$C7)+(0.3408*($G7/10000))+(0.4715*($F7/10000)))</f>
        <v>#DIV/0!</v>
      </c>
      <c r="S7" s="13" t="e">
        <f>(I7*100)/((2.527*$C7)+(0.3408*($G7/10000))+(0.4715*($F7/10000)))</f>
        <v>#DIV/0!</v>
      </c>
      <c r="T7" s="13" t="e">
        <f>(J7*100)/((2.527*$C7)+(0.3408*($G7/10000))+(0.4715*($F7/10000)))</f>
        <v>#DIV/0!</v>
      </c>
      <c r="U7" s="13" t="e">
        <f>(K7*100)/((2.527*$C7)+(0.3408*($G7/10000))+(0.4715*($F7/10000)))</f>
        <v>#DIV/0!</v>
      </c>
      <c r="V7" s="13" t="e">
        <f>(L7*100)/((2.527*$C7)+(0.3408*($G7/10000))+(0.4715*($F7/10000)))</f>
        <v>#DIV/0!</v>
      </c>
      <c r="W7" s="13" t="e">
        <f>(M7*100)/((2.527*$C7)+(0.3408*($G7/10000))+(0.4715*($F7/10000)))</f>
        <v>#DIV/0!</v>
      </c>
      <c r="X7" s="13" t="e">
        <f>(N7*100)/((2.527*$C7)+(0.3408*($G7/10000))+(0.4715*($F7/10000)))</f>
        <v>#DIV/0!</v>
      </c>
      <c r="Y7" s="9"/>
      <c r="Z7" s="2">
        <f>F7/58.7</f>
        <v>0</v>
      </c>
      <c r="AA7" s="2">
        <f t="shared" si="0"/>
        <v>0</v>
      </c>
      <c r="AB7" s="2">
        <f>(C7*10000)/32.06</f>
        <v>0</v>
      </c>
      <c r="AC7" s="2">
        <f t="shared" si="1"/>
        <v>0</v>
      </c>
      <c r="AD7" s="2">
        <f t="shared" si="1"/>
        <v>0</v>
      </c>
      <c r="AE7" s="2">
        <f t="shared" si="2"/>
        <v>0</v>
      </c>
      <c r="AF7" s="13" t="e">
        <f t="shared" si="3"/>
        <v>#DIV/0!</v>
      </c>
      <c r="AG7" s="13" t="e">
        <f t="shared" si="4"/>
        <v>#DIV/0!</v>
      </c>
      <c r="AH7" s="13" t="e">
        <f t="shared" si="5"/>
        <v>#DIV/0!</v>
      </c>
      <c r="AI7" s="13" t="e">
        <f t="shared" si="6"/>
        <v>#DIV/0!</v>
      </c>
      <c r="AJ7" s="13" t="e">
        <f t="shared" si="7"/>
        <v>#DIV/0!</v>
      </c>
      <c r="AK7" s="13" t="e">
        <f t="shared" si="8"/>
        <v>#DIV/0!</v>
      </c>
      <c r="AL7" s="13" t="e">
        <f t="shared" si="9"/>
        <v>#DIV/0!</v>
      </c>
      <c r="AM7" s="13" t="e">
        <f t="shared" si="10"/>
        <v>#DIV/0!</v>
      </c>
      <c r="AN7" s="13" t="e">
        <f t="shared" si="11"/>
        <v>#DIV/0!</v>
      </c>
      <c r="AO7" s="13" t="e">
        <f t="shared" si="12"/>
        <v>#DIV/0!</v>
      </c>
      <c r="AP7" s="13" t="e">
        <f t="shared" si="13"/>
        <v>#DIV/0!</v>
      </c>
      <c r="AQ7" s="13" t="e">
        <f>(C7)/AL7</f>
        <v>#DIV/0!</v>
      </c>
      <c r="AR7" s="13" t="e">
        <f t="shared" si="14"/>
        <v>#DIV/0!</v>
      </c>
      <c r="AS7" s="2" t="e">
        <f t="shared" si="15"/>
        <v>#DIV/0!</v>
      </c>
      <c r="AT7" s="13" t="e">
        <f>AL7/C7</f>
        <v>#DIV/0!</v>
      </c>
      <c r="AU7" s="2" t="e">
        <f t="shared" si="16"/>
        <v>#DIV/0!</v>
      </c>
      <c r="AV7" s="2" t="e">
        <f t="shared" si="17"/>
        <v>#DIV/0!</v>
      </c>
      <c r="AW7" s="13" t="e">
        <f t="shared" si="18"/>
        <v>#DIV/0!</v>
      </c>
      <c r="AX7" s="16">
        <v>0</v>
      </c>
      <c r="AY7" s="14" t="e">
        <f t="shared" si="19"/>
        <v>#DIV/0!</v>
      </c>
      <c r="AZ7" s="13" t="e">
        <f>(D7*AT7)/10000</f>
        <v>#DIV/0!</v>
      </c>
      <c r="BA7" s="13" t="e">
        <f>((D7-AY7)*AT7)/10000</f>
        <v>#DIV/0!</v>
      </c>
      <c r="BB7" s="13" t="e">
        <f>(G7*$AT7)/10000</f>
        <v>#DIV/0!</v>
      </c>
      <c r="BC7" s="13" t="e">
        <f t="shared" si="20"/>
        <v>#DIV/0!</v>
      </c>
      <c r="BD7" s="13" t="e">
        <f t="shared" si="20"/>
        <v>#DIV/0!</v>
      </c>
      <c r="BE7" s="13" t="e">
        <f t="shared" si="20"/>
        <v>#DIV/0!</v>
      </c>
      <c r="BF7" s="13" t="e">
        <f t="shared" si="20"/>
        <v>#DIV/0!</v>
      </c>
      <c r="BG7" s="13" t="e">
        <f t="shared" si="20"/>
        <v>#DIV/0!</v>
      </c>
      <c r="BH7" s="13" t="e">
        <f t="shared" si="20"/>
        <v>#DIV/0!</v>
      </c>
      <c r="BI7" s="13" t="e">
        <f t="shared" si="20"/>
        <v>#DIV/0!</v>
      </c>
    </row>
    <row r="8" spans="1:61" ht="14.4" x14ac:dyDescent="0.3">
      <c r="A8" s="24"/>
      <c r="B8" s="25"/>
      <c r="C8" s="26"/>
      <c r="D8" s="26"/>
      <c r="E8" s="18"/>
      <c r="F8" s="26"/>
      <c r="G8" s="26"/>
      <c r="H8" s="26"/>
      <c r="I8" s="26"/>
      <c r="J8" s="26"/>
      <c r="K8" s="26"/>
      <c r="L8" s="26"/>
      <c r="M8" s="26"/>
      <c r="N8" s="27"/>
      <c r="O8" s="6"/>
      <c r="P8" s="13" t="e">
        <f>((F8/10000)*100)/((2.527*C8)+(0.3408*(G8/10000))+(0.4715*(F8/10000)))</f>
        <v>#DIV/0!</v>
      </c>
      <c r="Q8" s="13" t="e">
        <f>((G8/10000)*100)/((2.527*C8)+(0.3408*(G8/10000))+(0.4715*(F8/10000)))</f>
        <v>#DIV/0!</v>
      </c>
      <c r="R8" s="13" t="e">
        <f>(H8*100)/((2.527*$C8)+(0.3408*($G8/10000))+(0.4715*($F8/10000)))</f>
        <v>#DIV/0!</v>
      </c>
      <c r="S8" s="13" t="e">
        <f>(I8*100)/((2.527*$C8)+(0.3408*($G8/10000))+(0.4715*($F8/10000)))</f>
        <v>#DIV/0!</v>
      </c>
      <c r="T8" s="13" t="e">
        <f>(J8*100)/((2.527*$C8)+(0.3408*($G8/10000))+(0.4715*($F8/10000)))</f>
        <v>#DIV/0!</v>
      </c>
      <c r="U8" s="13" t="e">
        <f>(K8*100)/((2.527*$C8)+(0.3408*($G8/10000))+(0.4715*($F8/10000)))</f>
        <v>#DIV/0!</v>
      </c>
      <c r="V8" s="13" t="e">
        <f>(L8*100)/((2.527*$C8)+(0.3408*($G8/10000))+(0.4715*($F8/10000)))</f>
        <v>#DIV/0!</v>
      </c>
      <c r="W8" s="13" t="e">
        <f>(M8*100)/((2.527*$C8)+(0.3408*($G8/10000))+(0.4715*($F8/10000)))</f>
        <v>#DIV/0!</v>
      </c>
      <c r="X8" s="13" t="e">
        <f>(N8*100)/((2.527*$C8)+(0.3408*($G8/10000))+(0.4715*($F8/10000)))</f>
        <v>#DIV/0!</v>
      </c>
      <c r="Y8" s="9"/>
      <c r="Z8" s="2">
        <f>F8/58.7</f>
        <v>0</v>
      </c>
      <c r="AA8" s="2">
        <f t="shared" si="0"/>
        <v>0</v>
      </c>
      <c r="AB8" s="2">
        <f>(C8*10000)/32.06</f>
        <v>0</v>
      </c>
      <c r="AC8" s="2">
        <f t="shared" si="1"/>
        <v>0</v>
      </c>
      <c r="AD8" s="2">
        <f t="shared" si="1"/>
        <v>0</v>
      </c>
      <c r="AE8" s="2">
        <f t="shared" si="2"/>
        <v>0</v>
      </c>
      <c r="AF8" s="13" t="e">
        <f t="shared" si="3"/>
        <v>#DIV/0!</v>
      </c>
      <c r="AG8" s="13" t="e">
        <f t="shared" si="4"/>
        <v>#DIV/0!</v>
      </c>
      <c r="AH8" s="13" t="e">
        <f t="shared" si="5"/>
        <v>#DIV/0!</v>
      </c>
      <c r="AI8" s="13" t="e">
        <f t="shared" si="6"/>
        <v>#DIV/0!</v>
      </c>
      <c r="AJ8" s="13" t="e">
        <f t="shared" si="7"/>
        <v>#DIV/0!</v>
      </c>
      <c r="AK8" s="13" t="e">
        <f t="shared" si="8"/>
        <v>#DIV/0!</v>
      </c>
      <c r="AL8" s="13" t="e">
        <f t="shared" si="9"/>
        <v>#DIV/0!</v>
      </c>
      <c r="AM8" s="13" t="e">
        <f t="shared" si="10"/>
        <v>#DIV/0!</v>
      </c>
      <c r="AN8" s="13" t="e">
        <f t="shared" si="11"/>
        <v>#DIV/0!</v>
      </c>
      <c r="AO8" s="13" t="e">
        <f t="shared" si="12"/>
        <v>#DIV/0!</v>
      </c>
      <c r="AP8" s="13" t="e">
        <f t="shared" si="13"/>
        <v>#DIV/0!</v>
      </c>
      <c r="AQ8" s="13" t="e">
        <f>(C8)/AL8</f>
        <v>#DIV/0!</v>
      </c>
      <c r="AR8" s="13" t="e">
        <f t="shared" si="14"/>
        <v>#DIV/0!</v>
      </c>
      <c r="AS8" s="2" t="e">
        <f t="shared" si="15"/>
        <v>#DIV/0!</v>
      </c>
      <c r="AT8" s="13" t="e">
        <f>AL8/C8</f>
        <v>#DIV/0!</v>
      </c>
      <c r="AU8" s="2" t="e">
        <f t="shared" si="16"/>
        <v>#DIV/0!</v>
      </c>
      <c r="AV8" s="2" t="e">
        <f t="shared" si="17"/>
        <v>#DIV/0!</v>
      </c>
      <c r="AW8" s="13" t="e">
        <f t="shared" si="18"/>
        <v>#DIV/0!</v>
      </c>
      <c r="AX8" s="16">
        <v>0</v>
      </c>
      <c r="AY8" s="14" t="e">
        <f t="shared" si="19"/>
        <v>#DIV/0!</v>
      </c>
      <c r="AZ8" s="13" t="e">
        <f>(D8*AT8)/10000</f>
        <v>#DIV/0!</v>
      </c>
      <c r="BA8" s="13" t="e">
        <f>((D8-AY8)*AT8)/10000</f>
        <v>#DIV/0!</v>
      </c>
      <c r="BB8" s="13" t="e">
        <f>(G8*$AT8)/10000</f>
        <v>#DIV/0!</v>
      </c>
      <c r="BC8" s="13" t="e">
        <f t="shared" si="20"/>
        <v>#DIV/0!</v>
      </c>
      <c r="BD8" s="13" t="e">
        <f t="shared" si="20"/>
        <v>#DIV/0!</v>
      </c>
      <c r="BE8" s="13" t="e">
        <f t="shared" si="20"/>
        <v>#DIV/0!</v>
      </c>
      <c r="BF8" s="13" t="e">
        <f t="shared" si="20"/>
        <v>#DIV/0!</v>
      </c>
      <c r="BG8" s="13" t="e">
        <f t="shared" si="20"/>
        <v>#DIV/0!</v>
      </c>
      <c r="BH8" s="13" t="e">
        <f t="shared" si="20"/>
        <v>#DIV/0!</v>
      </c>
      <c r="BI8" s="13" t="e">
        <f t="shared" si="20"/>
        <v>#DIV/0!</v>
      </c>
    </row>
    <row r="9" spans="1:61" ht="14.4" x14ac:dyDescent="0.3">
      <c r="A9" s="24"/>
      <c r="B9" s="25"/>
      <c r="C9" s="26"/>
      <c r="D9" s="26"/>
      <c r="E9" s="18"/>
      <c r="F9" s="26"/>
      <c r="G9" s="26"/>
      <c r="H9" s="26"/>
      <c r="I9" s="26"/>
      <c r="J9" s="26"/>
      <c r="K9" s="26"/>
      <c r="L9" s="26"/>
      <c r="M9" s="26"/>
      <c r="N9" s="27"/>
      <c r="O9" s="6"/>
      <c r="P9" s="13" t="e">
        <f>((F9/10000)*100)/((2.527*C9)+(0.3408*(G9/10000))+(0.4715*(F9/10000)))</f>
        <v>#DIV/0!</v>
      </c>
      <c r="Q9" s="13" t="e">
        <f>((G9/10000)*100)/((2.527*C9)+(0.3408*(G9/10000))+(0.4715*(F9/10000)))</f>
        <v>#DIV/0!</v>
      </c>
      <c r="R9" s="13" t="e">
        <f>(H9*100)/((2.527*$C9)+(0.3408*($G9/10000))+(0.4715*($F9/10000)))</f>
        <v>#DIV/0!</v>
      </c>
      <c r="S9" s="13" t="e">
        <f>(I9*100)/((2.527*$C9)+(0.3408*($G9/10000))+(0.4715*($F9/10000)))</f>
        <v>#DIV/0!</v>
      </c>
      <c r="T9" s="13" t="e">
        <f>(J9*100)/((2.527*$C9)+(0.3408*($G9/10000))+(0.4715*($F9/10000)))</f>
        <v>#DIV/0!</v>
      </c>
      <c r="U9" s="13" t="e">
        <f>(K9*100)/((2.527*$C9)+(0.3408*($G9/10000))+(0.4715*($F9/10000)))</f>
        <v>#DIV/0!</v>
      </c>
      <c r="V9" s="13" t="e">
        <f>(L9*100)/((2.527*$C9)+(0.3408*($G9/10000))+(0.4715*($F9/10000)))</f>
        <v>#DIV/0!</v>
      </c>
      <c r="W9" s="13" t="e">
        <f>(M9*100)/((2.527*$C9)+(0.3408*($G9/10000))+(0.4715*($F9/10000)))</f>
        <v>#DIV/0!</v>
      </c>
      <c r="X9" s="13" t="e">
        <f>(N9*100)/((2.527*$C9)+(0.3408*($G9/10000))+(0.4715*($F9/10000)))</f>
        <v>#DIV/0!</v>
      </c>
      <c r="Y9" s="9"/>
      <c r="Z9" s="2">
        <f>F9/58.7</f>
        <v>0</v>
      </c>
      <c r="AA9" s="2">
        <f t="shared" si="0"/>
        <v>0</v>
      </c>
      <c r="AB9" s="2">
        <f>(C9*10000)/32.06</f>
        <v>0</v>
      </c>
      <c r="AC9" s="2">
        <f t="shared" si="1"/>
        <v>0</v>
      </c>
      <c r="AD9" s="2">
        <f t="shared" si="1"/>
        <v>0</v>
      </c>
      <c r="AE9" s="2">
        <f t="shared" si="2"/>
        <v>0</v>
      </c>
      <c r="AF9" s="13" t="e">
        <f t="shared" si="3"/>
        <v>#DIV/0!</v>
      </c>
      <c r="AG9" s="13" t="e">
        <f t="shared" si="4"/>
        <v>#DIV/0!</v>
      </c>
      <c r="AH9" s="13" t="e">
        <f t="shared" si="5"/>
        <v>#DIV/0!</v>
      </c>
      <c r="AI9" s="13" t="e">
        <f t="shared" si="6"/>
        <v>#DIV/0!</v>
      </c>
      <c r="AJ9" s="13" t="e">
        <f t="shared" si="7"/>
        <v>#DIV/0!</v>
      </c>
      <c r="AK9" s="13" t="e">
        <f t="shared" si="8"/>
        <v>#DIV/0!</v>
      </c>
      <c r="AL9" s="13" t="e">
        <f t="shared" si="9"/>
        <v>#DIV/0!</v>
      </c>
      <c r="AM9" s="13" t="e">
        <f t="shared" si="10"/>
        <v>#DIV/0!</v>
      </c>
      <c r="AN9" s="13" t="e">
        <f t="shared" si="11"/>
        <v>#DIV/0!</v>
      </c>
      <c r="AO9" s="13" t="e">
        <f t="shared" si="12"/>
        <v>#DIV/0!</v>
      </c>
      <c r="AP9" s="13" t="e">
        <f t="shared" si="13"/>
        <v>#DIV/0!</v>
      </c>
      <c r="AQ9" s="13" t="e">
        <f>(C9)/AL9</f>
        <v>#DIV/0!</v>
      </c>
      <c r="AR9" s="13" t="e">
        <f t="shared" si="14"/>
        <v>#DIV/0!</v>
      </c>
      <c r="AS9" s="2" t="e">
        <f t="shared" si="15"/>
        <v>#DIV/0!</v>
      </c>
      <c r="AT9" s="13" t="e">
        <f>AL9/C9</f>
        <v>#DIV/0!</v>
      </c>
      <c r="AU9" s="2" t="e">
        <f t="shared" si="16"/>
        <v>#DIV/0!</v>
      </c>
      <c r="AV9" s="2" t="e">
        <f t="shared" si="17"/>
        <v>#DIV/0!</v>
      </c>
      <c r="AW9" s="13" t="e">
        <f t="shared" si="18"/>
        <v>#DIV/0!</v>
      </c>
      <c r="AX9" s="16">
        <v>0</v>
      </c>
      <c r="AY9" s="14" t="e">
        <f t="shared" si="19"/>
        <v>#DIV/0!</v>
      </c>
      <c r="AZ9" s="13" t="e">
        <f>(D9*AT9)/10000</f>
        <v>#DIV/0!</v>
      </c>
      <c r="BA9" s="13" t="e">
        <f>((D9-AY9)*AT9)/10000</f>
        <v>#DIV/0!</v>
      </c>
      <c r="BB9" s="13" t="e">
        <f>(G9*$AT9)/10000</f>
        <v>#DIV/0!</v>
      </c>
      <c r="BC9" s="13" t="e">
        <f t="shared" si="20"/>
        <v>#DIV/0!</v>
      </c>
      <c r="BD9" s="13" t="e">
        <f t="shared" si="20"/>
        <v>#DIV/0!</v>
      </c>
      <c r="BE9" s="13" t="e">
        <f t="shared" si="20"/>
        <v>#DIV/0!</v>
      </c>
      <c r="BF9" s="13" t="e">
        <f t="shared" si="20"/>
        <v>#DIV/0!</v>
      </c>
      <c r="BG9" s="13" t="e">
        <f t="shared" si="20"/>
        <v>#DIV/0!</v>
      </c>
      <c r="BH9" s="13" t="e">
        <f t="shared" si="20"/>
        <v>#DIV/0!</v>
      </c>
      <c r="BI9" s="13" t="e">
        <f t="shared" si="20"/>
        <v>#DIV/0!</v>
      </c>
    </row>
    <row r="10" spans="1:61" ht="14.4" x14ac:dyDescent="0.3">
      <c r="A10" s="24"/>
      <c r="B10" s="25"/>
      <c r="C10" s="26"/>
      <c r="D10" s="26"/>
      <c r="E10" s="18"/>
      <c r="F10" s="26"/>
      <c r="G10" s="26"/>
      <c r="H10" s="26"/>
      <c r="I10" s="26"/>
      <c r="J10" s="26"/>
      <c r="K10" s="26"/>
      <c r="L10" s="26"/>
      <c r="M10" s="26"/>
      <c r="N10" s="27"/>
      <c r="O10" s="6"/>
      <c r="P10" s="13" t="e">
        <f>((F10/10000)*100)/((2.527*C10)+(0.3408*(G10/10000))+(0.4715*(F10/10000)))</f>
        <v>#DIV/0!</v>
      </c>
      <c r="Q10" s="13" t="e">
        <f>((G10/10000)*100)/((2.527*C10)+(0.3408*(G10/10000))+(0.4715*(F10/10000)))</f>
        <v>#DIV/0!</v>
      </c>
      <c r="R10" s="13" t="e">
        <f>(H10*100)/((2.527*$C10)+(0.3408*($G10/10000))+(0.4715*($F10/10000)))</f>
        <v>#DIV/0!</v>
      </c>
      <c r="S10" s="13" t="e">
        <f>(I10*100)/((2.527*$C10)+(0.3408*($G10/10000))+(0.4715*($F10/10000)))</f>
        <v>#DIV/0!</v>
      </c>
      <c r="T10" s="13" t="e">
        <f>(J10*100)/((2.527*$C10)+(0.3408*($G10/10000))+(0.4715*($F10/10000)))</f>
        <v>#DIV/0!</v>
      </c>
      <c r="U10" s="13" t="e">
        <f>(K10*100)/((2.527*$C10)+(0.3408*($G10/10000))+(0.4715*($F10/10000)))</f>
        <v>#DIV/0!</v>
      </c>
      <c r="V10" s="13" t="e">
        <f>(L10*100)/((2.527*$C10)+(0.3408*($G10/10000))+(0.4715*($F10/10000)))</f>
        <v>#DIV/0!</v>
      </c>
      <c r="W10" s="13" t="e">
        <f>(M10*100)/((2.527*$C10)+(0.3408*($G10/10000))+(0.4715*($F10/10000)))</f>
        <v>#DIV/0!</v>
      </c>
      <c r="X10" s="13" t="e">
        <f>(N10*100)/((2.527*$C10)+(0.3408*($G10/10000))+(0.4715*($F10/10000)))</f>
        <v>#DIV/0!</v>
      </c>
      <c r="Y10" s="9"/>
      <c r="Z10" s="2">
        <f>F10/58.7</f>
        <v>0</v>
      </c>
      <c r="AA10" s="2">
        <f t="shared" si="0"/>
        <v>0</v>
      </c>
      <c r="AB10" s="2">
        <f>(C10*10000)/32.06</f>
        <v>0</v>
      </c>
      <c r="AC10" s="2">
        <f t="shared" si="1"/>
        <v>0</v>
      </c>
      <c r="AD10" s="2">
        <f t="shared" si="1"/>
        <v>0</v>
      </c>
      <c r="AE10" s="2">
        <f t="shared" si="2"/>
        <v>0</v>
      </c>
      <c r="AF10" s="13" t="e">
        <f t="shared" si="3"/>
        <v>#DIV/0!</v>
      </c>
      <c r="AG10" s="13" t="e">
        <f t="shared" si="4"/>
        <v>#DIV/0!</v>
      </c>
      <c r="AH10" s="13" t="e">
        <f t="shared" si="5"/>
        <v>#DIV/0!</v>
      </c>
      <c r="AI10" s="13" t="e">
        <f t="shared" si="6"/>
        <v>#DIV/0!</v>
      </c>
      <c r="AJ10" s="13" t="e">
        <f t="shared" si="7"/>
        <v>#DIV/0!</v>
      </c>
      <c r="AK10" s="13" t="e">
        <f t="shared" si="8"/>
        <v>#DIV/0!</v>
      </c>
      <c r="AL10" s="13" t="e">
        <f t="shared" si="9"/>
        <v>#DIV/0!</v>
      </c>
      <c r="AM10" s="13" t="e">
        <f t="shared" si="10"/>
        <v>#DIV/0!</v>
      </c>
      <c r="AN10" s="13" t="e">
        <f t="shared" si="11"/>
        <v>#DIV/0!</v>
      </c>
      <c r="AO10" s="13" t="e">
        <f t="shared" si="12"/>
        <v>#DIV/0!</v>
      </c>
      <c r="AP10" s="13" t="e">
        <f t="shared" si="13"/>
        <v>#DIV/0!</v>
      </c>
      <c r="AQ10" s="13" t="e">
        <f>(C10)/AL10</f>
        <v>#DIV/0!</v>
      </c>
      <c r="AR10" s="13" t="e">
        <f t="shared" si="14"/>
        <v>#DIV/0!</v>
      </c>
      <c r="AS10" s="2" t="e">
        <f t="shared" si="15"/>
        <v>#DIV/0!</v>
      </c>
      <c r="AT10" s="13" t="e">
        <f>AL10/C10</f>
        <v>#DIV/0!</v>
      </c>
      <c r="AU10" s="2" t="e">
        <f t="shared" si="16"/>
        <v>#DIV/0!</v>
      </c>
      <c r="AV10" s="2" t="e">
        <f t="shared" si="17"/>
        <v>#DIV/0!</v>
      </c>
      <c r="AW10" s="13" t="e">
        <f t="shared" si="18"/>
        <v>#DIV/0!</v>
      </c>
      <c r="AX10" s="16">
        <v>0</v>
      </c>
      <c r="AY10" s="14" t="e">
        <f t="shared" si="19"/>
        <v>#DIV/0!</v>
      </c>
      <c r="AZ10" s="13" t="e">
        <f>(D10*AT10)/10000</f>
        <v>#DIV/0!</v>
      </c>
      <c r="BA10" s="13" t="e">
        <f>((D10-AY10)*AT10)/10000</f>
        <v>#DIV/0!</v>
      </c>
      <c r="BB10" s="13" t="e">
        <f>(G10*$AT10)/10000</f>
        <v>#DIV/0!</v>
      </c>
      <c r="BC10" s="13" t="e">
        <f t="shared" si="20"/>
        <v>#DIV/0!</v>
      </c>
      <c r="BD10" s="13" t="e">
        <f t="shared" si="20"/>
        <v>#DIV/0!</v>
      </c>
      <c r="BE10" s="13" t="e">
        <f t="shared" si="20"/>
        <v>#DIV/0!</v>
      </c>
      <c r="BF10" s="13" t="e">
        <f t="shared" si="20"/>
        <v>#DIV/0!</v>
      </c>
      <c r="BG10" s="13" t="e">
        <f t="shared" si="20"/>
        <v>#DIV/0!</v>
      </c>
      <c r="BH10" s="13" t="e">
        <f t="shared" si="20"/>
        <v>#DIV/0!</v>
      </c>
      <c r="BI10" s="13" t="e">
        <f t="shared" si="20"/>
        <v>#DIV/0!</v>
      </c>
    </row>
    <row r="11" spans="1:61" ht="12" customHeight="1" x14ac:dyDescent="0.3">
      <c r="A11" s="24"/>
      <c r="B11" s="25"/>
      <c r="C11" s="26"/>
      <c r="D11" s="26"/>
      <c r="E11" s="18"/>
      <c r="F11" s="26"/>
      <c r="G11" s="26"/>
      <c r="H11" s="26"/>
      <c r="I11" s="26"/>
      <c r="J11" s="26"/>
      <c r="K11" s="26"/>
      <c r="L11" s="26"/>
      <c r="M11" s="26"/>
      <c r="N11" s="27"/>
      <c r="O11" s="6"/>
      <c r="P11" s="13" t="e">
        <f>((F11/10000)*100)/((2.527*C11)+(0.3408*(G11/10000))+(0.4715*(F11/10000)))</f>
        <v>#DIV/0!</v>
      </c>
      <c r="Q11" s="13" t="e">
        <f>((G11/10000)*100)/((2.527*C11)+(0.3408*(G11/10000))+(0.4715*(F11/10000)))</f>
        <v>#DIV/0!</v>
      </c>
      <c r="R11" s="13" t="e">
        <f>(H11*100)/((2.527*$C11)+(0.3408*($G11/10000))+(0.4715*($F11/10000)))</f>
        <v>#DIV/0!</v>
      </c>
      <c r="S11" s="13" t="e">
        <f>(I11*100)/((2.527*$C11)+(0.3408*($G11/10000))+(0.4715*($F11/10000)))</f>
        <v>#DIV/0!</v>
      </c>
      <c r="T11" s="13" t="e">
        <f>(J11*100)/((2.527*$C11)+(0.3408*($G11/10000))+(0.4715*($F11/10000)))</f>
        <v>#DIV/0!</v>
      </c>
      <c r="U11" s="13" t="e">
        <f>(K11*100)/((2.527*$C11)+(0.3408*($G11/10000))+(0.4715*($F11/10000)))</f>
        <v>#DIV/0!</v>
      </c>
      <c r="V11" s="13" t="e">
        <f>(L11*100)/((2.527*$C11)+(0.3408*($G11/10000))+(0.4715*($F11/10000)))</f>
        <v>#DIV/0!</v>
      </c>
      <c r="W11" s="13" t="e">
        <f>(M11*100)/((2.527*$C11)+(0.3408*($G11/10000))+(0.4715*($F11/10000)))</f>
        <v>#DIV/0!</v>
      </c>
      <c r="X11" s="13" t="e">
        <f>(N11*100)/((2.527*$C11)+(0.3408*($G11/10000))+(0.4715*($F11/10000)))</f>
        <v>#DIV/0!</v>
      </c>
      <c r="Y11" s="9"/>
      <c r="Z11" s="2">
        <f>F11/58.7</f>
        <v>0</v>
      </c>
      <c r="AA11" s="2">
        <f t="shared" si="0"/>
        <v>0</v>
      </c>
      <c r="AB11" s="2">
        <f>(C11*10000)/32.06</f>
        <v>0</v>
      </c>
      <c r="AC11" s="2">
        <f t="shared" si="1"/>
        <v>0</v>
      </c>
      <c r="AD11" s="2">
        <f t="shared" si="1"/>
        <v>0</v>
      </c>
      <c r="AE11" s="2">
        <f t="shared" si="2"/>
        <v>0</v>
      </c>
      <c r="AF11" s="13" t="e">
        <f t="shared" si="3"/>
        <v>#DIV/0!</v>
      </c>
      <c r="AG11" s="13" t="e">
        <f t="shared" si="4"/>
        <v>#DIV/0!</v>
      </c>
      <c r="AH11" s="13" t="e">
        <f t="shared" si="5"/>
        <v>#DIV/0!</v>
      </c>
      <c r="AI11" s="13" t="e">
        <f t="shared" si="6"/>
        <v>#DIV/0!</v>
      </c>
      <c r="AJ11" s="13" t="e">
        <f t="shared" si="7"/>
        <v>#DIV/0!</v>
      </c>
      <c r="AK11" s="13" t="e">
        <f t="shared" si="8"/>
        <v>#DIV/0!</v>
      </c>
      <c r="AL11" s="13" t="e">
        <f t="shared" si="9"/>
        <v>#DIV/0!</v>
      </c>
      <c r="AM11" s="13" t="e">
        <f t="shared" si="10"/>
        <v>#DIV/0!</v>
      </c>
      <c r="AN11" s="13" t="e">
        <f t="shared" si="11"/>
        <v>#DIV/0!</v>
      </c>
      <c r="AO11" s="13" t="e">
        <f t="shared" si="12"/>
        <v>#DIV/0!</v>
      </c>
      <c r="AP11" s="13" t="e">
        <f t="shared" si="13"/>
        <v>#DIV/0!</v>
      </c>
      <c r="AQ11" s="13" t="e">
        <f>(C11)/AL11</f>
        <v>#DIV/0!</v>
      </c>
      <c r="AR11" s="13" t="e">
        <f t="shared" si="14"/>
        <v>#DIV/0!</v>
      </c>
      <c r="AS11" s="2" t="e">
        <f t="shared" si="15"/>
        <v>#DIV/0!</v>
      </c>
      <c r="AT11" s="13" t="e">
        <f>AL11/C11</f>
        <v>#DIV/0!</v>
      </c>
      <c r="AU11" s="2" t="e">
        <f t="shared" si="16"/>
        <v>#DIV/0!</v>
      </c>
      <c r="AV11" s="2" t="e">
        <f t="shared" si="17"/>
        <v>#DIV/0!</v>
      </c>
      <c r="AW11" s="13" t="e">
        <f t="shared" si="18"/>
        <v>#DIV/0!</v>
      </c>
      <c r="AX11" s="16">
        <v>0</v>
      </c>
      <c r="AY11" s="14" t="e">
        <f t="shared" si="19"/>
        <v>#DIV/0!</v>
      </c>
      <c r="AZ11" s="13" t="e">
        <f>(D11*AT11)/10000</f>
        <v>#DIV/0!</v>
      </c>
      <c r="BA11" s="13" t="e">
        <f>((D11-AY11)*AT11)/10000</f>
        <v>#DIV/0!</v>
      </c>
      <c r="BB11" s="13" t="e">
        <f>(G11*$AT11)/10000</f>
        <v>#DIV/0!</v>
      </c>
      <c r="BC11" s="13" t="e">
        <f t="shared" si="20"/>
        <v>#DIV/0!</v>
      </c>
      <c r="BD11" s="13" t="e">
        <f t="shared" si="20"/>
        <v>#DIV/0!</v>
      </c>
      <c r="BE11" s="13" t="e">
        <f t="shared" si="20"/>
        <v>#DIV/0!</v>
      </c>
      <c r="BF11" s="13" t="e">
        <f t="shared" si="20"/>
        <v>#DIV/0!</v>
      </c>
      <c r="BG11" s="13" t="e">
        <f t="shared" si="20"/>
        <v>#DIV/0!</v>
      </c>
      <c r="BH11" s="13" t="e">
        <f t="shared" si="20"/>
        <v>#DIV/0!</v>
      </c>
      <c r="BI11" s="13" t="e">
        <f t="shared" si="20"/>
        <v>#DIV/0!</v>
      </c>
    </row>
    <row r="12" spans="1:61" ht="14.4" x14ac:dyDescent="0.3">
      <c r="A12" s="24"/>
      <c r="B12" s="25"/>
      <c r="C12" s="26"/>
      <c r="D12" s="26"/>
      <c r="E12" s="18"/>
      <c r="F12" s="26"/>
      <c r="G12" s="26"/>
      <c r="H12" s="26"/>
      <c r="I12" s="26"/>
      <c r="J12" s="26"/>
      <c r="K12" s="26"/>
      <c r="L12" s="26"/>
      <c r="M12" s="26"/>
      <c r="N12" s="27"/>
      <c r="O12" s="6"/>
      <c r="P12" s="13" t="e">
        <f>((F12/10000)*100)/((2.527*C12)+(0.3408*(G12/10000))+(0.4715*(F12/10000)))</f>
        <v>#DIV/0!</v>
      </c>
      <c r="Q12" s="13" t="e">
        <f>((G12/10000)*100)/((2.527*C12)+(0.3408*(G12/10000))+(0.4715*(F12/10000)))</f>
        <v>#DIV/0!</v>
      </c>
      <c r="R12" s="13" t="e">
        <f>(H12*100)/((2.527*$C12)+(0.3408*($G12/10000))+(0.4715*($F12/10000)))</f>
        <v>#DIV/0!</v>
      </c>
      <c r="S12" s="13" t="e">
        <f>(I12*100)/((2.527*$C12)+(0.3408*($G12/10000))+(0.4715*($F12/10000)))</f>
        <v>#DIV/0!</v>
      </c>
      <c r="T12" s="13" t="e">
        <f>(J12*100)/((2.527*$C12)+(0.3408*($G12/10000))+(0.4715*($F12/10000)))</f>
        <v>#DIV/0!</v>
      </c>
      <c r="U12" s="13" t="e">
        <f>(K12*100)/((2.527*$C12)+(0.3408*($G12/10000))+(0.4715*($F12/10000)))</f>
        <v>#DIV/0!</v>
      </c>
      <c r="V12" s="13" t="e">
        <f>(L12*100)/((2.527*$C12)+(0.3408*($G12/10000))+(0.4715*($F12/10000)))</f>
        <v>#DIV/0!</v>
      </c>
      <c r="W12" s="13" t="e">
        <f>(M12*100)/((2.527*$C12)+(0.3408*($G12/10000))+(0.4715*($F12/10000)))</f>
        <v>#DIV/0!</v>
      </c>
      <c r="X12" s="13" t="e">
        <f>(N12*100)/((2.527*$C12)+(0.3408*($G12/10000))+(0.4715*($F12/10000)))</f>
        <v>#DIV/0!</v>
      </c>
      <c r="Y12" s="9"/>
      <c r="Z12" s="2">
        <f>F12/58.7</f>
        <v>0</v>
      </c>
      <c r="AA12" s="2">
        <f t="shared" si="0"/>
        <v>0</v>
      </c>
      <c r="AB12" s="2">
        <f>(C12*10000)/32.06</f>
        <v>0</v>
      </c>
      <c r="AC12" s="2">
        <f t="shared" si="1"/>
        <v>0</v>
      </c>
      <c r="AD12" s="2">
        <f t="shared" si="1"/>
        <v>0</v>
      </c>
      <c r="AE12" s="2">
        <f t="shared" si="2"/>
        <v>0</v>
      </c>
      <c r="AF12" s="13" t="e">
        <f t="shared" si="3"/>
        <v>#DIV/0!</v>
      </c>
      <c r="AG12" s="13" t="e">
        <f t="shared" si="4"/>
        <v>#DIV/0!</v>
      </c>
      <c r="AH12" s="13" t="e">
        <f t="shared" si="5"/>
        <v>#DIV/0!</v>
      </c>
      <c r="AI12" s="13" t="e">
        <f t="shared" si="6"/>
        <v>#DIV/0!</v>
      </c>
      <c r="AJ12" s="13" t="e">
        <f t="shared" si="7"/>
        <v>#DIV/0!</v>
      </c>
      <c r="AK12" s="13" t="e">
        <f t="shared" si="8"/>
        <v>#DIV/0!</v>
      </c>
      <c r="AL12" s="13" t="e">
        <f t="shared" si="9"/>
        <v>#DIV/0!</v>
      </c>
      <c r="AM12" s="13" t="e">
        <f t="shared" si="10"/>
        <v>#DIV/0!</v>
      </c>
      <c r="AN12" s="13" t="e">
        <f t="shared" si="11"/>
        <v>#DIV/0!</v>
      </c>
      <c r="AO12" s="13" t="e">
        <f t="shared" si="12"/>
        <v>#DIV/0!</v>
      </c>
      <c r="AP12" s="13" t="e">
        <f t="shared" si="13"/>
        <v>#DIV/0!</v>
      </c>
      <c r="AQ12" s="13" t="e">
        <f>(C12)/AL12</f>
        <v>#DIV/0!</v>
      </c>
      <c r="AR12" s="13" t="e">
        <f t="shared" si="14"/>
        <v>#DIV/0!</v>
      </c>
      <c r="AS12" s="2" t="e">
        <f t="shared" si="15"/>
        <v>#DIV/0!</v>
      </c>
      <c r="AT12" s="13" t="e">
        <f>AL12/C12</f>
        <v>#DIV/0!</v>
      </c>
      <c r="AU12" s="2" t="e">
        <f t="shared" si="16"/>
        <v>#DIV/0!</v>
      </c>
      <c r="AV12" s="2" t="e">
        <f t="shared" si="17"/>
        <v>#DIV/0!</v>
      </c>
      <c r="AW12" s="13" t="e">
        <f t="shared" si="18"/>
        <v>#DIV/0!</v>
      </c>
      <c r="AX12" s="16">
        <v>0</v>
      </c>
      <c r="AY12" s="14" t="e">
        <f t="shared" si="19"/>
        <v>#DIV/0!</v>
      </c>
      <c r="AZ12" s="13" t="e">
        <f>(D12*AT12)/10000</f>
        <v>#DIV/0!</v>
      </c>
      <c r="BA12" s="13" t="e">
        <f>((D12-AY12)*AT12)/10000</f>
        <v>#DIV/0!</v>
      </c>
      <c r="BB12" s="13" t="e">
        <f>(G12*$AT12)/10000</f>
        <v>#DIV/0!</v>
      </c>
      <c r="BC12" s="13" t="e">
        <f t="shared" si="20"/>
        <v>#DIV/0!</v>
      </c>
      <c r="BD12" s="13" t="e">
        <f t="shared" si="20"/>
        <v>#DIV/0!</v>
      </c>
      <c r="BE12" s="13" t="e">
        <f t="shared" si="20"/>
        <v>#DIV/0!</v>
      </c>
      <c r="BF12" s="13" t="e">
        <f t="shared" si="20"/>
        <v>#DIV/0!</v>
      </c>
      <c r="BG12" s="13" t="e">
        <f t="shared" si="20"/>
        <v>#DIV/0!</v>
      </c>
      <c r="BH12" s="13" t="e">
        <f t="shared" si="20"/>
        <v>#DIV/0!</v>
      </c>
      <c r="BI12" s="13" t="e">
        <f t="shared" si="20"/>
        <v>#DIV/0!</v>
      </c>
    </row>
    <row r="13" spans="1:61" ht="14.4" x14ac:dyDescent="0.3">
      <c r="A13" s="24"/>
      <c r="B13" s="25"/>
      <c r="C13" s="26"/>
      <c r="D13" s="26"/>
      <c r="E13" s="18"/>
      <c r="F13" s="26"/>
      <c r="G13" s="26"/>
      <c r="H13" s="26"/>
      <c r="I13" s="26"/>
      <c r="J13" s="26"/>
      <c r="K13" s="26"/>
      <c r="L13" s="26"/>
      <c r="M13" s="26"/>
      <c r="N13" s="27"/>
      <c r="O13" s="6"/>
      <c r="P13" s="13" t="e">
        <f>((F13/10000)*100)/((2.527*C13)+(0.3408*(G13/10000))+(0.4715*(F13/10000)))</f>
        <v>#DIV/0!</v>
      </c>
      <c r="Q13" s="13" t="e">
        <f>((G13/10000)*100)/((2.527*C13)+(0.3408*(G13/10000))+(0.4715*(F13/10000)))</f>
        <v>#DIV/0!</v>
      </c>
      <c r="R13" s="13" t="e">
        <f>(H13*100)/((2.527*$C13)+(0.3408*($G13/10000))+(0.4715*($F13/10000)))</f>
        <v>#DIV/0!</v>
      </c>
      <c r="S13" s="13" t="e">
        <f>(I13*100)/((2.527*$C13)+(0.3408*($G13/10000))+(0.4715*($F13/10000)))</f>
        <v>#DIV/0!</v>
      </c>
      <c r="T13" s="13" t="e">
        <f>(J13*100)/((2.527*$C13)+(0.3408*($G13/10000))+(0.4715*($F13/10000)))</f>
        <v>#DIV/0!</v>
      </c>
      <c r="U13" s="13" t="e">
        <f>(K13*100)/((2.527*$C13)+(0.3408*($G13/10000))+(0.4715*($F13/10000)))</f>
        <v>#DIV/0!</v>
      </c>
      <c r="V13" s="13" t="e">
        <f>(L13*100)/((2.527*$C13)+(0.3408*($G13/10000))+(0.4715*($F13/10000)))</f>
        <v>#DIV/0!</v>
      </c>
      <c r="W13" s="13" t="e">
        <f>(M13*100)/((2.527*$C13)+(0.3408*($G13/10000))+(0.4715*($F13/10000)))</f>
        <v>#DIV/0!</v>
      </c>
      <c r="X13" s="13" t="e">
        <f>(N13*100)/((2.527*$C13)+(0.3408*($G13/10000))+(0.4715*($F13/10000)))</f>
        <v>#DIV/0!</v>
      </c>
      <c r="Y13" s="9"/>
      <c r="Z13" s="2">
        <f>F13/58.7</f>
        <v>0</v>
      </c>
      <c r="AA13" s="2">
        <f t="shared" si="0"/>
        <v>0</v>
      </c>
      <c r="AB13" s="2">
        <f>(C13*10000)/32.06</f>
        <v>0</v>
      </c>
      <c r="AC13" s="2">
        <f t="shared" si="1"/>
        <v>0</v>
      </c>
      <c r="AD13" s="2">
        <f t="shared" si="1"/>
        <v>0</v>
      </c>
      <c r="AE13" s="2">
        <f t="shared" si="2"/>
        <v>0</v>
      </c>
      <c r="AF13" s="13" t="e">
        <f t="shared" si="3"/>
        <v>#DIV/0!</v>
      </c>
      <c r="AG13" s="13" t="e">
        <f t="shared" si="4"/>
        <v>#DIV/0!</v>
      </c>
      <c r="AH13" s="13" t="e">
        <f t="shared" si="5"/>
        <v>#DIV/0!</v>
      </c>
      <c r="AI13" s="13" t="e">
        <f t="shared" si="6"/>
        <v>#DIV/0!</v>
      </c>
      <c r="AJ13" s="13" t="e">
        <f t="shared" si="7"/>
        <v>#DIV/0!</v>
      </c>
      <c r="AK13" s="13" t="e">
        <f t="shared" si="8"/>
        <v>#DIV/0!</v>
      </c>
      <c r="AL13" s="13" t="e">
        <f t="shared" si="9"/>
        <v>#DIV/0!</v>
      </c>
      <c r="AM13" s="13" t="e">
        <f t="shared" si="10"/>
        <v>#DIV/0!</v>
      </c>
      <c r="AN13" s="13" t="e">
        <f t="shared" si="11"/>
        <v>#DIV/0!</v>
      </c>
      <c r="AO13" s="13" t="e">
        <f t="shared" si="12"/>
        <v>#DIV/0!</v>
      </c>
      <c r="AP13" s="13" t="e">
        <f t="shared" si="13"/>
        <v>#DIV/0!</v>
      </c>
      <c r="AQ13" s="13" t="e">
        <f>(C13)/AL13</f>
        <v>#DIV/0!</v>
      </c>
      <c r="AR13" s="13" t="e">
        <f t="shared" si="14"/>
        <v>#DIV/0!</v>
      </c>
      <c r="AS13" s="2" t="e">
        <f t="shared" si="15"/>
        <v>#DIV/0!</v>
      </c>
      <c r="AT13" s="13" t="e">
        <f>AL13/C13</f>
        <v>#DIV/0!</v>
      </c>
      <c r="AU13" s="2" t="e">
        <f t="shared" si="16"/>
        <v>#DIV/0!</v>
      </c>
      <c r="AV13" s="2" t="e">
        <f t="shared" si="17"/>
        <v>#DIV/0!</v>
      </c>
      <c r="AW13" s="13" t="e">
        <f t="shared" si="18"/>
        <v>#DIV/0!</v>
      </c>
      <c r="AX13" s="16">
        <v>0</v>
      </c>
      <c r="AY13" s="14" t="e">
        <f t="shared" si="19"/>
        <v>#DIV/0!</v>
      </c>
      <c r="AZ13" s="13" t="e">
        <f>(D13*AT13)/10000</f>
        <v>#DIV/0!</v>
      </c>
      <c r="BA13" s="13" t="e">
        <f>((D13-AY13)*AT13)/10000</f>
        <v>#DIV/0!</v>
      </c>
      <c r="BB13" s="13" t="e">
        <f>(G13*$AT13)/10000</f>
        <v>#DIV/0!</v>
      </c>
      <c r="BC13" s="13" t="e">
        <f t="shared" si="20"/>
        <v>#DIV/0!</v>
      </c>
      <c r="BD13" s="13" t="e">
        <f t="shared" si="20"/>
        <v>#DIV/0!</v>
      </c>
      <c r="BE13" s="13" t="e">
        <f t="shared" si="20"/>
        <v>#DIV/0!</v>
      </c>
      <c r="BF13" s="13" t="e">
        <f t="shared" si="20"/>
        <v>#DIV/0!</v>
      </c>
      <c r="BG13" s="13" t="e">
        <f t="shared" si="20"/>
        <v>#DIV/0!</v>
      </c>
      <c r="BH13" s="13" t="e">
        <f t="shared" si="20"/>
        <v>#DIV/0!</v>
      </c>
      <c r="BI13" s="13" t="e">
        <f t="shared" si="20"/>
        <v>#DIV/0!</v>
      </c>
    </row>
    <row r="14" spans="1:61" ht="14.4" x14ac:dyDescent="0.3">
      <c r="A14" s="24"/>
      <c r="B14" s="25"/>
      <c r="C14" s="26"/>
      <c r="D14" s="26"/>
      <c r="E14" s="18"/>
      <c r="F14" s="26"/>
      <c r="G14" s="26"/>
      <c r="H14" s="26"/>
      <c r="I14" s="26"/>
      <c r="J14" s="26"/>
      <c r="K14" s="26"/>
      <c r="L14" s="26"/>
      <c r="M14" s="26"/>
      <c r="N14" s="27"/>
      <c r="O14" s="6"/>
      <c r="P14" s="13" t="e">
        <f>((F14/10000)*100)/((2.527*C14)+(0.3408*(G14/10000))+(0.4715*(F14/10000)))</f>
        <v>#DIV/0!</v>
      </c>
      <c r="Q14" s="13" t="e">
        <f>((G14/10000)*100)/((2.527*C14)+(0.3408*(G14/10000))+(0.4715*(F14/10000)))</f>
        <v>#DIV/0!</v>
      </c>
      <c r="R14" s="13" t="e">
        <f>(H14*100)/((2.527*$C14)+(0.3408*($G14/10000))+(0.4715*($F14/10000)))</f>
        <v>#DIV/0!</v>
      </c>
      <c r="S14" s="13" t="e">
        <f>(I14*100)/((2.527*$C14)+(0.3408*($G14/10000))+(0.4715*($F14/10000)))</f>
        <v>#DIV/0!</v>
      </c>
      <c r="T14" s="13" t="e">
        <f>(J14*100)/((2.527*$C14)+(0.3408*($G14/10000))+(0.4715*($F14/10000)))</f>
        <v>#DIV/0!</v>
      </c>
      <c r="U14" s="13" t="e">
        <f>(K14*100)/((2.527*$C14)+(0.3408*($G14/10000))+(0.4715*($F14/10000)))</f>
        <v>#DIV/0!</v>
      </c>
      <c r="V14" s="13" t="e">
        <f>(L14*100)/((2.527*$C14)+(0.3408*($G14/10000))+(0.4715*($F14/10000)))</f>
        <v>#DIV/0!</v>
      </c>
      <c r="W14" s="13" t="e">
        <f>(M14*100)/((2.527*$C14)+(0.3408*($G14/10000))+(0.4715*($F14/10000)))</f>
        <v>#DIV/0!</v>
      </c>
      <c r="X14" s="13" t="e">
        <f>(N14*100)/((2.527*$C14)+(0.3408*($G14/10000))+(0.4715*($F14/10000)))</f>
        <v>#DIV/0!</v>
      </c>
      <c r="Y14" s="9"/>
      <c r="Z14" s="2">
        <f>F14/58.7</f>
        <v>0</v>
      </c>
      <c r="AA14" s="2">
        <f t="shared" si="0"/>
        <v>0</v>
      </c>
      <c r="AB14" s="2">
        <f>(C14*10000)/32.06</f>
        <v>0</v>
      </c>
      <c r="AC14" s="2">
        <f t="shared" si="1"/>
        <v>0</v>
      </c>
      <c r="AD14" s="2">
        <f t="shared" si="1"/>
        <v>0</v>
      </c>
      <c r="AE14" s="2">
        <f t="shared" si="2"/>
        <v>0</v>
      </c>
      <c r="AF14" s="13" t="e">
        <f t="shared" si="3"/>
        <v>#DIV/0!</v>
      </c>
      <c r="AG14" s="13" t="e">
        <f t="shared" si="4"/>
        <v>#DIV/0!</v>
      </c>
      <c r="AH14" s="13" t="e">
        <f t="shared" si="5"/>
        <v>#DIV/0!</v>
      </c>
      <c r="AI14" s="13" t="e">
        <f t="shared" si="6"/>
        <v>#DIV/0!</v>
      </c>
      <c r="AJ14" s="13" t="e">
        <f t="shared" si="7"/>
        <v>#DIV/0!</v>
      </c>
      <c r="AK14" s="13" t="e">
        <f t="shared" si="8"/>
        <v>#DIV/0!</v>
      </c>
      <c r="AL14" s="13" t="e">
        <f t="shared" si="9"/>
        <v>#DIV/0!</v>
      </c>
      <c r="AM14" s="13" t="e">
        <f t="shared" si="10"/>
        <v>#DIV/0!</v>
      </c>
      <c r="AN14" s="13" t="e">
        <f t="shared" si="11"/>
        <v>#DIV/0!</v>
      </c>
      <c r="AO14" s="13" t="e">
        <f t="shared" si="12"/>
        <v>#DIV/0!</v>
      </c>
      <c r="AP14" s="13" t="e">
        <f t="shared" si="13"/>
        <v>#DIV/0!</v>
      </c>
      <c r="AQ14" s="13" t="e">
        <f>(C14)/AL14</f>
        <v>#DIV/0!</v>
      </c>
      <c r="AR14" s="13" t="e">
        <f t="shared" si="14"/>
        <v>#DIV/0!</v>
      </c>
      <c r="AS14" s="2" t="e">
        <f t="shared" si="15"/>
        <v>#DIV/0!</v>
      </c>
      <c r="AT14" s="13" t="e">
        <f>AL14/C14</f>
        <v>#DIV/0!</v>
      </c>
      <c r="AU14" s="2" t="e">
        <f t="shared" si="16"/>
        <v>#DIV/0!</v>
      </c>
      <c r="AV14" s="2" t="e">
        <f t="shared" si="17"/>
        <v>#DIV/0!</v>
      </c>
      <c r="AW14" s="13" t="e">
        <f t="shared" si="18"/>
        <v>#DIV/0!</v>
      </c>
      <c r="AX14" s="16">
        <v>0</v>
      </c>
      <c r="AY14" s="14" t="e">
        <f t="shared" si="19"/>
        <v>#DIV/0!</v>
      </c>
      <c r="AZ14" s="13" t="e">
        <f>(D14*AT14)/10000</f>
        <v>#DIV/0!</v>
      </c>
      <c r="BA14" s="13" t="e">
        <f>((D14-AY14)*AT14)/10000</f>
        <v>#DIV/0!</v>
      </c>
      <c r="BB14" s="13" t="e">
        <f>(G14*$AT14)/10000</f>
        <v>#DIV/0!</v>
      </c>
      <c r="BC14" s="13" t="e">
        <f t="shared" si="20"/>
        <v>#DIV/0!</v>
      </c>
      <c r="BD14" s="13" t="e">
        <f t="shared" si="20"/>
        <v>#DIV/0!</v>
      </c>
      <c r="BE14" s="13" t="e">
        <f t="shared" si="20"/>
        <v>#DIV/0!</v>
      </c>
      <c r="BF14" s="13" t="e">
        <f t="shared" si="20"/>
        <v>#DIV/0!</v>
      </c>
      <c r="BG14" s="13" t="e">
        <f t="shared" si="20"/>
        <v>#DIV/0!</v>
      </c>
      <c r="BH14" s="13" t="e">
        <f t="shared" si="20"/>
        <v>#DIV/0!</v>
      </c>
      <c r="BI14" s="13" t="e">
        <f t="shared" si="20"/>
        <v>#DIV/0!</v>
      </c>
    </row>
    <row r="15" spans="1:61" ht="14.4" x14ac:dyDescent="0.3">
      <c r="A15" s="24"/>
      <c r="B15" s="25"/>
      <c r="C15" s="26"/>
      <c r="D15" s="26"/>
      <c r="E15" s="18"/>
      <c r="F15" s="26"/>
      <c r="G15" s="26"/>
      <c r="H15" s="26"/>
      <c r="I15" s="26"/>
      <c r="J15" s="26"/>
      <c r="K15" s="26"/>
      <c r="L15" s="26"/>
      <c r="M15" s="26"/>
      <c r="N15" s="27"/>
      <c r="O15" s="6"/>
      <c r="P15" s="13" t="e">
        <f>((F15/10000)*100)/((2.527*C15)+(0.3408*(G15/10000))+(0.4715*(F15/10000)))</f>
        <v>#DIV/0!</v>
      </c>
      <c r="Q15" s="13" t="e">
        <f>((G15/10000)*100)/((2.527*C15)+(0.3408*(G15/10000))+(0.4715*(F15/10000)))</f>
        <v>#DIV/0!</v>
      </c>
      <c r="R15" s="13" t="e">
        <f>(H15*100)/((2.527*$C15)+(0.3408*($G15/10000))+(0.4715*($F15/10000)))</f>
        <v>#DIV/0!</v>
      </c>
      <c r="S15" s="13" t="e">
        <f>(I15*100)/((2.527*$C15)+(0.3408*($G15/10000))+(0.4715*($F15/10000)))</f>
        <v>#DIV/0!</v>
      </c>
      <c r="T15" s="13" t="e">
        <f>(J15*100)/((2.527*$C15)+(0.3408*($G15/10000))+(0.4715*($F15/10000)))</f>
        <v>#DIV/0!</v>
      </c>
      <c r="U15" s="13" t="e">
        <f>(K15*100)/((2.527*$C15)+(0.3408*($G15/10000))+(0.4715*($F15/10000)))</f>
        <v>#DIV/0!</v>
      </c>
      <c r="V15" s="13" t="e">
        <f>(L15*100)/((2.527*$C15)+(0.3408*($G15/10000))+(0.4715*($F15/10000)))</f>
        <v>#DIV/0!</v>
      </c>
      <c r="W15" s="13" t="e">
        <f>(M15*100)/((2.527*$C15)+(0.3408*($G15/10000))+(0.4715*($F15/10000)))</f>
        <v>#DIV/0!</v>
      </c>
      <c r="X15" s="13" t="e">
        <f>(N15*100)/((2.527*$C15)+(0.3408*($G15/10000))+(0.4715*($F15/10000)))</f>
        <v>#DIV/0!</v>
      </c>
      <c r="Y15" s="9"/>
      <c r="Z15" s="2">
        <f>F15/58.7</f>
        <v>0</v>
      </c>
      <c r="AA15" s="2">
        <f t="shared" si="0"/>
        <v>0</v>
      </c>
      <c r="AB15" s="2">
        <f>(C15*10000)/32.06</f>
        <v>0</v>
      </c>
      <c r="AC15" s="2">
        <f t="shared" si="1"/>
        <v>0</v>
      </c>
      <c r="AD15" s="2">
        <f t="shared" si="1"/>
        <v>0</v>
      </c>
      <c r="AE15" s="2">
        <f t="shared" si="2"/>
        <v>0</v>
      </c>
      <c r="AF15" s="13" t="e">
        <f t="shared" si="3"/>
        <v>#DIV/0!</v>
      </c>
      <c r="AG15" s="13" t="e">
        <f t="shared" si="4"/>
        <v>#DIV/0!</v>
      </c>
      <c r="AH15" s="13" t="e">
        <f t="shared" si="5"/>
        <v>#DIV/0!</v>
      </c>
      <c r="AI15" s="13" t="e">
        <f t="shared" si="6"/>
        <v>#DIV/0!</v>
      </c>
      <c r="AJ15" s="13" t="e">
        <f t="shared" si="7"/>
        <v>#DIV/0!</v>
      </c>
      <c r="AK15" s="13" t="e">
        <f t="shared" si="8"/>
        <v>#DIV/0!</v>
      </c>
      <c r="AL15" s="13" t="e">
        <f t="shared" si="9"/>
        <v>#DIV/0!</v>
      </c>
      <c r="AM15" s="13" t="e">
        <f t="shared" si="10"/>
        <v>#DIV/0!</v>
      </c>
      <c r="AN15" s="13" t="e">
        <f t="shared" si="11"/>
        <v>#DIV/0!</v>
      </c>
      <c r="AO15" s="13" t="e">
        <f t="shared" si="12"/>
        <v>#DIV/0!</v>
      </c>
      <c r="AP15" s="13" t="e">
        <f t="shared" si="13"/>
        <v>#DIV/0!</v>
      </c>
      <c r="AQ15" s="13" t="e">
        <f>(C15)/AL15</f>
        <v>#DIV/0!</v>
      </c>
      <c r="AR15" s="13" t="e">
        <f t="shared" si="14"/>
        <v>#DIV/0!</v>
      </c>
      <c r="AS15" s="2" t="e">
        <f t="shared" si="15"/>
        <v>#DIV/0!</v>
      </c>
      <c r="AT15" s="13" t="e">
        <f>AL15/C15</f>
        <v>#DIV/0!</v>
      </c>
      <c r="AU15" s="2" t="e">
        <f t="shared" si="16"/>
        <v>#DIV/0!</v>
      </c>
      <c r="AV15" s="2" t="e">
        <f t="shared" si="17"/>
        <v>#DIV/0!</v>
      </c>
      <c r="AW15" s="13" t="e">
        <f t="shared" si="18"/>
        <v>#DIV/0!</v>
      </c>
      <c r="AX15" s="16">
        <v>0</v>
      </c>
      <c r="AY15" s="14" t="e">
        <f t="shared" si="19"/>
        <v>#DIV/0!</v>
      </c>
      <c r="AZ15" s="13" t="e">
        <f>(D15*AT15)/10000</f>
        <v>#DIV/0!</v>
      </c>
      <c r="BA15" s="13" t="e">
        <f>((D15-AY15)*AT15)/10000</f>
        <v>#DIV/0!</v>
      </c>
      <c r="BB15" s="13" t="e">
        <f>(G15*$AT15)/10000</f>
        <v>#DIV/0!</v>
      </c>
      <c r="BC15" s="13" t="e">
        <f t="shared" si="20"/>
        <v>#DIV/0!</v>
      </c>
      <c r="BD15" s="13" t="e">
        <f t="shared" si="20"/>
        <v>#DIV/0!</v>
      </c>
      <c r="BE15" s="13" t="e">
        <f t="shared" si="20"/>
        <v>#DIV/0!</v>
      </c>
      <c r="BF15" s="13" t="e">
        <f t="shared" si="20"/>
        <v>#DIV/0!</v>
      </c>
      <c r="BG15" s="13" t="e">
        <f t="shared" si="20"/>
        <v>#DIV/0!</v>
      </c>
      <c r="BH15" s="13" t="e">
        <f t="shared" si="20"/>
        <v>#DIV/0!</v>
      </c>
      <c r="BI15" s="13" t="e">
        <f t="shared" si="20"/>
        <v>#DIV/0!</v>
      </c>
    </row>
    <row r="16" spans="1:61" ht="14.4" x14ac:dyDescent="0.3">
      <c r="A16" s="24"/>
      <c r="B16" s="25"/>
      <c r="C16" s="26"/>
      <c r="D16" s="26"/>
      <c r="E16" s="18"/>
      <c r="F16" s="26"/>
      <c r="G16" s="26"/>
      <c r="H16" s="26"/>
      <c r="I16" s="26"/>
      <c r="J16" s="26"/>
      <c r="K16" s="26"/>
      <c r="L16" s="26"/>
      <c r="M16" s="26"/>
      <c r="N16" s="27"/>
      <c r="O16" s="6"/>
      <c r="P16" s="13" t="e">
        <f>((F16/10000)*100)/((2.527*C16)+(0.3408*(G16/10000))+(0.4715*(F16/10000)))</f>
        <v>#DIV/0!</v>
      </c>
      <c r="Q16" s="13" t="e">
        <f>((G16/10000)*100)/((2.527*C16)+(0.3408*(G16/10000))+(0.4715*(F16/10000)))</f>
        <v>#DIV/0!</v>
      </c>
      <c r="R16" s="13" t="e">
        <f>(H16*100)/((2.527*$C16)+(0.3408*($G16/10000))+(0.4715*($F16/10000)))</f>
        <v>#DIV/0!</v>
      </c>
      <c r="S16" s="13" t="e">
        <f>(I16*100)/((2.527*$C16)+(0.3408*($G16/10000))+(0.4715*($F16/10000)))</f>
        <v>#DIV/0!</v>
      </c>
      <c r="T16" s="13" t="e">
        <f>(J16*100)/((2.527*$C16)+(0.3408*($G16/10000))+(0.4715*($F16/10000)))</f>
        <v>#DIV/0!</v>
      </c>
      <c r="U16" s="13" t="e">
        <f>(K16*100)/((2.527*$C16)+(0.3408*($G16/10000))+(0.4715*($F16/10000)))</f>
        <v>#DIV/0!</v>
      </c>
      <c r="V16" s="13" t="e">
        <f>(L16*100)/((2.527*$C16)+(0.3408*($G16/10000))+(0.4715*($F16/10000)))</f>
        <v>#DIV/0!</v>
      </c>
      <c r="W16" s="13" t="e">
        <f>(M16*100)/((2.527*$C16)+(0.3408*($G16/10000))+(0.4715*($F16/10000)))</f>
        <v>#DIV/0!</v>
      </c>
      <c r="X16" s="13" t="e">
        <f>(N16*100)/((2.527*$C16)+(0.3408*($G16/10000))+(0.4715*($F16/10000)))</f>
        <v>#DIV/0!</v>
      </c>
      <c r="Y16" s="9"/>
      <c r="Z16" s="2">
        <f>F16/58.7</f>
        <v>0</v>
      </c>
      <c r="AA16" s="2">
        <f t="shared" si="0"/>
        <v>0</v>
      </c>
      <c r="AB16" s="2">
        <f>(C16*10000)/32.06</f>
        <v>0</v>
      </c>
      <c r="AC16" s="2">
        <f t="shared" si="1"/>
        <v>0</v>
      </c>
      <c r="AD16" s="2">
        <f t="shared" si="1"/>
        <v>0</v>
      </c>
      <c r="AE16" s="2">
        <f t="shared" si="2"/>
        <v>0</v>
      </c>
      <c r="AF16" s="13" t="e">
        <f t="shared" si="3"/>
        <v>#DIV/0!</v>
      </c>
      <c r="AG16" s="13" t="e">
        <f t="shared" si="4"/>
        <v>#DIV/0!</v>
      </c>
      <c r="AH16" s="13" t="e">
        <f t="shared" si="5"/>
        <v>#DIV/0!</v>
      </c>
      <c r="AI16" s="13" t="e">
        <f t="shared" si="6"/>
        <v>#DIV/0!</v>
      </c>
      <c r="AJ16" s="13" t="e">
        <f t="shared" si="7"/>
        <v>#DIV/0!</v>
      </c>
      <c r="AK16" s="13" t="e">
        <f t="shared" si="8"/>
        <v>#DIV/0!</v>
      </c>
      <c r="AL16" s="13" t="e">
        <f t="shared" si="9"/>
        <v>#DIV/0!</v>
      </c>
      <c r="AM16" s="13" t="e">
        <f t="shared" si="10"/>
        <v>#DIV/0!</v>
      </c>
      <c r="AN16" s="13" t="e">
        <f t="shared" si="11"/>
        <v>#DIV/0!</v>
      </c>
      <c r="AO16" s="13" t="e">
        <f t="shared" si="12"/>
        <v>#DIV/0!</v>
      </c>
      <c r="AP16" s="13" t="e">
        <f t="shared" si="13"/>
        <v>#DIV/0!</v>
      </c>
      <c r="AQ16" s="13" t="e">
        <f>(C16)/AL16</f>
        <v>#DIV/0!</v>
      </c>
      <c r="AR16" s="13" t="e">
        <f t="shared" si="14"/>
        <v>#DIV/0!</v>
      </c>
      <c r="AS16" s="2" t="e">
        <f t="shared" si="15"/>
        <v>#DIV/0!</v>
      </c>
      <c r="AT16" s="13" t="e">
        <f>AL16/C16</f>
        <v>#DIV/0!</v>
      </c>
      <c r="AU16" s="2" t="e">
        <f t="shared" si="16"/>
        <v>#DIV/0!</v>
      </c>
      <c r="AV16" s="2" t="e">
        <f t="shared" si="17"/>
        <v>#DIV/0!</v>
      </c>
      <c r="AW16" s="13" t="e">
        <f t="shared" si="18"/>
        <v>#DIV/0!</v>
      </c>
      <c r="AX16" s="16">
        <v>0</v>
      </c>
      <c r="AY16" s="14" t="e">
        <f t="shared" si="19"/>
        <v>#DIV/0!</v>
      </c>
      <c r="AZ16" s="13" t="e">
        <f>(D16*AT16)/10000</f>
        <v>#DIV/0!</v>
      </c>
      <c r="BA16" s="13" t="e">
        <f>((D16-AY16)*AT16)/10000</f>
        <v>#DIV/0!</v>
      </c>
      <c r="BB16" s="13" t="e">
        <f>(G16*$AT16)/10000</f>
        <v>#DIV/0!</v>
      </c>
      <c r="BC16" s="13" t="e">
        <f t="shared" si="20"/>
        <v>#DIV/0!</v>
      </c>
      <c r="BD16" s="13" t="e">
        <f t="shared" si="20"/>
        <v>#DIV/0!</v>
      </c>
      <c r="BE16" s="13" t="e">
        <f t="shared" si="20"/>
        <v>#DIV/0!</v>
      </c>
      <c r="BF16" s="13" t="e">
        <f t="shared" si="20"/>
        <v>#DIV/0!</v>
      </c>
      <c r="BG16" s="13" t="e">
        <f t="shared" si="20"/>
        <v>#DIV/0!</v>
      </c>
      <c r="BH16" s="13" t="e">
        <f t="shared" si="20"/>
        <v>#DIV/0!</v>
      </c>
      <c r="BI16" s="13" t="e">
        <f t="shared" si="20"/>
        <v>#DIV/0!</v>
      </c>
    </row>
    <row r="17" spans="1:61" ht="14.4" x14ac:dyDescent="0.3">
      <c r="A17" s="24"/>
      <c r="B17" s="25"/>
      <c r="C17" s="26"/>
      <c r="D17" s="26"/>
      <c r="E17" s="18"/>
      <c r="F17" s="26"/>
      <c r="G17" s="26"/>
      <c r="H17" s="26"/>
      <c r="I17" s="26"/>
      <c r="J17" s="26"/>
      <c r="K17" s="26"/>
      <c r="L17" s="26"/>
      <c r="M17" s="26"/>
      <c r="N17" s="27"/>
      <c r="O17" s="6"/>
      <c r="P17" s="13" t="e">
        <f>((F17/10000)*100)/((2.527*C17)+(0.3408*(G17/10000))+(0.4715*(F17/10000)))</f>
        <v>#DIV/0!</v>
      </c>
      <c r="Q17" s="13" t="e">
        <f>((G17/10000)*100)/((2.527*C17)+(0.3408*(G17/10000))+(0.4715*(F17/10000)))</f>
        <v>#DIV/0!</v>
      </c>
      <c r="R17" s="13" t="e">
        <f>(H17*100)/((2.527*$C17)+(0.3408*($G17/10000))+(0.4715*($F17/10000)))</f>
        <v>#DIV/0!</v>
      </c>
      <c r="S17" s="13" t="e">
        <f>(I17*100)/((2.527*$C17)+(0.3408*($G17/10000))+(0.4715*($F17/10000)))</f>
        <v>#DIV/0!</v>
      </c>
      <c r="T17" s="13" t="e">
        <f>(J17*100)/((2.527*$C17)+(0.3408*($G17/10000))+(0.4715*($F17/10000)))</f>
        <v>#DIV/0!</v>
      </c>
      <c r="U17" s="13" t="e">
        <f>(K17*100)/((2.527*$C17)+(0.3408*($G17/10000))+(0.4715*($F17/10000)))</f>
        <v>#DIV/0!</v>
      </c>
      <c r="V17" s="13" t="e">
        <f>(L17*100)/((2.527*$C17)+(0.3408*($G17/10000))+(0.4715*($F17/10000)))</f>
        <v>#DIV/0!</v>
      </c>
      <c r="W17" s="13" t="e">
        <f>(M17*100)/((2.527*$C17)+(0.3408*($G17/10000))+(0.4715*($F17/10000)))</f>
        <v>#DIV/0!</v>
      </c>
      <c r="X17" s="13" t="e">
        <f>(N17*100)/((2.527*$C17)+(0.3408*($G17/10000))+(0.4715*($F17/10000)))</f>
        <v>#DIV/0!</v>
      </c>
      <c r="Y17" s="9"/>
      <c r="Z17" s="2">
        <f>F17/58.7</f>
        <v>0</v>
      </c>
      <c r="AA17" s="2">
        <f t="shared" si="0"/>
        <v>0</v>
      </c>
      <c r="AB17" s="2">
        <f>(C17*10000)/32.06</f>
        <v>0</v>
      </c>
      <c r="AC17" s="2">
        <f t="shared" si="1"/>
        <v>0</v>
      </c>
      <c r="AD17" s="2">
        <f t="shared" si="1"/>
        <v>0</v>
      </c>
      <c r="AE17" s="2">
        <f t="shared" si="2"/>
        <v>0</v>
      </c>
      <c r="AF17" s="13" t="e">
        <f t="shared" si="3"/>
        <v>#DIV/0!</v>
      </c>
      <c r="AG17" s="13" t="e">
        <f t="shared" si="4"/>
        <v>#DIV/0!</v>
      </c>
      <c r="AH17" s="13" t="e">
        <f t="shared" si="5"/>
        <v>#DIV/0!</v>
      </c>
      <c r="AI17" s="13" t="e">
        <f t="shared" si="6"/>
        <v>#DIV/0!</v>
      </c>
      <c r="AJ17" s="13" t="e">
        <f t="shared" si="7"/>
        <v>#DIV/0!</v>
      </c>
      <c r="AK17" s="13" t="e">
        <f t="shared" si="8"/>
        <v>#DIV/0!</v>
      </c>
      <c r="AL17" s="13" t="e">
        <f t="shared" si="9"/>
        <v>#DIV/0!</v>
      </c>
      <c r="AM17" s="13" t="e">
        <f t="shared" si="10"/>
        <v>#DIV/0!</v>
      </c>
      <c r="AN17" s="13" t="e">
        <f t="shared" si="11"/>
        <v>#DIV/0!</v>
      </c>
      <c r="AO17" s="13" t="e">
        <f t="shared" si="12"/>
        <v>#DIV/0!</v>
      </c>
      <c r="AP17" s="13" t="e">
        <f t="shared" si="13"/>
        <v>#DIV/0!</v>
      </c>
      <c r="AQ17" s="13" t="e">
        <f>(C17)/AL17</f>
        <v>#DIV/0!</v>
      </c>
      <c r="AR17" s="13" t="e">
        <f t="shared" si="14"/>
        <v>#DIV/0!</v>
      </c>
      <c r="AS17" s="2" t="e">
        <f t="shared" si="15"/>
        <v>#DIV/0!</v>
      </c>
      <c r="AT17" s="13" t="e">
        <f>AL17/C17</f>
        <v>#DIV/0!</v>
      </c>
      <c r="AU17" s="2" t="e">
        <f t="shared" si="16"/>
        <v>#DIV/0!</v>
      </c>
      <c r="AV17" s="2" t="e">
        <f t="shared" si="17"/>
        <v>#DIV/0!</v>
      </c>
      <c r="AW17" s="13" t="e">
        <f t="shared" si="18"/>
        <v>#DIV/0!</v>
      </c>
      <c r="AX17" s="16">
        <v>0</v>
      </c>
      <c r="AY17" s="14" t="e">
        <f t="shared" si="19"/>
        <v>#DIV/0!</v>
      </c>
      <c r="AZ17" s="13" t="e">
        <f>(D17*AT17)/10000</f>
        <v>#DIV/0!</v>
      </c>
      <c r="BA17" s="13" t="e">
        <f>((D17-AY17)*AT17)/10000</f>
        <v>#DIV/0!</v>
      </c>
      <c r="BB17" s="13" t="e">
        <f>(G17*$AT17)/10000</f>
        <v>#DIV/0!</v>
      </c>
      <c r="BC17" s="13" t="e">
        <f t="shared" si="20"/>
        <v>#DIV/0!</v>
      </c>
      <c r="BD17" s="13" t="e">
        <f t="shared" si="20"/>
        <v>#DIV/0!</v>
      </c>
      <c r="BE17" s="13" t="e">
        <f t="shared" si="20"/>
        <v>#DIV/0!</v>
      </c>
      <c r="BF17" s="13" t="e">
        <f t="shared" si="20"/>
        <v>#DIV/0!</v>
      </c>
      <c r="BG17" s="13" t="e">
        <f t="shared" si="20"/>
        <v>#DIV/0!</v>
      </c>
      <c r="BH17" s="13" t="e">
        <f t="shared" si="20"/>
        <v>#DIV/0!</v>
      </c>
      <c r="BI17" s="13" t="e">
        <f t="shared" si="20"/>
        <v>#DIV/0!</v>
      </c>
    </row>
    <row r="18" spans="1:61" ht="14.4" x14ac:dyDescent="0.3">
      <c r="A18" s="24"/>
      <c r="B18" s="25"/>
      <c r="C18" s="26"/>
      <c r="D18" s="26"/>
      <c r="E18" s="18"/>
      <c r="F18" s="26"/>
      <c r="G18" s="26"/>
      <c r="H18" s="26"/>
      <c r="I18" s="26"/>
      <c r="J18" s="26"/>
      <c r="K18" s="26"/>
      <c r="L18" s="26"/>
      <c r="M18" s="26"/>
      <c r="N18" s="27"/>
      <c r="O18" s="6"/>
      <c r="P18" s="13" t="e">
        <f>((F18/10000)*100)/((2.527*C18)+(0.3408*(G18/10000))+(0.4715*(F18/10000)))</f>
        <v>#DIV/0!</v>
      </c>
      <c r="Q18" s="13" t="e">
        <f>((G18/10000)*100)/((2.527*C18)+(0.3408*(G18/10000))+(0.4715*(F18/10000)))</f>
        <v>#DIV/0!</v>
      </c>
      <c r="R18" s="13" t="e">
        <f>(H18*100)/((2.527*$C18)+(0.3408*($G18/10000))+(0.4715*($F18/10000)))</f>
        <v>#DIV/0!</v>
      </c>
      <c r="S18" s="13" t="e">
        <f>(I18*100)/((2.527*$C18)+(0.3408*($G18/10000))+(0.4715*($F18/10000)))</f>
        <v>#DIV/0!</v>
      </c>
      <c r="T18" s="13" t="e">
        <f>(J18*100)/((2.527*$C18)+(0.3408*($G18/10000))+(0.4715*($F18/10000)))</f>
        <v>#DIV/0!</v>
      </c>
      <c r="U18" s="13" t="e">
        <f>(K18*100)/((2.527*$C18)+(0.3408*($G18/10000))+(0.4715*($F18/10000)))</f>
        <v>#DIV/0!</v>
      </c>
      <c r="V18" s="13" t="e">
        <f>(L18*100)/((2.527*$C18)+(0.3408*($G18/10000))+(0.4715*($F18/10000)))</f>
        <v>#DIV/0!</v>
      </c>
      <c r="W18" s="13" t="e">
        <f>(M18*100)/((2.527*$C18)+(0.3408*($G18/10000))+(0.4715*($F18/10000)))</f>
        <v>#DIV/0!</v>
      </c>
      <c r="X18" s="13" t="e">
        <f>(N18*100)/((2.527*$C18)+(0.3408*($G18/10000))+(0.4715*($F18/10000)))</f>
        <v>#DIV/0!</v>
      </c>
      <c r="Y18" s="9"/>
      <c r="Z18" s="2">
        <f>F18/58.7</f>
        <v>0</v>
      </c>
      <c r="AA18" s="2">
        <f t="shared" si="0"/>
        <v>0</v>
      </c>
      <c r="AB18" s="2">
        <f>(C18*10000)/32.06</f>
        <v>0</v>
      </c>
      <c r="AC18" s="2">
        <f t="shared" si="1"/>
        <v>0</v>
      </c>
      <c r="AD18" s="2">
        <f t="shared" si="1"/>
        <v>0</v>
      </c>
      <c r="AE18" s="2">
        <f t="shared" si="2"/>
        <v>0</v>
      </c>
      <c r="AF18" s="13" t="e">
        <f t="shared" si="3"/>
        <v>#DIV/0!</v>
      </c>
      <c r="AG18" s="13" t="e">
        <f t="shared" si="4"/>
        <v>#DIV/0!</v>
      </c>
      <c r="AH18" s="13" t="e">
        <f t="shared" si="5"/>
        <v>#DIV/0!</v>
      </c>
      <c r="AI18" s="13" t="e">
        <f t="shared" si="6"/>
        <v>#DIV/0!</v>
      </c>
      <c r="AJ18" s="13" t="e">
        <f t="shared" si="7"/>
        <v>#DIV/0!</v>
      </c>
      <c r="AK18" s="13" t="e">
        <f t="shared" si="8"/>
        <v>#DIV/0!</v>
      </c>
      <c r="AL18" s="13" t="e">
        <f t="shared" si="9"/>
        <v>#DIV/0!</v>
      </c>
      <c r="AM18" s="13" t="e">
        <f t="shared" si="10"/>
        <v>#DIV/0!</v>
      </c>
      <c r="AN18" s="13" t="e">
        <f t="shared" si="11"/>
        <v>#DIV/0!</v>
      </c>
      <c r="AO18" s="13" t="e">
        <f t="shared" si="12"/>
        <v>#DIV/0!</v>
      </c>
      <c r="AP18" s="13" t="e">
        <f t="shared" si="13"/>
        <v>#DIV/0!</v>
      </c>
      <c r="AQ18" s="13" t="e">
        <f>(C18)/AL18</f>
        <v>#DIV/0!</v>
      </c>
      <c r="AR18" s="13" t="e">
        <f t="shared" si="14"/>
        <v>#DIV/0!</v>
      </c>
      <c r="AS18" s="2" t="e">
        <f t="shared" si="15"/>
        <v>#DIV/0!</v>
      </c>
      <c r="AT18" s="13" t="e">
        <f>AL18/C18</f>
        <v>#DIV/0!</v>
      </c>
      <c r="AU18" s="2" t="e">
        <f t="shared" si="16"/>
        <v>#DIV/0!</v>
      </c>
      <c r="AV18" s="2" t="e">
        <f t="shared" si="17"/>
        <v>#DIV/0!</v>
      </c>
      <c r="AW18" s="13" t="e">
        <f t="shared" si="18"/>
        <v>#DIV/0!</v>
      </c>
      <c r="AX18" s="16">
        <v>0</v>
      </c>
      <c r="AY18" s="14" t="e">
        <f t="shared" si="19"/>
        <v>#DIV/0!</v>
      </c>
      <c r="AZ18" s="13" t="e">
        <f>(D18*AT18)/10000</f>
        <v>#DIV/0!</v>
      </c>
      <c r="BA18" s="13" t="e">
        <f>((D18-AY18)*AT18)/10000</f>
        <v>#DIV/0!</v>
      </c>
      <c r="BB18" s="13" t="e">
        <f>(G18*$AT18)/10000</f>
        <v>#DIV/0!</v>
      </c>
      <c r="BC18" s="13" t="e">
        <f t="shared" si="20"/>
        <v>#DIV/0!</v>
      </c>
      <c r="BD18" s="13" t="e">
        <f t="shared" si="20"/>
        <v>#DIV/0!</v>
      </c>
      <c r="BE18" s="13" t="e">
        <f t="shared" si="20"/>
        <v>#DIV/0!</v>
      </c>
      <c r="BF18" s="13" t="e">
        <f t="shared" si="20"/>
        <v>#DIV/0!</v>
      </c>
      <c r="BG18" s="13" t="e">
        <f t="shared" si="20"/>
        <v>#DIV/0!</v>
      </c>
      <c r="BH18" s="13" t="e">
        <f t="shared" si="20"/>
        <v>#DIV/0!</v>
      </c>
      <c r="BI18" s="13" t="e">
        <f t="shared" si="20"/>
        <v>#DIV/0!</v>
      </c>
    </row>
    <row r="19" spans="1:61" ht="14.4" x14ac:dyDescent="0.3">
      <c r="A19" s="24"/>
      <c r="B19" s="25"/>
      <c r="C19" s="26"/>
      <c r="D19" s="26"/>
      <c r="E19" s="18"/>
      <c r="F19" s="26"/>
      <c r="G19" s="26"/>
      <c r="H19" s="26"/>
      <c r="I19" s="26"/>
      <c r="J19" s="26"/>
      <c r="K19" s="26"/>
      <c r="L19" s="26"/>
      <c r="M19" s="26"/>
      <c r="N19" s="27"/>
      <c r="O19" s="6"/>
      <c r="P19" s="13" t="e">
        <f>((F19/10000)*100)/((2.527*C19)+(0.3408*(G19/10000))+(0.4715*(F19/10000)))</f>
        <v>#DIV/0!</v>
      </c>
      <c r="Q19" s="13" t="e">
        <f>((G19/10000)*100)/((2.527*C19)+(0.3408*(G19/10000))+(0.4715*(F19/10000)))</f>
        <v>#DIV/0!</v>
      </c>
      <c r="R19" s="13" t="e">
        <f>(H19*100)/((2.527*$C19)+(0.3408*($G19/10000))+(0.4715*($F19/10000)))</f>
        <v>#DIV/0!</v>
      </c>
      <c r="S19" s="13" t="e">
        <f>(I19*100)/((2.527*$C19)+(0.3408*($G19/10000))+(0.4715*($F19/10000)))</f>
        <v>#DIV/0!</v>
      </c>
      <c r="T19" s="13" t="e">
        <f>(J19*100)/((2.527*$C19)+(0.3408*($G19/10000))+(0.4715*($F19/10000)))</f>
        <v>#DIV/0!</v>
      </c>
      <c r="U19" s="13" t="e">
        <f>(K19*100)/((2.527*$C19)+(0.3408*($G19/10000))+(0.4715*($F19/10000)))</f>
        <v>#DIV/0!</v>
      </c>
      <c r="V19" s="13" t="e">
        <f>(L19*100)/((2.527*$C19)+(0.3408*($G19/10000))+(0.4715*($F19/10000)))</f>
        <v>#DIV/0!</v>
      </c>
      <c r="W19" s="13" t="e">
        <f>(M19*100)/((2.527*$C19)+(0.3408*($G19/10000))+(0.4715*($F19/10000)))</f>
        <v>#DIV/0!</v>
      </c>
      <c r="X19" s="13" t="e">
        <f>(N19*100)/((2.527*$C19)+(0.3408*($G19/10000))+(0.4715*($F19/10000)))</f>
        <v>#DIV/0!</v>
      </c>
      <c r="Y19" s="9"/>
      <c r="Z19" s="2">
        <f>F19/58.7</f>
        <v>0</v>
      </c>
      <c r="AA19" s="2">
        <f t="shared" si="0"/>
        <v>0</v>
      </c>
      <c r="AB19" s="2">
        <f>(C19*10000)/32.06</f>
        <v>0</v>
      </c>
      <c r="AC19" s="2">
        <f t="shared" si="1"/>
        <v>0</v>
      </c>
      <c r="AD19" s="2">
        <f t="shared" si="1"/>
        <v>0</v>
      </c>
      <c r="AE19" s="2">
        <f t="shared" si="2"/>
        <v>0</v>
      </c>
      <c r="AF19" s="13" t="e">
        <f t="shared" si="3"/>
        <v>#DIV/0!</v>
      </c>
      <c r="AG19" s="13" t="e">
        <f t="shared" si="4"/>
        <v>#DIV/0!</v>
      </c>
      <c r="AH19" s="13" t="e">
        <f t="shared" si="5"/>
        <v>#DIV/0!</v>
      </c>
      <c r="AI19" s="13" t="e">
        <f t="shared" si="6"/>
        <v>#DIV/0!</v>
      </c>
      <c r="AJ19" s="13" t="e">
        <f t="shared" si="7"/>
        <v>#DIV/0!</v>
      </c>
      <c r="AK19" s="13" t="e">
        <f t="shared" si="8"/>
        <v>#DIV/0!</v>
      </c>
      <c r="AL19" s="13" t="e">
        <f t="shared" si="9"/>
        <v>#DIV/0!</v>
      </c>
      <c r="AM19" s="13" t="e">
        <f t="shared" si="10"/>
        <v>#DIV/0!</v>
      </c>
      <c r="AN19" s="13" t="e">
        <f t="shared" si="11"/>
        <v>#DIV/0!</v>
      </c>
      <c r="AO19" s="13" t="e">
        <f t="shared" si="12"/>
        <v>#DIV/0!</v>
      </c>
      <c r="AP19" s="13" t="e">
        <f t="shared" si="13"/>
        <v>#DIV/0!</v>
      </c>
      <c r="AQ19" s="13" t="e">
        <f>(C19)/AL19</f>
        <v>#DIV/0!</v>
      </c>
      <c r="AR19" s="13" t="e">
        <f t="shared" si="14"/>
        <v>#DIV/0!</v>
      </c>
      <c r="AS19" s="2" t="e">
        <f t="shared" si="15"/>
        <v>#DIV/0!</v>
      </c>
      <c r="AT19" s="13" t="e">
        <f>AL19/C19</f>
        <v>#DIV/0!</v>
      </c>
      <c r="AU19" s="2" t="e">
        <f t="shared" si="16"/>
        <v>#DIV/0!</v>
      </c>
      <c r="AV19" s="2" t="e">
        <f t="shared" si="17"/>
        <v>#DIV/0!</v>
      </c>
      <c r="AW19" s="13" t="e">
        <f t="shared" si="18"/>
        <v>#DIV/0!</v>
      </c>
      <c r="AX19" s="16">
        <v>0</v>
      </c>
      <c r="AY19" s="14" t="e">
        <f t="shared" si="19"/>
        <v>#DIV/0!</v>
      </c>
      <c r="AZ19" s="13" t="e">
        <f>(D19*AT19)/10000</f>
        <v>#DIV/0!</v>
      </c>
      <c r="BA19" s="13" t="e">
        <f>((D19-AY19)*AT19)/10000</f>
        <v>#DIV/0!</v>
      </c>
      <c r="BB19" s="13" t="e">
        <f>(G19*$AT19)/10000</f>
        <v>#DIV/0!</v>
      </c>
      <c r="BC19" s="13" t="e">
        <f t="shared" si="20"/>
        <v>#DIV/0!</v>
      </c>
      <c r="BD19" s="13" t="e">
        <f t="shared" si="20"/>
        <v>#DIV/0!</v>
      </c>
      <c r="BE19" s="13" t="e">
        <f t="shared" si="20"/>
        <v>#DIV/0!</v>
      </c>
      <c r="BF19" s="13" t="e">
        <f t="shared" si="20"/>
        <v>#DIV/0!</v>
      </c>
      <c r="BG19" s="13" t="e">
        <f t="shared" si="20"/>
        <v>#DIV/0!</v>
      </c>
      <c r="BH19" s="13" t="e">
        <f t="shared" si="20"/>
        <v>#DIV/0!</v>
      </c>
      <c r="BI19" s="13" t="e">
        <f t="shared" si="20"/>
        <v>#DIV/0!</v>
      </c>
    </row>
    <row r="20" spans="1:61" ht="15" thickBot="1" x14ac:dyDescent="0.35">
      <c r="A20" s="28"/>
      <c r="B20" s="29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N20" s="32"/>
      <c r="O20" s="6"/>
      <c r="P20" s="13" t="e">
        <f>((F20/10000)*100)/((2.527*C20)+(0.3408*(G20/10000))+(0.4715*(F20/10000)))</f>
        <v>#DIV/0!</v>
      </c>
      <c r="Q20" s="13" t="e">
        <f>((G20/10000)*100)/((2.527*C20)+(0.3408*(G20/10000))+(0.4715*(F20/10000)))</f>
        <v>#DIV/0!</v>
      </c>
      <c r="R20" s="13" t="e">
        <f>(H20*100)/((2.527*$C20)+(0.3408*($G20/10000))+(0.4715*($F20/10000)))</f>
        <v>#DIV/0!</v>
      </c>
      <c r="S20" s="13" t="e">
        <f>(I20*100)/((2.527*$C20)+(0.3408*($G20/10000))+(0.4715*($F20/10000)))</f>
        <v>#DIV/0!</v>
      </c>
      <c r="T20" s="13" t="e">
        <f>(J20*100)/((2.527*$C20)+(0.3408*($G20/10000))+(0.4715*($F20/10000)))</f>
        <v>#DIV/0!</v>
      </c>
      <c r="U20" s="13" t="e">
        <f>(K20*100)/((2.527*$C20)+(0.3408*($G20/10000))+(0.4715*($F20/10000)))</f>
        <v>#DIV/0!</v>
      </c>
      <c r="V20" s="13" t="e">
        <f>(L20*100)/((2.527*$C20)+(0.3408*($G20/10000))+(0.4715*($F20/10000)))</f>
        <v>#DIV/0!</v>
      </c>
      <c r="W20" s="13" t="e">
        <f>(M20*100)/((2.527*$C20)+(0.3408*($G20/10000))+(0.4715*($F20/10000)))</f>
        <v>#DIV/0!</v>
      </c>
      <c r="X20" s="13"/>
      <c r="Y20" s="9"/>
      <c r="Z20" s="2">
        <f>F20/58.7</f>
        <v>0</v>
      </c>
      <c r="AA20" s="2">
        <f t="shared" si="0"/>
        <v>0</v>
      </c>
      <c r="AB20" s="2">
        <f>(C20*10000)/32.06</f>
        <v>0</v>
      </c>
      <c r="AC20" s="2">
        <f t="shared" si="1"/>
        <v>0</v>
      </c>
      <c r="AD20" s="2">
        <f t="shared" si="1"/>
        <v>0</v>
      </c>
      <c r="AE20" s="2">
        <f t="shared" si="2"/>
        <v>0</v>
      </c>
      <c r="AF20" s="13" t="e">
        <f t="shared" si="3"/>
        <v>#DIV/0!</v>
      </c>
      <c r="AG20" s="13" t="e">
        <f t="shared" si="4"/>
        <v>#DIV/0!</v>
      </c>
      <c r="AH20" s="13" t="e">
        <f t="shared" si="5"/>
        <v>#DIV/0!</v>
      </c>
      <c r="AI20" s="13" t="e">
        <f t="shared" si="6"/>
        <v>#DIV/0!</v>
      </c>
      <c r="AJ20" s="13" t="e">
        <f t="shared" si="7"/>
        <v>#DIV/0!</v>
      </c>
      <c r="AK20" s="13" t="e">
        <f t="shared" si="8"/>
        <v>#DIV/0!</v>
      </c>
      <c r="AL20" s="13" t="e">
        <f t="shared" si="9"/>
        <v>#DIV/0!</v>
      </c>
      <c r="AM20" s="13" t="e">
        <f t="shared" si="10"/>
        <v>#DIV/0!</v>
      </c>
      <c r="AN20" s="13" t="e">
        <f t="shared" si="11"/>
        <v>#DIV/0!</v>
      </c>
      <c r="AO20" s="13" t="e">
        <f t="shared" si="12"/>
        <v>#DIV/0!</v>
      </c>
      <c r="AP20" s="13" t="e">
        <f t="shared" si="13"/>
        <v>#DIV/0!</v>
      </c>
      <c r="AQ20" s="13" t="e">
        <f>(C20)/AL20</f>
        <v>#DIV/0!</v>
      </c>
      <c r="AR20" s="13" t="e">
        <f t="shared" si="14"/>
        <v>#DIV/0!</v>
      </c>
      <c r="AS20" s="2" t="e">
        <f t="shared" si="15"/>
        <v>#DIV/0!</v>
      </c>
      <c r="AT20" s="13" t="e">
        <f>AL20/C20</f>
        <v>#DIV/0!</v>
      </c>
      <c r="AU20" s="2" t="e">
        <f t="shared" si="16"/>
        <v>#DIV/0!</v>
      </c>
      <c r="AV20" s="2" t="e">
        <f t="shared" si="17"/>
        <v>#DIV/0!</v>
      </c>
      <c r="AW20" s="13" t="e">
        <f t="shared" si="18"/>
        <v>#DIV/0!</v>
      </c>
      <c r="AX20" s="17">
        <v>0</v>
      </c>
      <c r="AY20" s="14" t="e">
        <f t="shared" si="19"/>
        <v>#DIV/0!</v>
      </c>
      <c r="AZ20" s="13" t="e">
        <f>(D20*AT20)/10000</f>
        <v>#DIV/0!</v>
      </c>
      <c r="BA20" s="13" t="e">
        <f>((D20-AY20)*AT20)/10000</f>
        <v>#DIV/0!</v>
      </c>
      <c r="BB20" s="13" t="e">
        <f>(G20*$AT20)/10000</f>
        <v>#DIV/0!</v>
      </c>
      <c r="BC20" s="13" t="e">
        <f>(H20*$AT20)</f>
        <v>#DIV/0!</v>
      </c>
      <c r="BD20" s="13" t="e">
        <f>(I20*$AT20)</f>
        <v>#DIV/0!</v>
      </c>
      <c r="BE20" s="13" t="e">
        <f>(J20*$AT20)</f>
        <v>#DIV/0!</v>
      </c>
      <c r="BF20" s="13" t="e">
        <f>(K20*$AT20)</f>
        <v>#DIV/0!</v>
      </c>
      <c r="BG20" s="13" t="e">
        <f>(L20*$AT20)</f>
        <v>#DIV/0!</v>
      </c>
      <c r="BH20" s="13" t="e">
        <f>(M20*$AT20)</f>
        <v>#DIV/0!</v>
      </c>
      <c r="BI20" s="13"/>
    </row>
    <row r="21" spans="1:61" ht="14.4" x14ac:dyDescent="0.3">
      <c r="D21"/>
      <c r="F21"/>
      <c r="P21" s="2"/>
      <c r="Q21" s="2"/>
      <c r="R21" s="2"/>
      <c r="S21" s="2"/>
      <c r="T21" s="2"/>
      <c r="U21" s="2"/>
      <c r="V21" s="2"/>
      <c r="W21" s="2"/>
      <c r="X21" s="2"/>
      <c r="Y21" s="9"/>
      <c r="Z21" s="2"/>
      <c r="AF21" s="4"/>
      <c r="AG21" s="4"/>
      <c r="AH21" s="4"/>
      <c r="AW21" s="4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ht="162.6" customHeight="1" x14ac:dyDescent="0.25">
      <c r="D22" s="33" t="s">
        <v>46</v>
      </c>
      <c r="E22" s="34" t="s">
        <v>44</v>
      </c>
      <c r="F22" s="33" t="s">
        <v>45</v>
      </c>
      <c r="G22" s="34"/>
      <c r="P22" s="2"/>
      <c r="Q22" s="2"/>
      <c r="R22" s="2"/>
      <c r="S22" s="2"/>
      <c r="T22" s="2"/>
      <c r="U22" s="2"/>
      <c r="V22" s="2"/>
      <c r="W22" s="2"/>
      <c r="X22" s="2"/>
      <c r="Y22" s="9"/>
      <c r="Z22" s="2"/>
      <c r="AF22" s="4"/>
      <c r="AG22" s="4"/>
      <c r="AH22" s="4"/>
      <c r="AW22" s="4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ht="14.4" x14ac:dyDescent="0.3">
      <c r="D23"/>
      <c r="F23"/>
    </row>
    <row r="24" spans="1:61" ht="14.4" x14ac:dyDescent="0.3">
      <c r="D24"/>
      <c r="F24"/>
    </row>
  </sheetData>
  <mergeCells count="5">
    <mergeCell ref="A1:A2"/>
    <mergeCell ref="B1:B2"/>
    <mergeCell ref="C1:N1"/>
    <mergeCell ref="P1:X1"/>
    <mergeCell ref="Z1:B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87EE68A54924FB18452BB9A888EA3" ma:contentTypeVersion="13" ma:contentTypeDescription="Create a new document." ma:contentTypeScope="" ma:versionID="03a3d340550dd9ff373da205706d6d67">
  <xsd:schema xmlns:xsd="http://www.w3.org/2001/XMLSchema" xmlns:xs="http://www.w3.org/2001/XMLSchema" xmlns:p="http://schemas.microsoft.com/office/2006/metadata/properties" xmlns:ns3="c587a1f3-70ab-4662-9e08-05fff1010e7d" xmlns:ns4="bf94f1ef-e5b8-4d48-8006-9be0d2b2b81b" targetNamespace="http://schemas.microsoft.com/office/2006/metadata/properties" ma:root="true" ma:fieldsID="cb376911c4c9140bd75d61f69d6117e4" ns3:_="" ns4:_="">
    <xsd:import namespace="c587a1f3-70ab-4662-9e08-05fff1010e7d"/>
    <xsd:import namespace="bf94f1ef-e5b8-4d48-8006-9be0d2b2b8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7a1f3-70ab-4662-9e08-05fff1010e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4f1ef-e5b8-4d48-8006-9be0d2b2b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C7DF1-21CE-4109-8907-953E59175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87a1f3-70ab-4662-9e08-05fff1010e7d"/>
    <ds:schemaRef ds:uri="bf94f1ef-e5b8-4d48-8006-9be0d2b2b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0664-7585-44B3-9C8C-D1877CDD60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0FE08D-561E-4AA4-A389-FA686AE66F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Smith</dc:creator>
  <cp:lastModifiedBy>William Smith</cp:lastModifiedBy>
  <dcterms:created xsi:type="dcterms:W3CDTF">2020-01-29T10:40:31Z</dcterms:created>
  <dcterms:modified xsi:type="dcterms:W3CDTF">2020-08-22T14:24:11Z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0x010100A5387EE68A54924FB18452BB9A888EA3</vt:lpwstr>
  </property>
</Properties>
</file>