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willsgeo-master\assets\"/>
    </mc:Choice>
  </mc:AlternateContent>
  <xr:revisionPtr revIDLastSave="0" documentId="13_ncr:1_{6C230458-62E4-4EB1-BCA2-DBAB2B17BADC}" xr6:coauthVersionLast="47" xr6:coauthVersionMax="47" xr10:uidLastSave="{00000000-0000-0000-0000-000000000000}"/>
  <bookViews>
    <workbookView xWindow="-108" yWindow="-108" windowWidth="23256" windowHeight="12576" xr2:uid="{B48AE5B5-E928-4D04-BF5A-114D42027B4F}"/>
  </bookViews>
  <sheets>
    <sheet name="ReadMe" sheetId="5" r:id="rId1"/>
    <sheet name="Whole-rock" sheetId="1" r:id="rId2"/>
    <sheet name="Sulphides" sheetId="2" r:id="rId3"/>
    <sheet name="Modes" sheetId="3" r:id="rId4"/>
    <sheet name="Mass Balanc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3" l="1"/>
  <c r="E5" i="3"/>
  <c r="V5" i="4" s="1"/>
  <c r="D5" i="3"/>
  <c r="J5" i="4" s="1"/>
  <c r="E4" i="3"/>
  <c r="D4" i="3"/>
  <c r="I4" i="4" s="1"/>
  <c r="AK5" i="4" l="1"/>
  <c r="AO5" i="4"/>
  <c r="AL5" i="4"/>
  <c r="AP5" i="4"/>
  <c r="AI5" i="4"/>
  <c r="AM5" i="4"/>
  <c r="AH5" i="4"/>
  <c r="AJ5" i="4"/>
  <c r="AN5" i="4"/>
  <c r="F4" i="4"/>
  <c r="U4" i="4"/>
  <c r="H4" i="3"/>
  <c r="AX4" i="4" s="1"/>
  <c r="O5" i="4"/>
  <c r="R4" i="4"/>
  <c r="T5" i="4"/>
  <c r="I5" i="4"/>
  <c r="D5" i="4"/>
  <c r="S4" i="4"/>
  <c r="H5" i="3"/>
  <c r="AX5" i="4" s="1"/>
  <c r="N4" i="4"/>
  <c r="V4" i="4"/>
  <c r="P5" i="4"/>
  <c r="L4" i="4"/>
  <c r="J4" i="4"/>
  <c r="E4" i="4"/>
  <c r="O4" i="4"/>
  <c r="F5" i="4"/>
  <c r="S5" i="4"/>
  <c r="AU5" i="4"/>
  <c r="AR5" i="4"/>
  <c r="AZ5" i="4"/>
  <c r="G4" i="4"/>
  <c r="K4" i="4"/>
  <c r="P4" i="4"/>
  <c r="T4" i="4"/>
  <c r="H5" i="4"/>
  <c r="L5" i="4"/>
  <c r="Q5" i="4"/>
  <c r="U5" i="4"/>
  <c r="AS5" i="4"/>
  <c r="AW5" i="4"/>
  <c r="AY5" i="4"/>
  <c r="G5" i="4"/>
  <c r="K5" i="4"/>
  <c r="AV5" i="4"/>
  <c r="D4" i="4"/>
  <c r="H4" i="4"/>
  <c r="Q4" i="4"/>
  <c r="E5" i="4"/>
  <c r="N5" i="4"/>
  <c r="R5" i="4"/>
  <c r="AT5" i="4"/>
  <c r="AR4" i="4" l="1"/>
  <c r="AW4" i="4"/>
  <c r="AY4" i="4"/>
  <c r="AS4" i="4"/>
  <c r="AZ4" i="4"/>
  <c r="AU4" i="4"/>
  <c r="AT4" i="4"/>
  <c r="AV4" i="4"/>
</calcChain>
</file>

<file path=xl/sharedStrings.xml><?xml version="1.0" encoding="utf-8"?>
<sst xmlns="http://schemas.openxmlformats.org/spreadsheetml/2006/main" count="299" uniqueCount="42">
  <si>
    <t>S</t>
  </si>
  <si>
    <t>Ni(sul)</t>
  </si>
  <si>
    <t>Cu</t>
  </si>
  <si>
    <t>Co</t>
  </si>
  <si>
    <t>Zn</t>
  </si>
  <si>
    <t>Os</t>
  </si>
  <si>
    <t>Ir</t>
  </si>
  <si>
    <t>Ru</t>
  </si>
  <si>
    <t>Rh</t>
  </si>
  <si>
    <t>Pt</t>
  </si>
  <si>
    <t>Pd</t>
  </si>
  <si>
    <t>Au</t>
  </si>
  <si>
    <t>As</t>
  </si>
  <si>
    <t>Sample</t>
  </si>
  <si>
    <t>Occurrence</t>
  </si>
  <si>
    <t>Comment</t>
  </si>
  <si>
    <t>Gabbro Ds</t>
  </si>
  <si>
    <t>Gabbro Gb</t>
  </si>
  <si>
    <t>wt.%</t>
  </si>
  <si>
    <t>ppm</t>
  </si>
  <si>
    <t>Whole-rock</t>
  </si>
  <si>
    <t>Pentlandite</t>
  </si>
  <si>
    <t>Chalcopyrite</t>
  </si>
  <si>
    <t>Cubanite</t>
  </si>
  <si>
    <t>Sulpharsenide</t>
  </si>
  <si>
    <t>Pyrrhotite</t>
  </si>
  <si>
    <t>-</t>
  </si>
  <si>
    <t>Modes</t>
  </si>
  <si>
    <t>vol.%</t>
  </si>
  <si>
    <t>Pn</t>
  </si>
  <si>
    <t>Cp</t>
  </si>
  <si>
    <t>Cbn</t>
  </si>
  <si>
    <t>Ars</t>
  </si>
  <si>
    <t>Po</t>
  </si>
  <si>
    <r>
      <t xml:space="preserve">S-Zn and Pt-As averaged assay Smith </t>
    </r>
    <r>
      <rPr>
        <i/>
        <sz val="8"/>
        <color theme="1"/>
        <rFont val="Arial"/>
        <family val="2"/>
      </rPr>
      <t>et al.</t>
    </r>
    <r>
      <rPr>
        <sz val="8"/>
        <color theme="1"/>
        <rFont val="Arial"/>
        <family val="2"/>
      </rPr>
      <t xml:space="preserve"> (2019). Os-Rh from Wares (2001) to avoid nugget effect of Idefix PGE samples. </t>
    </r>
  </si>
  <si>
    <t>Example 1</t>
  </si>
  <si>
    <t>Example 2</t>
  </si>
  <si>
    <t>Examples</t>
  </si>
  <si>
    <t>Noble metal mass balance workbook</t>
  </si>
  <si>
    <t>William D. Smith</t>
  </si>
  <si>
    <r>
      <t xml:space="preserve">Barnes, S.-J., Cox, R.A., &amp; Zientek, M.L. (2006) Platinum-group element, gold, silver and base metal distribution in compositionally zoned sulfide droplets from the Medvezky Creek Mine, Noril’sk, Russia. </t>
    </r>
    <r>
      <rPr>
        <i/>
        <sz val="12"/>
        <color theme="1"/>
        <rFont val="Times New Roman"/>
        <family val="1"/>
      </rPr>
      <t>Contributions to Mineralogy and Petrology</t>
    </r>
    <r>
      <rPr>
        <sz val="12"/>
        <color theme="1"/>
        <rFont val="Times New Roman"/>
        <family val="1"/>
      </rPr>
      <t xml:space="preserve">, </t>
    </r>
    <r>
      <rPr>
        <b/>
        <sz val="12"/>
        <color theme="1"/>
        <rFont val="Times New Roman"/>
        <family val="1"/>
      </rPr>
      <t>152</t>
    </r>
    <r>
      <rPr>
        <sz val="12"/>
        <color theme="1"/>
        <rFont val="Times New Roman"/>
        <family val="1"/>
      </rPr>
      <t>, 187–200.</t>
    </r>
  </si>
  <si>
    <r>
      <t xml:space="preserve">This method is that of Barnes </t>
    </r>
    <r>
      <rPr>
        <i/>
        <sz val="11"/>
        <color theme="1"/>
        <rFont val="Calibri"/>
        <family val="2"/>
        <scheme val="minor"/>
      </rPr>
      <t xml:space="preserve">et al </t>
    </r>
    <r>
      <rPr>
        <sz val="11"/>
        <color theme="1"/>
        <rFont val="Calibri"/>
        <family val="2"/>
        <scheme val="minor"/>
      </rPr>
      <t>2006. Input your data into the blue cells and results will be reported in green cells. Include whole-rock compositions and in situ trace element concentrations. You may add additional phases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</si>
</sst>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"/>
  </numFmts>
  <fonts count="10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i/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1" fillId="2" borderId="5" xfId="0" applyFont="1" applyFill="1" applyBorder="1"/>
    <xf numFmtId="0" fontId="1" fillId="2" borderId="8" xfId="0" applyFont="1" applyFill="1" applyBorder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1" fillId="2" borderId="1" xfId="0" applyNumberFormat="1" applyFont="1" applyFill="1" applyBorder="1"/>
    <xf numFmtId="164" fontId="1" fillId="2" borderId="2" xfId="0" applyNumberFormat="1" applyFont="1" applyFill="1" applyBorder="1"/>
    <xf numFmtId="164" fontId="1" fillId="2" borderId="3" xfId="0" applyNumberFormat="1" applyFont="1" applyFill="1" applyBorder="1"/>
    <xf numFmtId="164" fontId="1" fillId="2" borderId="4" xfId="0" applyNumberFormat="1" applyFont="1" applyFill="1" applyBorder="1"/>
    <xf numFmtId="164" fontId="1" fillId="2" borderId="0" xfId="0" applyNumberFormat="1" applyFont="1" applyFill="1" applyBorder="1"/>
    <xf numFmtId="164" fontId="1" fillId="2" borderId="5" xfId="0" applyNumberFormat="1" applyFont="1" applyFill="1" applyBorder="1"/>
    <xf numFmtId="164" fontId="1" fillId="2" borderId="6" xfId="0" applyNumberFormat="1" applyFont="1" applyFill="1" applyBorder="1"/>
    <xf numFmtId="164" fontId="1" fillId="2" borderId="7" xfId="0" applyNumberFormat="1" applyFont="1" applyFill="1" applyBorder="1"/>
    <xf numFmtId="164" fontId="1" fillId="2" borderId="8" xfId="0" applyNumberFormat="1" applyFont="1" applyFill="1" applyBorder="1"/>
    <xf numFmtId="0" fontId="1" fillId="3" borderId="2" xfId="0" applyFont="1" applyFill="1" applyBorder="1"/>
    <xf numFmtId="0" fontId="1" fillId="3" borderId="0" xfId="0" applyFont="1" applyFill="1" applyBorder="1"/>
    <xf numFmtId="0" fontId="1" fillId="3" borderId="7" xfId="0" applyFont="1" applyFill="1" applyBorder="1"/>
    <xf numFmtId="164" fontId="1" fillId="3" borderId="1" xfId="0" applyNumberFormat="1" applyFont="1" applyFill="1" applyBorder="1"/>
    <xf numFmtId="164" fontId="1" fillId="3" borderId="2" xfId="0" applyNumberFormat="1" applyFont="1" applyFill="1" applyBorder="1"/>
    <xf numFmtId="164" fontId="1" fillId="3" borderId="3" xfId="0" applyNumberFormat="1" applyFont="1" applyFill="1" applyBorder="1"/>
    <xf numFmtId="164" fontId="1" fillId="3" borderId="4" xfId="0" applyNumberFormat="1" applyFont="1" applyFill="1" applyBorder="1"/>
    <xf numFmtId="164" fontId="1" fillId="3" borderId="0" xfId="0" applyNumberFormat="1" applyFont="1" applyFill="1" applyBorder="1"/>
    <xf numFmtId="164" fontId="1" fillId="3" borderId="5" xfId="0" applyNumberFormat="1" applyFont="1" applyFill="1" applyBorder="1"/>
    <xf numFmtId="164" fontId="1" fillId="3" borderId="6" xfId="0" applyNumberFormat="1" applyFont="1" applyFill="1" applyBorder="1"/>
    <xf numFmtId="164" fontId="1" fillId="3" borderId="7" xfId="0" applyNumberFormat="1" applyFont="1" applyFill="1" applyBorder="1"/>
    <xf numFmtId="164" fontId="1" fillId="3" borderId="8" xfId="0" applyNumberFormat="1" applyFont="1" applyFill="1" applyBorder="1"/>
    <xf numFmtId="164" fontId="1" fillId="0" borderId="0" xfId="0" applyNumberFormat="1" applyFont="1" applyFill="1" applyBorder="1"/>
    <xf numFmtId="166" fontId="1" fillId="2" borderId="2" xfId="0" applyNumberFormat="1" applyFont="1" applyFill="1" applyBorder="1"/>
    <xf numFmtId="166" fontId="1" fillId="2" borderId="0" xfId="0" applyNumberFormat="1" applyFont="1" applyFill="1" applyBorder="1"/>
    <xf numFmtId="167" fontId="1" fillId="2" borderId="2" xfId="0" applyNumberFormat="1" applyFont="1" applyFill="1" applyBorder="1"/>
    <xf numFmtId="167" fontId="1" fillId="2" borderId="0" xfId="0" applyNumberFormat="1" applyFont="1" applyFill="1" applyBorder="1"/>
    <xf numFmtId="167" fontId="1" fillId="2" borderId="3" xfId="0" applyNumberFormat="1" applyFont="1" applyFill="1" applyBorder="1"/>
    <xf numFmtId="167" fontId="1" fillId="2" borderId="5" xfId="0" applyNumberFormat="1" applyFont="1" applyFill="1" applyBorder="1"/>
    <xf numFmtId="165" fontId="1" fillId="3" borderId="1" xfId="0" applyNumberFormat="1" applyFont="1" applyFill="1" applyBorder="1"/>
    <xf numFmtId="165" fontId="1" fillId="3" borderId="2" xfId="0" applyNumberFormat="1" applyFont="1" applyFill="1" applyBorder="1"/>
    <xf numFmtId="165" fontId="1" fillId="3" borderId="4" xfId="0" applyNumberFormat="1" applyFont="1" applyFill="1" applyBorder="1"/>
    <xf numFmtId="165" fontId="1" fillId="3" borderId="0" xfId="0" applyNumberFormat="1" applyFont="1" applyFill="1" applyBorder="1"/>
    <xf numFmtId="165" fontId="1" fillId="3" borderId="3" xfId="0" applyNumberFormat="1" applyFont="1" applyFill="1" applyBorder="1"/>
    <xf numFmtId="165" fontId="1" fillId="3" borderId="5" xfId="0" applyNumberFormat="1" applyFont="1" applyFill="1" applyBorder="1"/>
    <xf numFmtId="165" fontId="1" fillId="3" borderId="8" xfId="0" applyNumberFormat="1" applyFont="1" applyFill="1" applyBorder="1"/>
    <xf numFmtId="164" fontId="1" fillId="3" borderId="1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4" xfId="0" applyNumberFormat="1" applyFont="1" applyFill="1" applyBorder="1" applyAlignment="1">
      <alignment horizontal="center" vertical="center"/>
    </xf>
    <xf numFmtId="164" fontId="1" fillId="3" borderId="0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164" fontId="1" fillId="3" borderId="7" xfId="0" applyNumberFormat="1" applyFont="1" applyFill="1" applyBorder="1" applyAlignment="1">
      <alignment horizontal="center" vertical="center"/>
    </xf>
    <xf numFmtId="164" fontId="1" fillId="3" borderId="8" xfId="0" applyNumberFormat="1" applyFont="1" applyFill="1" applyBorder="1" applyAlignment="1">
      <alignment horizontal="center" vertical="center"/>
    </xf>
    <xf numFmtId="167" fontId="1" fillId="2" borderId="7" xfId="0" applyNumberFormat="1" applyFont="1" applyFill="1" applyBorder="1"/>
    <xf numFmtId="1" fontId="1" fillId="2" borderId="2" xfId="0" applyNumberFormat="1" applyFont="1" applyFill="1" applyBorder="1"/>
    <xf numFmtId="1" fontId="1" fillId="2" borderId="0" xfId="0" applyNumberFormat="1" applyFont="1" applyFill="1" applyBorder="1"/>
    <xf numFmtId="1" fontId="1" fillId="2" borderId="7" xfId="0" applyNumberFormat="1" applyFont="1" applyFill="1" applyBorder="1"/>
    <xf numFmtId="166" fontId="1" fillId="2" borderId="7" xfId="0" applyNumberFormat="1" applyFont="1" applyFill="1" applyBorder="1"/>
    <xf numFmtId="165" fontId="1" fillId="3" borderId="6" xfId="0" applyNumberFormat="1" applyFont="1" applyFill="1" applyBorder="1"/>
    <xf numFmtId="165" fontId="1" fillId="3" borderId="7" xfId="0" applyNumberFormat="1" applyFont="1" applyFill="1" applyBorder="1"/>
    <xf numFmtId="0" fontId="1" fillId="0" borderId="5" xfId="0" applyFont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7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7" fillId="0" borderId="0" xfId="0" applyFont="1" applyAlignment="1">
      <alignment horizontal="left" vertical="center" indent="3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780B0-0080-47B6-A980-18941A4CF9A8}">
  <dimension ref="A2:A7"/>
  <sheetViews>
    <sheetView tabSelected="1" workbookViewId="0">
      <selection activeCell="A8" sqref="A8:B8"/>
    </sheetView>
  </sheetViews>
  <sheetFormatPr defaultRowHeight="14.4" x14ac:dyDescent="0.3"/>
  <sheetData>
    <row r="2" spans="1:1" x14ac:dyDescent="0.3">
      <c r="A2" s="80" t="s">
        <v>38</v>
      </c>
    </row>
    <row r="3" spans="1:1" x14ac:dyDescent="0.3">
      <c r="A3" t="s">
        <v>39</v>
      </c>
    </row>
    <row r="5" spans="1:1" x14ac:dyDescent="0.3">
      <c r="A5" t="s">
        <v>41</v>
      </c>
    </row>
    <row r="7" spans="1:1" ht="15.6" x14ac:dyDescent="0.3">
      <c r="A7" s="79" t="s">
        <v>40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39D05-A1B8-42F4-BBF5-220DB97C7DFE}">
  <dimension ref="A1:P9"/>
  <sheetViews>
    <sheetView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C14" sqref="C14"/>
    </sheetView>
  </sheetViews>
  <sheetFormatPr defaultRowHeight="14.4" x14ac:dyDescent="0.3"/>
  <cols>
    <col min="2" max="2" width="10.6640625" bestFit="1" customWidth="1"/>
    <col min="3" max="3" width="42.21875" customWidth="1"/>
    <col min="4" max="4" width="5.5546875" customWidth="1"/>
  </cols>
  <sheetData>
    <row r="1" spans="1:16" x14ac:dyDescent="0.3">
      <c r="A1" s="64" t="s">
        <v>13</v>
      </c>
      <c r="B1" s="64" t="s">
        <v>14</v>
      </c>
      <c r="C1" s="64" t="s">
        <v>15</v>
      </c>
      <c r="D1" s="68" t="s">
        <v>20</v>
      </c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</row>
    <row r="2" spans="1:16" x14ac:dyDescent="0.3">
      <c r="A2" s="64"/>
      <c r="B2" s="64"/>
      <c r="C2" s="64"/>
      <c r="D2" s="5" t="s">
        <v>18</v>
      </c>
      <c r="E2" s="6" t="s">
        <v>19</v>
      </c>
      <c r="F2" s="6" t="s">
        <v>19</v>
      </c>
      <c r="G2" s="6" t="s">
        <v>19</v>
      </c>
      <c r="H2" s="6" t="s">
        <v>19</v>
      </c>
      <c r="I2" s="6" t="s">
        <v>19</v>
      </c>
      <c r="J2" s="6" t="s">
        <v>19</v>
      </c>
      <c r="K2" s="6" t="s">
        <v>19</v>
      </c>
      <c r="L2" s="6" t="s">
        <v>19</v>
      </c>
      <c r="M2" s="6" t="s">
        <v>19</v>
      </c>
      <c r="N2" s="6" t="s">
        <v>19</v>
      </c>
      <c r="O2" s="6" t="s">
        <v>19</v>
      </c>
      <c r="P2" s="7" t="s">
        <v>19</v>
      </c>
    </row>
    <row r="3" spans="1:16" ht="15" thickBot="1" x14ac:dyDescent="0.35">
      <c r="A3" s="65"/>
      <c r="B3" s="65"/>
      <c r="C3" s="65"/>
      <c r="D3" s="8" t="s">
        <v>0</v>
      </c>
      <c r="E3" s="9" t="s">
        <v>1</v>
      </c>
      <c r="F3" s="9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7</v>
      </c>
      <c r="L3" s="9" t="s">
        <v>8</v>
      </c>
      <c r="M3" s="9" t="s">
        <v>10</v>
      </c>
      <c r="N3" s="9" t="s">
        <v>9</v>
      </c>
      <c r="O3" s="9" t="s">
        <v>11</v>
      </c>
      <c r="P3" s="10" t="s">
        <v>12</v>
      </c>
    </row>
    <row r="4" spans="1:16" x14ac:dyDescent="0.3">
      <c r="A4" s="1" t="s">
        <v>35</v>
      </c>
      <c r="B4" s="2" t="s">
        <v>16</v>
      </c>
      <c r="C4" s="66" t="s">
        <v>34</v>
      </c>
      <c r="D4" s="12">
        <v>0.15323076923076925</v>
      </c>
      <c r="E4" s="36">
        <v>250.69743589743589</v>
      </c>
      <c r="F4" s="36">
        <v>412.11282051282052</v>
      </c>
      <c r="G4" s="36">
        <v>48.861538461538458</v>
      </c>
      <c r="H4" s="36">
        <v>50.917948717948718</v>
      </c>
      <c r="I4" s="34">
        <v>1.9499999999999999E-3</v>
      </c>
      <c r="J4" s="34">
        <v>1.8E-3</v>
      </c>
      <c r="K4" s="34">
        <v>8.9999999999999993E-3</v>
      </c>
      <c r="L4" s="34">
        <v>6.4000000000000003E-3</v>
      </c>
      <c r="M4" s="13">
        <v>0.2036820512820513</v>
      </c>
      <c r="N4" s="13">
        <v>6.7286153846153829E-2</v>
      </c>
      <c r="O4" s="13">
        <v>1.4620512820512807E-2</v>
      </c>
      <c r="P4" s="38">
        <v>3.9</v>
      </c>
    </row>
    <row r="5" spans="1:16" x14ac:dyDescent="0.3">
      <c r="A5" s="1" t="s">
        <v>36</v>
      </c>
      <c r="B5" s="2" t="s">
        <v>17</v>
      </c>
      <c r="C5" s="67"/>
      <c r="D5" s="15">
        <v>0.20840000000000003</v>
      </c>
      <c r="E5" s="37">
        <v>194.32</v>
      </c>
      <c r="F5" s="37">
        <v>363.74</v>
      </c>
      <c r="G5" s="37">
        <v>49.48</v>
      </c>
      <c r="H5" s="37">
        <v>70.56</v>
      </c>
      <c r="I5" s="35">
        <v>5.0000000000000001E-4</v>
      </c>
      <c r="J5" s="35">
        <v>4.8999999999999998E-4</v>
      </c>
      <c r="K5" s="35">
        <v>3.7499999999999999E-3</v>
      </c>
      <c r="L5" s="35">
        <v>2.3E-3</v>
      </c>
      <c r="M5" s="16">
        <v>9.527999999999999E-2</v>
      </c>
      <c r="N5" s="16">
        <v>2.9194000000000001E-2</v>
      </c>
      <c r="O5" s="16">
        <v>2.8800000000000019E-3</v>
      </c>
      <c r="P5" s="39">
        <v>41.1</v>
      </c>
    </row>
    <row r="6" spans="1:16" x14ac:dyDescent="0.3">
      <c r="A6" s="1"/>
      <c r="B6" s="2"/>
      <c r="C6" s="63"/>
      <c r="D6" s="15"/>
      <c r="E6" s="37"/>
      <c r="F6" s="37"/>
      <c r="G6" s="37"/>
      <c r="H6" s="37"/>
      <c r="I6" s="35"/>
      <c r="J6" s="35"/>
      <c r="K6" s="35"/>
      <c r="L6" s="35"/>
      <c r="M6" s="16"/>
      <c r="N6" s="16"/>
      <c r="O6" s="16"/>
      <c r="P6" s="3"/>
    </row>
    <row r="7" spans="1:16" x14ac:dyDescent="0.3">
      <c r="A7" s="1"/>
      <c r="B7" s="2"/>
      <c r="C7" s="63"/>
      <c r="D7" s="15"/>
      <c r="E7" s="37"/>
      <c r="F7" s="37"/>
      <c r="G7" s="37"/>
      <c r="H7" s="37"/>
      <c r="I7" s="35"/>
      <c r="J7" s="35"/>
      <c r="K7" s="35"/>
      <c r="L7" s="35"/>
      <c r="M7" s="16"/>
      <c r="N7" s="16"/>
      <c r="O7" s="16"/>
      <c r="P7" s="3"/>
    </row>
    <row r="8" spans="1:16" x14ac:dyDescent="0.3">
      <c r="A8" s="1"/>
      <c r="B8" s="2"/>
      <c r="C8" s="63"/>
      <c r="D8" s="15"/>
      <c r="E8" s="37"/>
      <c r="F8" s="37"/>
      <c r="G8" s="37"/>
      <c r="H8" s="37"/>
      <c r="I8" s="35"/>
      <c r="J8" s="35"/>
      <c r="K8" s="35"/>
      <c r="L8" s="35"/>
      <c r="M8" s="16"/>
      <c r="N8" s="16"/>
      <c r="O8" s="16"/>
      <c r="P8" s="3"/>
    </row>
    <row r="9" spans="1:16" ht="15" thickBot="1" x14ac:dyDescent="0.35">
      <c r="A9" s="1"/>
      <c r="B9" s="2"/>
      <c r="C9" s="63"/>
      <c r="D9" s="18"/>
      <c r="E9" s="56"/>
      <c r="F9" s="56"/>
      <c r="G9" s="56"/>
      <c r="H9" s="56"/>
      <c r="I9" s="60"/>
      <c r="J9" s="60"/>
      <c r="K9" s="60"/>
      <c r="L9" s="60"/>
      <c r="M9" s="19"/>
      <c r="N9" s="19"/>
      <c r="O9" s="19"/>
      <c r="P9" s="4"/>
    </row>
  </sheetData>
  <mergeCells count="5">
    <mergeCell ref="A1:A3"/>
    <mergeCell ref="C4:C5"/>
    <mergeCell ref="D1:P1"/>
    <mergeCell ref="C1:C3"/>
    <mergeCell ref="B1:B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3FD90-2580-4868-A773-DF2AD27605FA}">
  <dimension ref="A1:BP13"/>
  <sheetViews>
    <sheetView workbookViewId="0">
      <selection activeCell="B29" sqref="B29"/>
    </sheetView>
  </sheetViews>
  <sheetFormatPr defaultRowHeight="14.4" x14ac:dyDescent="0.3"/>
  <cols>
    <col min="16" max="16" width="1.33203125" customWidth="1"/>
    <col min="29" max="29" width="1.33203125" customWidth="1"/>
    <col min="42" max="42" width="1.5546875" customWidth="1"/>
    <col min="56" max="56" width="1" customWidth="1"/>
  </cols>
  <sheetData>
    <row r="1" spans="1:68" x14ac:dyDescent="0.3">
      <c r="A1" s="64" t="s">
        <v>13</v>
      </c>
      <c r="B1" s="64" t="s">
        <v>14</v>
      </c>
      <c r="C1" s="64" t="s">
        <v>15</v>
      </c>
      <c r="D1" s="68" t="s">
        <v>21</v>
      </c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Q1" s="68" t="s">
        <v>22</v>
      </c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D1" s="68" t="s">
        <v>23</v>
      </c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Q1" s="68" t="s">
        <v>24</v>
      </c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E1" s="68" t="s">
        <v>25</v>
      </c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</row>
    <row r="2" spans="1:68" x14ac:dyDescent="0.3">
      <c r="A2" s="64"/>
      <c r="B2" s="64"/>
      <c r="C2" s="64"/>
      <c r="D2" s="5" t="s">
        <v>18</v>
      </c>
      <c r="E2" s="6" t="s">
        <v>19</v>
      </c>
      <c r="F2" s="6" t="s">
        <v>19</v>
      </c>
      <c r="G2" s="6" t="s">
        <v>19</v>
      </c>
      <c r="H2" s="6" t="s">
        <v>19</v>
      </c>
      <c r="I2" s="6" t="s">
        <v>19</v>
      </c>
      <c r="J2" s="6" t="s">
        <v>19</v>
      </c>
      <c r="K2" s="6" t="s">
        <v>19</v>
      </c>
      <c r="L2" s="6" t="s">
        <v>19</v>
      </c>
      <c r="M2" s="6" t="s">
        <v>19</v>
      </c>
      <c r="N2" s="6" t="s">
        <v>19</v>
      </c>
      <c r="O2" s="7" t="s">
        <v>19</v>
      </c>
      <c r="Q2" s="5" t="s">
        <v>18</v>
      </c>
      <c r="R2" s="6" t="s">
        <v>19</v>
      </c>
      <c r="S2" s="6" t="s">
        <v>19</v>
      </c>
      <c r="T2" s="6" t="s">
        <v>19</v>
      </c>
      <c r="U2" s="6" t="s">
        <v>19</v>
      </c>
      <c r="V2" s="6" t="s">
        <v>19</v>
      </c>
      <c r="W2" s="6" t="s">
        <v>19</v>
      </c>
      <c r="X2" s="6" t="s">
        <v>19</v>
      </c>
      <c r="Y2" s="6" t="s">
        <v>19</v>
      </c>
      <c r="Z2" s="6" t="s">
        <v>19</v>
      </c>
      <c r="AA2" s="6" t="s">
        <v>19</v>
      </c>
      <c r="AB2" s="7" t="s">
        <v>19</v>
      </c>
      <c r="AD2" s="5" t="s">
        <v>18</v>
      </c>
      <c r="AE2" s="6" t="s">
        <v>19</v>
      </c>
      <c r="AF2" s="6" t="s">
        <v>19</v>
      </c>
      <c r="AG2" s="6" t="s">
        <v>19</v>
      </c>
      <c r="AH2" s="6" t="s">
        <v>19</v>
      </c>
      <c r="AI2" s="6" t="s">
        <v>19</v>
      </c>
      <c r="AJ2" s="6" t="s">
        <v>19</v>
      </c>
      <c r="AK2" s="6" t="s">
        <v>19</v>
      </c>
      <c r="AL2" s="6" t="s">
        <v>19</v>
      </c>
      <c r="AM2" s="6" t="s">
        <v>19</v>
      </c>
      <c r="AN2" s="6" t="s">
        <v>19</v>
      </c>
      <c r="AO2" s="7" t="s">
        <v>19</v>
      </c>
      <c r="AQ2" s="5" t="s">
        <v>18</v>
      </c>
      <c r="AR2" s="6" t="s">
        <v>19</v>
      </c>
      <c r="AS2" s="6" t="s">
        <v>19</v>
      </c>
      <c r="AT2" s="6" t="s">
        <v>19</v>
      </c>
      <c r="AU2" s="6" t="s">
        <v>19</v>
      </c>
      <c r="AV2" s="6" t="s">
        <v>19</v>
      </c>
      <c r="AW2" s="6" t="s">
        <v>19</v>
      </c>
      <c r="AX2" s="6" t="s">
        <v>19</v>
      </c>
      <c r="AY2" s="6" t="s">
        <v>19</v>
      </c>
      <c r="AZ2" s="6" t="s">
        <v>19</v>
      </c>
      <c r="BA2" s="6" t="s">
        <v>19</v>
      </c>
      <c r="BB2" s="6" t="s">
        <v>19</v>
      </c>
      <c r="BC2" s="7" t="s">
        <v>19</v>
      </c>
      <c r="BE2" s="5" t="s">
        <v>18</v>
      </c>
      <c r="BF2" s="6" t="s">
        <v>19</v>
      </c>
      <c r="BG2" s="6" t="s">
        <v>19</v>
      </c>
      <c r="BH2" s="6" t="s">
        <v>19</v>
      </c>
      <c r="BI2" s="6" t="s">
        <v>19</v>
      </c>
      <c r="BJ2" s="6" t="s">
        <v>19</v>
      </c>
      <c r="BK2" s="6" t="s">
        <v>19</v>
      </c>
      <c r="BL2" s="6" t="s">
        <v>19</v>
      </c>
      <c r="BM2" s="6" t="s">
        <v>19</v>
      </c>
      <c r="BN2" s="6" t="s">
        <v>19</v>
      </c>
      <c r="BO2" s="6" t="s">
        <v>19</v>
      </c>
      <c r="BP2" s="7" t="s">
        <v>19</v>
      </c>
    </row>
    <row r="3" spans="1:68" ht="15" thickBot="1" x14ac:dyDescent="0.35">
      <c r="A3" s="65"/>
      <c r="B3" s="65"/>
      <c r="C3" s="65"/>
      <c r="D3" s="8" t="s">
        <v>0</v>
      </c>
      <c r="E3" s="9" t="s">
        <v>1</v>
      </c>
      <c r="F3" s="9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7</v>
      </c>
      <c r="L3" s="9" t="s">
        <v>8</v>
      </c>
      <c r="M3" s="9" t="s">
        <v>10</v>
      </c>
      <c r="N3" s="9" t="s">
        <v>9</v>
      </c>
      <c r="O3" s="10" t="s">
        <v>11</v>
      </c>
      <c r="Q3" s="8" t="s">
        <v>0</v>
      </c>
      <c r="R3" s="9" t="s">
        <v>1</v>
      </c>
      <c r="S3" s="9" t="s">
        <v>2</v>
      </c>
      <c r="T3" s="9" t="s">
        <v>3</v>
      </c>
      <c r="U3" s="9" t="s">
        <v>4</v>
      </c>
      <c r="V3" s="9" t="s">
        <v>5</v>
      </c>
      <c r="W3" s="9" t="s">
        <v>6</v>
      </c>
      <c r="X3" s="9" t="s">
        <v>7</v>
      </c>
      <c r="Y3" s="9" t="s">
        <v>8</v>
      </c>
      <c r="Z3" s="11" t="s">
        <v>10</v>
      </c>
      <c r="AA3" s="11" t="s">
        <v>9</v>
      </c>
      <c r="AB3" s="10" t="s">
        <v>11</v>
      </c>
      <c r="AD3" s="8" t="s">
        <v>0</v>
      </c>
      <c r="AE3" s="9" t="s">
        <v>1</v>
      </c>
      <c r="AF3" s="9" t="s">
        <v>2</v>
      </c>
      <c r="AG3" s="9" t="s">
        <v>3</v>
      </c>
      <c r="AH3" s="9" t="s">
        <v>4</v>
      </c>
      <c r="AI3" s="9" t="s">
        <v>5</v>
      </c>
      <c r="AJ3" s="9" t="s">
        <v>6</v>
      </c>
      <c r="AK3" s="9" t="s">
        <v>7</v>
      </c>
      <c r="AL3" s="9" t="s">
        <v>8</v>
      </c>
      <c r="AM3" s="11" t="s">
        <v>10</v>
      </c>
      <c r="AN3" s="11" t="s">
        <v>9</v>
      </c>
      <c r="AO3" s="10" t="s">
        <v>11</v>
      </c>
      <c r="AQ3" s="8" t="s">
        <v>0</v>
      </c>
      <c r="AR3" s="9" t="s">
        <v>1</v>
      </c>
      <c r="AS3" s="9" t="s">
        <v>2</v>
      </c>
      <c r="AT3" s="9" t="s">
        <v>3</v>
      </c>
      <c r="AU3" s="9" t="s">
        <v>4</v>
      </c>
      <c r="AV3" s="9" t="s">
        <v>5</v>
      </c>
      <c r="AW3" s="9" t="s">
        <v>6</v>
      </c>
      <c r="AX3" s="9" t="s">
        <v>7</v>
      </c>
      <c r="AY3" s="9" t="s">
        <v>8</v>
      </c>
      <c r="AZ3" s="11" t="s">
        <v>10</v>
      </c>
      <c r="BA3" s="11" t="s">
        <v>9</v>
      </c>
      <c r="BB3" s="9" t="s">
        <v>11</v>
      </c>
      <c r="BC3" s="10" t="s">
        <v>12</v>
      </c>
      <c r="BE3" s="8" t="s">
        <v>0</v>
      </c>
      <c r="BF3" s="9" t="s">
        <v>1</v>
      </c>
      <c r="BG3" s="9" t="s">
        <v>2</v>
      </c>
      <c r="BH3" s="9" t="s">
        <v>3</v>
      </c>
      <c r="BI3" s="9" t="s">
        <v>4</v>
      </c>
      <c r="BJ3" s="9" t="s">
        <v>5</v>
      </c>
      <c r="BK3" s="9" t="s">
        <v>6</v>
      </c>
      <c r="BL3" s="9" t="s">
        <v>7</v>
      </c>
      <c r="BM3" s="9" t="s">
        <v>8</v>
      </c>
      <c r="BN3" s="11" t="s">
        <v>10</v>
      </c>
      <c r="BO3" s="11" t="s">
        <v>9</v>
      </c>
      <c r="BP3" s="10" t="s">
        <v>11</v>
      </c>
    </row>
    <row r="4" spans="1:68" x14ac:dyDescent="0.3">
      <c r="A4" s="1" t="s">
        <v>35</v>
      </c>
      <c r="B4" s="2" t="s">
        <v>16</v>
      </c>
      <c r="C4" s="1" t="s">
        <v>37</v>
      </c>
      <c r="D4" s="12">
        <v>34.83</v>
      </c>
      <c r="E4" s="13">
        <v>31.935721697557128</v>
      </c>
      <c r="F4" s="13">
        <v>0.67878190087818702</v>
      </c>
      <c r="G4" s="57">
        <v>18860.117136938534</v>
      </c>
      <c r="H4" s="13">
        <v>30.555854087657906</v>
      </c>
      <c r="I4" s="13">
        <v>0.10191519814447084</v>
      </c>
      <c r="J4" s="13">
        <v>0.33248601758509427</v>
      </c>
      <c r="K4" s="13">
        <v>0.15739376152860882</v>
      </c>
      <c r="L4" s="13">
        <v>0.20259001886709999</v>
      </c>
      <c r="M4" s="13">
        <v>12.555804279517375</v>
      </c>
      <c r="N4" s="13">
        <v>0.20842979609646586</v>
      </c>
      <c r="O4" s="14">
        <v>0.11310693988222303</v>
      </c>
      <c r="Q4" s="12">
        <v>35.21</v>
      </c>
      <c r="R4" s="13">
        <v>3.0000000000000005E-3</v>
      </c>
      <c r="S4" s="13">
        <v>31.659166628815182</v>
      </c>
      <c r="T4" s="13">
        <v>1.5</v>
      </c>
      <c r="U4" s="13">
        <v>598.74844700377673</v>
      </c>
      <c r="V4" s="13">
        <v>6.8588369736646865E-2</v>
      </c>
      <c r="W4" s="13">
        <v>0.01</v>
      </c>
      <c r="X4" s="13">
        <v>0.03</v>
      </c>
      <c r="Y4" s="13">
        <v>3.5000000000000003E-2</v>
      </c>
      <c r="Z4" s="13">
        <v>0.03</v>
      </c>
      <c r="AA4" s="13">
        <v>0.16439774590538198</v>
      </c>
      <c r="AB4" s="14">
        <v>5.0000000000000001E-3</v>
      </c>
      <c r="AD4" s="12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4"/>
      <c r="AQ4" s="12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4"/>
      <c r="BE4" s="12">
        <v>39.85</v>
      </c>
      <c r="BF4" s="13">
        <v>0.44692003198938052</v>
      </c>
      <c r="BG4" s="13">
        <v>3.0000000000000001E-3</v>
      </c>
      <c r="BH4" s="13">
        <v>84.49682909975877</v>
      </c>
      <c r="BI4" s="13">
        <v>4.5</v>
      </c>
      <c r="BJ4" s="13">
        <v>4.2586874090338796E-2</v>
      </c>
      <c r="BK4" s="13">
        <v>0.17696466577136188</v>
      </c>
      <c r="BL4" s="13">
        <v>0.1473894972535601</v>
      </c>
      <c r="BM4" s="13">
        <v>0.73003466367186509</v>
      </c>
      <c r="BN4" s="13">
        <v>7.8928458637068682E-2</v>
      </c>
      <c r="BO4" s="13">
        <v>6.9364376607053774E-2</v>
      </c>
      <c r="BP4" s="14">
        <v>2.4053955626443874E-2</v>
      </c>
    </row>
    <row r="5" spans="1:68" x14ac:dyDescent="0.3">
      <c r="A5" s="1" t="s">
        <v>36</v>
      </c>
      <c r="B5" s="2" t="s">
        <v>17</v>
      </c>
      <c r="C5" s="1" t="s">
        <v>37</v>
      </c>
      <c r="D5" s="15">
        <v>33.72</v>
      </c>
      <c r="E5" s="16">
        <v>31.030250000000002</v>
      </c>
      <c r="F5" s="16">
        <v>9.1750000000000012E-2</v>
      </c>
      <c r="G5" s="58">
        <v>7926.75</v>
      </c>
      <c r="H5" s="16">
        <v>84</v>
      </c>
      <c r="I5" s="16">
        <v>1.5000000000000001E-2</v>
      </c>
      <c r="J5" s="16">
        <v>0.02</v>
      </c>
      <c r="K5" s="16">
        <v>0.03</v>
      </c>
      <c r="L5" s="16">
        <v>0.03</v>
      </c>
      <c r="M5" s="16">
        <v>3.1574999999999998</v>
      </c>
      <c r="N5" s="16">
        <v>0.01</v>
      </c>
      <c r="O5" s="17">
        <v>8.2500000000000018E-2</v>
      </c>
      <c r="Q5" s="15">
        <v>35.29</v>
      </c>
      <c r="R5" s="16">
        <v>1.0250000000000002E-2</v>
      </c>
      <c r="S5" s="16">
        <v>32.744749999999996</v>
      </c>
      <c r="T5" s="16">
        <v>2</v>
      </c>
      <c r="U5" s="16">
        <v>848.25</v>
      </c>
      <c r="V5" s="16">
        <v>0.01</v>
      </c>
      <c r="W5" s="16">
        <v>0.01</v>
      </c>
      <c r="X5" s="16">
        <v>0.03</v>
      </c>
      <c r="Y5" s="16">
        <v>0.03</v>
      </c>
      <c r="Z5" s="16">
        <v>0.03</v>
      </c>
      <c r="AA5" s="16">
        <v>0.01</v>
      </c>
      <c r="AB5" s="17">
        <v>1.2500000000000001E-2</v>
      </c>
      <c r="AD5" s="15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7"/>
      <c r="AQ5" s="15">
        <v>20</v>
      </c>
      <c r="AR5" s="16">
        <v>21.372010613648687</v>
      </c>
      <c r="AS5" s="16">
        <v>0.22978230973128988</v>
      </c>
      <c r="AT5" s="58">
        <v>25486.161471671625</v>
      </c>
      <c r="AU5" s="16">
        <v>9.2030785530046462</v>
      </c>
      <c r="AV5" s="16">
        <v>0.25947483560765444</v>
      </c>
      <c r="AW5" s="16">
        <v>0.46858349173963171</v>
      </c>
      <c r="AX5" s="16">
        <v>1.1319772981976792</v>
      </c>
      <c r="AY5" s="16">
        <v>14.951426373108426</v>
      </c>
      <c r="AZ5" s="16">
        <v>542.05856374245627</v>
      </c>
      <c r="BA5" s="16">
        <v>4.5980147961347724</v>
      </c>
      <c r="BB5" s="16">
        <v>0.13400000000000001</v>
      </c>
      <c r="BC5" s="17">
        <v>462717.73578617501</v>
      </c>
      <c r="BE5" s="15">
        <v>39.25</v>
      </c>
      <c r="BF5" s="16">
        <v>1.0503333333333333</v>
      </c>
      <c r="BG5" s="16">
        <v>1.4666666666666668E-2</v>
      </c>
      <c r="BH5" s="16">
        <v>279.83333333333331</v>
      </c>
      <c r="BI5" s="16">
        <v>4</v>
      </c>
      <c r="BJ5" s="16">
        <v>0.01</v>
      </c>
      <c r="BK5" s="16">
        <v>4.6666666666666669E-2</v>
      </c>
      <c r="BL5" s="16">
        <v>0.03</v>
      </c>
      <c r="BM5" s="16">
        <v>0.03</v>
      </c>
      <c r="BN5" s="16">
        <v>0.03</v>
      </c>
      <c r="BO5" s="16">
        <v>1.1666666666666667E-2</v>
      </c>
      <c r="BP5" s="17">
        <v>1.4999999999999999E-2</v>
      </c>
    </row>
    <row r="6" spans="1:68" x14ac:dyDescent="0.3">
      <c r="A6" s="1"/>
      <c r="B6" s="2"/>
      <c r="C6" s="1"/>
      <c r="D6" s="15"/>
      <c r="E6" s="16"/>
      <c r="F6" s="16"/>
      <c r="G6" s="58"/>
      <c r="H6" s="16"/>
      <c r="I6" s="16"/>
      <c r="J6" s="16"/>
      <c r="K6" s="16"/>
      <c r="L6" s="16"/>
      <c r="M6" s="16"/>
      <c r="N6" s="16"/>
      <c r="O6" s="17"/>
      <c r="Q6" s="15"/>
      <c r="R6" s="16"/>
      <c r="S6" s="16"/>
      <c r="T6" s="16"/>
      <c r="U6" s="16"/>
      <c r="V6" s="16"/>
      <c r="W6" s="16"/>
      <c r="X6" s="16"/>
      <c r="Y6" s="16"/>
      <c r="Z6" s="16"/>
      <c r="AA6" s="16"/>
      <c r="AB6" s="17"/>
      <c r="AD6" s="15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7"/>
      <c r="AQ6" s="15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7"/>
      <c r="BE6" s="15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7"/>
    </row>
    <row r="7" spans="1:68" x14ac:dyDescent="0.3">
      <c r="A7" s="1"/>
      <c r="B7" s="2"/>
      <c r="C7" s="1"/>
      <c r="D7" s="15"/>
      <c r="E7" s="16"/>
      <c r="F7" s="16"/>
      <c r="G7" s="58"/>
      <c r="H7" s="16"/>
      <c r="I7" s="16"/>
      <c r="J7" s="16"/>
      <c r="K7" s="16"/>
      <c r="L7" s="16"/>
      <c r="M7" s="16"/>
      <c r="N7" s="16"/>
      <c r="O7" s="17"/>
      <c r="Q7" s="15"/>
      <c r="R7" s="16"/>
      <c r="S7" s="16"/>
      <c r="T7" s="16"/>
      <c r="U7" s="16"/>
      <c r="V7" s="16"/>
      <c r="W7" s="16"/>
      <c r="X7" s="16"/>
      <c r="Y7" s="16"/>
      <c r="Z7" s="16"/>
      <c r="AA7" s="16"/>
      <c r="AB7" s="17"/>
      <c r="AD7" s="15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7"/>
      <c r="AQ7" s="15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7"/>
      <c r="BE7" s="15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7"/>
    </row>
    <row r="8" spans="1:68" x14ac:dyDescent="0.3">
      <c r="A8" s="1"/>
      <c r="B8" s="2"/>
      <c r="C8" s="1"/>
      <c r="D8" s="15"/>
      <c r="E8" s="16"/>
      <c r="F8" s="16"/>
      <c r="G8" s="58"/>
      <c r="H8" s="16"/>
      <c r="I8" s="16"/>
      <c r="J8" s="16"/>
      <c r="K8" s="16"/>
      <c r="L8" s="16"/>
      <c r="M8" s="16"/>
      <c r="N8" s="16"/>
      <c r="O8" s="17"/>
      <c r="Q8" s="15"/>
      <c r="R8" s="16"/>
      <c r="S8" s="16"/>
      <c r="T8" s="16"/>
      <c r="U8" s="16"/>
      <c r="V8" s="16"/>
      <c r="W8" s="16"/>
      <c r="X8" s="16"/>
      <c r="Y8" s="16"/>
      <c r="Z8" s="16"/>
      <c r="AA8" s="16"/>
      <c r="AB8" s="17"/>
      <c r="AD8" s="15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7"/>
      <c r="AQ8" s="15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7"/>
      <c r="BE8" s="15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7"/>
    </row>
    <row r="9" spans="1:68" ht="15" thickBot="1" x14ac:dyDescent="0.35">
      <c r="A9" s="1"/>
      <c r="B9" s="2"/>
      <c r="C9" s="1"/>
      <c r="D9" s="18"/>
      <c r="E9" s="19"/>
      <c r="F9" s="19"/>
      <c r="G9" s="59"/>
      <c r="H9" s="19"/>
      <c r="I9" s="19"/>
      <c r="J9" s="19"/>
      <c r="K9" s="19"/>
      <c r="L9" s="19"/>
      <c r="M9" s="19"/>
      <c r="N9" s="19"/>
      <c r="O9" s="20"/>
      <c r="Q9" s="18"/>
      <c r="R9" s="19"/>
      <c r="S9" s="19"/>
      <c r="T9" s="19"/>
      <c r="U9" s="19"/>
      <c r="V9" s="19"/>
      <c r="W9" s="19"/>
      <c r="X9" s="19"/>
      <c r="Y9" s="19"/>
      <c r="Z9" s="19"/>
      <c r="AA9" s="19"/>
      <c r="AB9" s="20"/>
      <c r="AD9" s="18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20"/>
      <c r="AQ9" s="18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20"/>
      <c r="BE9" s="18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20"/>
    </row>
    <row r="13" spans="1:68" ht="12.6" customHeight="1" x14ac:dyDescent="0.3"/>
  </sheetData>
  <mergeCells count="8">
    <mergeCell ref="AQ1:BC1"/>
    <mergeCell ref="BE1:BP1"/>
    <mergeCell ref="A1:A3"/>
    <mergeCell ref="B1:B3"/>
    <mergeCell ref="C1:C3"/>
    <mergeCell ref="D1:O1"/>
    <mergeCell ref="Q1:AB1"/>
    <mergeCell ref="AD1:A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6A74C-734D-4E50-80EE-74BD9B75317B}">
  <dimension ref="A1:H9"/>
  <sheetViews>
    <sheetView workbookViewId="0">
      <selection activeCell="A6" sqref="A6"/>
    </sheetView>
  </sheetViews>
  <sheetFormatPr defaultRowHeight="14.4" x14ac:dyDescent="0.3"/>
  <sheetData>
    <row r="1" spans="1:8" x14ac:dyDescent="0.3">
      <c r="A1" s="69" t="s">
        <v>13</v>
      </c>
      <c r="B1" s="72" t="s">
        <v>14</v>
      </c>
      <c r="C1" s="73" t="s">
        <v>15</v>
      </c>
      <c r="D1" s="76" t="s">
        <v>27</v>
      </c>
      <c r="E1" s="77"/>
      <c r="F1" s="77"/>
      <c r="G1" s="77"/>
      <c r="H1" s="78"/>
    </row>
    <row r="2" spans="1:8" x14ac:dyDescent="0.3">
      <c r="A2" s="70"/>
      <c r="B2" s="64"/>
      <c r="C2" s="74"/>
      <c r="D2" s="8" t="s">
        <v>28</v>
      </c>
      <c r="E2" s="9" t="s">
        <v>28</v>
      </c>
      <c r="F2" s="9" t="s">
        <v>28</v>
      </c>
      <c r="G2" s="9" t="s">
        <v>28</v>
      </c>
      <c r="H2" s="10" t="s">
        <v>28</v>
      </c>
    </row>
    <row r="3" spans="1:8" ht="15" thickBot="1" x14ac:dyDescent="0.35">
      <c r="A3" s="71"/>
      <c r="B3" s="65"/>
      <c r="C3" s="75"/>
      <c r="D3" s="8" t="s">
        <v>29</v>
      </c>
      <c r="E3" s="9" t="s">
        <v>30</v>
      </c>
      <c r="F3" s="9" t="s">
        <v>31</v>
      </c>
      <c r="G3" s="9" t="s">
        <v>32</v>
      </c>
      <c r="H3" s="10" t="s">
        <v>33</v>
      </c>
    </row>
    <row r="4" spans="1:8" x14ac:dyDescent="0.3">
      <c r="A4" s="1" t="s">
        <v>35</v>
      </c>
      <c r="B4" s="2" t="s">
        <v>16</v>
      </c>
      <c r="C4" s="1" t="s">
        <v>27</v>
      </c>
      <c r="D4" s="40">
        <f>'Whole-rock'!E4/(Sulphides!E4*10000)</f>
        <v>7.8500632699530506E-4</v>
      </c>
      <c r="E4" s="41">
        <f>'Whole-rock'!F4/(Sulphides!S4*10000)</f>
        <v>1.3017172098829927E-3</v>
      </c>
      <c r="F4" s="21"/>
      <c r="G4" s="21"/>
      <c r="H4" s="44">
        <f>(('Whole-rock'!D4*10000)-((Sulphides!Q4*10000)*Modes!E4)-((Sulphides!D4*10000)*D4))/(Sulphides!BE4*10000)</f>
        <v>2.0089218544929138E-3</v>
      </c>
    </row>
    <row r="5" spans="1:8" x14ac:dyDescent="0.3">
      <c r="A5" s="1" t="s">
        <v>36</v>
      </c>
      <c r="B5" s="2" t="s">
        <v>17</v>
      </c>
      <c r="C5" s="1" t="s">
        <v>27</v>
      </c>
      <c r="D5" s="42">
        <f>'Whole-rock'!E5/(Sulphides!E5*10000)</f>
        <v>6.2622763271323947E-4</v>
      </c>
      <c r="E5" s="43">
        <f>'Whole-rock'!F5/(Sulphides!S5*10000)</f>
        <v>1.1108345612655466E-3</v>
      </c>
      <c r="F5" s="22"/>
      <c r="G5" s="22">
        <f>'Whole-rock'!P5/Sulphides!BC5</f>
        <v>8.8823048743030215E-5</v>
      </c>
      <c r="H5" s="45">
        <f>(('Whole-rock'!D5*10000)-((Sulphides!Q5*10000)*Modes!E5)-((Sulphides!D5*10000)*D5))/(Sulphides!BE5*10000)</f>
        <v>3.7727962435120631E-3</v>
      </c>
    </row>
    <row r="6" spans="1:8" x14ac:dyDescent="0.3">
      <c r="A6" s="1"/>
      <c r="B6" s="2"/>
      <c r="C6" s="1"/>
      <c r="D6" s="42"/>
      <c r="E6" s="43"/>
      <c r="F6" s="22"/>
      <c r="G6" s="22"/>
      <c r="H6" s="45"/>
    </row>
    <row r="7" spans="1:8" x14ac:dyDescent="0.3">
      <c r="A7" s="1"/>
      <c r="B7" s="2"/>
      <c r="C7" s="1"/>
      <c r="D7" s="42"/>
      <c r="E7" s="43"/>
      <c r="F7" s="22"/>
      <c r="G7" s="22"/>
      <c r="H7" s="45"/>
    </row>
    <row r="8" spans="1:8" x14ac:dyDescent="0.3">
      <c r="A8" s="1"/>
      <c r="B8" s="2"/>
      <c r="C8" s="1"/>
      <c r="D8" s="42"/>
      <c r="E8" s="43"/>
      <c r="F8" s="43"/>
      <c r="G8" s="22"/>
      <c r="H8" s="45"/>
    </row>
    <row r="9" spans="1:8" ht="15" thickBot="1" x14ac:dyDescent="0.35">
      <c r="A9" s="1"/>
      <c r="B9" s="2"/>
      <c r="C9" s="1"/>
      <c r="D9" s="61"/>
      <c r="E9" s="62"/>
      <c r="F9" s="62"/>
      <c r="G9" s="23"/>
      <c r="H9" s="46"/>
    </row>
  </sheetData>
  <mergeCells count="4">
    <mergeCell ref="A1:A3"/>
    <mergeCell ref="B1:B3"/>
    <mergeCell ref="C1:C3"/>
    <mergeCell ref="D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385B7-D3DF-4F02-8318-EDECB9695052}">
  <dimension ref="A1:AZ9"/>
  <sheetViews>
    <sheetView zoomScale="85" zoomScaleNormal="85" workbookViewId="0">
      <selection activeCell="AO29" sqref="AO29"/>
    </sheetView>
  </sheetViews>
  <sheetFormatPr defaultRowHeight="14.4" x14ac:dyDescent="0.3"/>
  <cols>
    <col min="13" max="13" width="1.109375" customWidth="1"/>
    <col min="23" max="23" width="1.5546875" customWidth="1"/>
    <col min="33" max="33" width="1.5546875" customWidth="1"/>
    <col min="43" max="43" width="1.33203125" customWidth="1"/>
  </cols>
  <sheetData>
    <row r="1" spans="1:52" x14ac:dyDescent="0.3">
      <c r="A1" s="64" t="s">
        <v>13</v>
      </c>
      <c r="B1" s="64" t="s">
        <v>14</v>
      </c>
      <c r="C1" s="64" t="s">
        <v>15</v>
      </c>
      <c r="D1" s="68" t="s">
        <v>21</v>
      </c>
      <c r="E1" s="68"/>
      <c r="F1" s="68"/>
      <c r="G1" s="68"/>
      <c r="H1" s="68"/>
      <c r="I1" s="68"/>
      <c r="J1" s="68"/>
      <c r="K1" s="68"/>
      <c r="L1" s="68"/>
      <c r="N1" s="68" t="s">
        <v>22</v>
      </c>
      <c r="O1" s="68"/>
      <c r="P1" s="68"/>
      <c r="Q1" s="68"/>
      <c r="R1" s="68"/>
      <c r="S1" s="68"/>
      <c r="T1" s="68"/>
      <c r="U1" s="68"/>
      <c r="V1" s="68"/>
      <c r="X1" s="68" t="s">
        <v>23</v>
      </c>
      <c r="Y1" s="68"/>
      <c r="Z1" s="68"/>
      <c r="AA1" s="68"/>
      <c r="AB1" s="68"/>
      <c r="AC1" s="68"/>
      <c r="AD1" s="68"/>
      <c r="AE1" s="68"/>
      <c r="AF1" s="68"/>
      <c r="AH1" s="68" t="s">
        <v>24</v>
      </c>
      <c r="AI1" s="68"/>
      <c r="AJ1" s="68"/>
      <c r="AK1" s="68"/>
      <c r="AL1" s="68"/>
      <c r="AM1" s="68"/>
      <c r="AN1" s="68"/>
      <c r="AO1" s="68"/>
      <c r="AP1" s="68"/>
      <c r="AR1" s="68" t="s">
        <v>25</v>
      </c>
      <c r="AS1" s="68"/>
      <c r="AT1" s="68"/>
      <c r="AU1" s="68"/>
      <c r="AV1" s="68"/>
      <c r="AW1" s="68"/>
      <c r="AX1" s="68"/>
      <c r="AY1" s="68"/>
      <c r="AZ1" s="68"/>
    </row>
    <row r="2" spans="1:52" x14ac:dyDescent="0.3">
      <c r="A2" s="64"/>
      <c r="B2" s="64"/>
      <c r="C2" s="64"/>
      <c r="D2" s="6" t="s">
        <v>19</v>
      </c>
      <c r="E2" s="6" t="s">
        <v>19</v>
      </c>
      <c r="F2" s="6" t="s">
        <v>19</v>
      </c>
      <c r="G2" s="6" t="s">
        <v>19</v>
      </c>
      <c r="H2" s="6" t="s">
        <v>19</v>
      </c>
      <c r="I2" s="6" t="s">
        <v>19</v>
      </c>
      <c r="J2" s="6" t="s">
        <v>19</v>
      </c>
      <c r="K2" s="6" t="s">
        <v>19</v>
      </c>
      <c r="L2" s="7" t="s">
        <v>19</v>
      </c>
      <c r="N2" s="6" t="s">
        <v>19</v>
      </c>
      <c r="O2" s="6" t="s">
        <v>19</v>
      </c>
      <c r="P2" s="6" t="s">
        <v>19</v>
      </c>
      <c r="Q2" s="6" t="s">
        <v>19</v>
      </c>
      <c r="R2" s="6" t="s">
        <v>19</v>
      </c>
      <c r="S2" s="6" t="s">
        <v>19</v>
      </c>
      <c r="T2" s="6" t="s">
        <v>19</v>
      </c>
      <c r="U2" s="6" t="s">
        <v>19</v>
      </c>
      <c r="V2" s="7" t="s">
        <v>19</v>
      </c>
      <c r="X2" s="6" t="s">
        <v>19</v>
      </c>
      <c r="Y2" s="6" t="s">
        <v>19</v>
      </c>
      <c r="Z2" s="6" t="s">
        <v>19</v>
      </c>
      <c r="AA2" s="6" t="s">
        <v>19</v>
      </c>
      <c r="AB2" s="6" t="s">
        <v>19</v>
      </c>
      <c r="AC2" s="6" t="s">
        <v>19</v>
      </c>
      <c r="AD2" s="6" t="s">
        <v>19</v>
      </c>
      <c r="AE2" s="6" t="s">
        <v>19</v>
      </c>
      <c r="AF2" s="7" t="s">
        <v>19</v>
      </c>
      <c r="AH2" s="6" t="s">
        <v>19</v>
      </c>
      <c r="AI2" s="6" t="s">
        <v>19</v>
      </c>
      <c r="AJ2" s="6" t="s">
        <v>19</v>
      </c>
      <c r="AK2" s="6" t="s">
        <v>19</v>
      </c>
      <c r="AL2" s="6" t="s">
        <v>19</v>
      </c>
      <c r="AM2" s="6" t="s">
        <v>19</v>
      </c>
      <c r="AN2" s="6" t="s">
        <v>19</v>
      </c>
      <c r="AO2" s="6" t="s">
        <v>19</v>
      </c>
      <c r="AP2" s="6" t="s">
        <v>19</v>
      </c>
      <c r="AR2" s="6" t="s">
        <v>19</v>
      </c>
      <c r="AS2" s="6" t="s">
        <v>19</v>
      </c>
      <c r="AT2" s="6" t="s">
        <v>19</v>
      </c>
      <c r="AU2" s="6" t="s">
        <v>19</v>
      </c>
      <c r="AV2" s="6" t="s">
        <v>19</v>
      </c>
      <c r="AW2" s="6" t="s">
        <v>19</v>
      </c>
      <c r="AX2" s="6" t="s">
        <v>19</v>
      </c>
      <c r="AY2" s="6" t="s">
        <v>19</v>
      </c>
      <c r="AZ2" s="7" t="s">
        <v>19</v>
      </c>
    </row>
    <row r="3" spans="1:52" ht="15" thickBot="1" x14ac:dyDescent="0.35">
      <c r="A3" s="65"/>
      <c r="B3" s="65"/>
      <c r="C3" s="65"/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10</v>
      </c>
      <c r="K3" s="9" t="s">
        <v>9</v>
      </c>
      <c r="L3" s="10" t="s">
        <v>11</v>
      </c>
      <c r="N3" s="9" t="s">
        <v>3</v>
      </c>
      <c r="O3" s="9" t="s">
        <v>4</v>
      </c>
      <c r="P3" s="9" t="s">
        <v>5</v>
      </c>
      <c r="Q3" s="9" t="s">
        <v>6</v>
      </c>
      <c r="R3" s="9" t="s">
        <v>7</v>
      </c>
      <c r="S3" s="9" t="s">
        <v>8</v>
      </c>
      <c r="T3" s="11" t="s">
        <v>10</v>
      </c>
      <c r="U3" s="11" t="s">
        <v>9</v>
      </c>
      <c r="V3" s="10" t="s">
        <v>11</v>
      </c>
      <c r="X3" s="9" t="s">
        <v>3</v>
      </c>
      <c r="Y3" s="9" t="s">
        <v>4</v>
      </c>
      <c r="Z3" s="9" t="s">
        <v>5</v>
      </c>
      <c r="AA3" s="9" t="s">
        <v>6</v>
      </c>
      <c r="AB3" s="9" t="s">
        <v>7</v>
      </c>
      <c r="AC3" s="9" t="s">
        <v>8</v>
      </c>
      <c r="AD3" s="11" t="s">
        <v>10</v>
      </c>
      <c r="AE3" s="11" t="s">
        <v>9</v>
      </c>
      <c r="AF3" s="10" t="s">
        <v>11</v>
      </c>
      <c r="AH3" s="9" t="s">
        <v>3</v>
      </c>
      <c r="AI3" s="9" t="s">
        <v>4</v>
      </c>
      <c r="AJ3" s="9" t="s">
        <v>5</v>
      </c>
      <c r="AK3" s="9" t="s">
        <v>6</v>
      </c>
      <c r="AL3" s="9" t="s">
        <v>7</v>
      </c>
      <c r="AM3" s="9" t="s">
        <v>8</v>
      </c>
      <c r="AN3" s="11" t="s">
        <v>10</v>
      </c>
      <c r="AO3" s="11" t="s">
        <v>9</v>
      </c>
      <c r="AP3" s="9" t="s">
        <v>11</v>
      </c>
      <c r="AR3" s="9" t="s">
        <v>3</v>
      </c>
      <c r="AS3" s="9" t="s">
        <v>4</v>
      </c>
      <c r="AT3" s="9" t="s">
        <v>5</v>
      </c>
      <c r="AU3" s="9" t="s">
        <v>6</v>
      </c>
      <c r="AV3" s="9" t="s">
        <v>7</v>
      </c>
      <c r="AW3" s="9" t="s">
        <v>8</v>
      </c>
      <c r="AX3" s="11" t="s">
        <v>10</v>
      </c>
      <c r="AY3" s="11" t="s">
        <v>9</v>
      </c>
      <c r="AZ3" s="10" t="s">
        <v>11</v>
      </c>
    </row>
    <row r="4" spans="1:52" x14ac:dyDescent="0.3">
      <c r="A4" s="1" t="s">
        <v>35</v>
      </c>
      <c r="B4" s="2" t="s">
        <v>16</v>
      </c>
      <c r="C4" s="1" t="s">
        <v>26</v>
      </c>
      <c r="D4" s="24">
        <f>((Modes!$D4*Sulphides!G4/'Whole-rock'!G4)*100)</f>
        <v>30.300542607808762</v>
      </c>
      <c r="E4" s="25">
        <f>((Modes!$D4*Sulphides!H4/'Whole-rock'!H4)*100)</f>
        <v>4.7108218986640929E-2</v>
      </c>
      <c r="F4" s="25">
        <f>((Modes!$D4*Sulphides!I4/'Whole-rock'!I4)*100)</f>
        <v>4.1027730954046042</v>
      </c>
      <c r="G4" s="25">
        <f>((Modes!$D4*Sulphides!J4/'Whole-rock'!J4)*100)</f>
        <v>14.500201524542849</v>
      </c>
      <c r="H4" s="25">
        <f>((Modes!$D4*Sulphides!K4/'Whole-rock'!K4)*100)</f>
        <v>1.3728344292172017</v>
      </c>
      <c r="I4" s="25">
        <f>((Modes!$D4*Sulphides!L4/'Whole-rock'!L4)*100)</f>
        <v>2.4849132280745581</v>
      </c>
      <c r="J4" s="25">
        <f>((Modes!$D4*Sulphides!M4/'Whole-rock'!M4)*100)</f>
        <v>4.8391037589694692</v>
      </c>
      <c r="K4" s="25">
        <f>((Modes!$D4*Sulphides!N4/'Whole-rock'!N4)*100)</f>
        <v>0.24316846679061552</v>
      </c>
      <c r="L4" s="26">
        <f>((Modes!$D4*Sulphides!O4/'Whole-rock'!O4)*100)</f>
        <v>0.60729513748689723</v>
      </c>
      <c r="N4" s="24">
        <f>((Modes!$E4*Sulphides!T4/'Whole-rock'!G4)*100)</f>
        <v>3.996140678954401E-3</v>
      </c>
      <c r="O4" s="25">
        <f>((Modes!$E4*Sulphides!U4/'Whole-rock'!H4)*100)</f>
        <v>1.5307002294473622</v>
      </c>
      <c r="P4" s="25">
        <f>((Modes!$E4*Sulphides!V4/'Whole-rock'!I4)*100)</f>
        <v>4.578598014564669</v>
      </c>
      <c r="Q4" s="25">
        <f>((Modes!$E4*Sulphides!W4/'Whole-rock'!J4)*100)</f>
        <v>0.72317622771277379</v>
      </c>
      <c r="R4" s="25">
        <f>((Modes!$E4*Sulphides!X4/'Whole-rock'!K4)*100)</f>
        <v>0.4339057366276643</v>
      </c>
      <c r="S4" s="25">
        <f>((Modes!$E4*Sulphides!Y4/'Whole-rock'!L4)*100)</f>
        <v>0.71187659915476154</v>
      </c>
      <c r="T4" s="25">
        <f>((Modes!$E4*Sulphides!Z4/'Whole-rock'!M4)*100)</f>
        <v>1.9172782309823017E-2</v>
      </c>
      <c r="U4" s="25">
        <f>((Modes!$E4*Sulphides!AA4/'Whole-rock'!N4)*100)</f>
        <v>0.31804370272122418</v>
      </c>
      <c r="V4" s="26">
        <f>((Modes!$E4*Sulphides!AB4/'Whole-rock'!O4)*100)</f>
        <v>4.4516810930758294E-2</v>
      </c>
      <c r="W4" s="33"/>
      <c r="X4" s="24"/>
      <c r="Y4" s="25"/>
      <c r="Z4" s="25"/>
      <c r="AA4" s="25"/>
      <c r="AB4" s="25"/>
      <c r="AC4" s="25"/>
      <c r="AD4" s="25"/>
      <c r="AE4" s="25"/>
      <c r="AF4" s="26"/>
      <c r="AH4" s="24"/>
      <c r="AI4" s="25"/>
      <c r="AJ4" s="25"/>
      <c r="AK4" s="25"/>
      <c r="AL4" s="25"/>
      <c r="AM4" s="25"/>
      <c r="AN4" s="25"/>
      <c r="AO4" s="25"/>
      <c r="AP4" s="26"/>
      <c r="AR4" s="47">
        <f>((Modes!$H4*Sulphides!BH4/'Whole-rock'!G4)*100)</f>
        <v>0.34740520245279544</v>
      </c>
      <c r="AS4" s="48">
        <f>((Modes!$H4*Sulphides!BI4/'Whole-rock'!H4)*100)</f>
        <v>1.7754345123552544E-2</v>
      </c>
      <c r="AT4" s="48">
        <f>((Modes!$H4*Sulphides!BJ4/'Whole-rock'!I4)*100)</f>
        <v>4.3873693371599813</v>
      </c>
      <c r="AU4" s="48">
        <f>((Modes!$H4*Sulphides!BK4/'Whole-rock'!J4)*100)</f>
        <v>19.750454696729054</v>
      </c>
      <c r="AV4" s="48">
        <f>((Modes!$H4*Sulphides!BL4/'Whole-rock'!K4)*100)</f>
        <v>3.2899331350600027</v>
      </c>
      <c r="AW4" s="48">
        <f>((Modes!$H4*Sulphides!BM4/'Whole-rock'!L4)*100)</f>
        <v>22.915352974809277</v>
      </c>
      <c r="AX4" s="48">
        <f>((Modes!$H4*Sulphides!BN4/'Whole-rock'!M4)*100)</f>
        <v>7.7847362838013509E-2</v>
      </c>
      <c r="AY4" s="48">
        <f>((Modes!$H4*Sulphides!BO4/'Whole-rock'!N4)*100)</f>
        <v>0.20709700900395969</v>
      </c>
      <c r="AZ4" s="49">
        <f>((Modes!$H4*Sulphides!BP4/'Whole-rock'!O4)*100)</f>
        <v>0.33051177984105073</v>
      </c>
    </row>
    <row r="5" spans="1:52" x14ac:dyDescent="0.3">
      <c r="A5" s="1" t="s">
        <v>36</v>
      </c>
      <c r="B5" s="2" t="s">
        <v>17</v>
      </c>
      <c r="C5" s="1" t="s">
        <v>26</v>
      </c>
      <c r="D5" s="27">
        <f>((Modes!$D5*Sulphides!G5/'Whole-rock'!G5)*100)</f>
        <v>10.032235019421323</v>
      </c>
      <c r="E5" s="28">
        <f>((Modes!$D5*Sulphides!H5/'Whole-rock'!H5)*100)</f>
        <v>7.4550908656338025E-2</v>
      </c>
      <c r="F5" s="28">
        <f>((Modes!$D5*Sulphides!I5/'Whole-rock'!I5)*100)</f>
        <v>1.8786828981397183</v>
      </c>
      <c r="G5" s="28">
        <f>((Modes!$D5*Sulphides!J5/'Whole-rock'!J5)*100)</f>
        <v>2.5560311539315901</v>
      </c>
      <c r="H5" s="28">
        <f>((Modes!$D5*Sulphides!K5/'Whole-rock'!K5)*100)</f>
        <v>0.50098210617059158</v>
      </c>
      <c r="I5" s="28">
        <f>((Modes!$D5*Sulphides!L5/'Whole-rock'!L5)*100)</f>
        <v>0.81681865136509513</v>
      </c>
      <c r="J5" s="28">
        <f>((Modes!$D5*Sulphides!M5/'Whole-rock'!M5)*100)</f>
        <v>2.0752663206255808</v>
      </c>
      <c r="K5" s="28">
        <f>((Modes!$D5*Sulphides!N5/'Whole-rock'!N5)*100)</f>
        <v>2.1450559454450895E-2</v>
      </c>
      <c r="L5" s="29">
        <f>((Modes!$D5*Sulphides!O5/'Whole-rock'!O5)*100)</f>
        <v>1.7938812395431332</v>
      </c>
      <c r="N5" s="27">
        <f>((Modes!$E5*Sulphides!T5/'Whole-rock'!G5)*100)</f>
        <v>4.4900346049537056E-3</v>
      </c>
      <c r="O5" s="28">
        <f>((Modes!$E5*Sulphides!U5/'Whole-rock'!H5)*100)</f>
        <v>1.335410170909155</v>
      </c>
      <c r="P5" s="28">
        <f>((Modes!$E5*Sulphides!V5/'Whole-rock'!I5)*100)</f>
        <v>2.2216691225310932</v>
      </c>
      <c r="Q5" s="28">
        <f>((Modes!$E5*Sulphides!W5/'Whole-rock'!J5)*100)</f>
        <v>2.2670093087051972</v>
      </c>
      <c r="R5" s="28">
        <f>((Modes!$E5*Sulphides!X5/'Whole-rock'!K5)*100)</f>
        <v>0.88866764901243733</v>
      </c>
      <c r="S5" s="28">
        <f>((Modes!$E5*Sulphides!Y5/'Whole-rock'!L5)*100)</f>
        <v>1.4489146451289738</v>
      </c>
      <c r="T5" s="28">
        <f>((Modes!$E5*Sulphides!Z5/'Whole-rock'!M5)*100)</f>
        <v>3.4975899284179685E-2</v>
      </c>
      <c r="U5" s="28">
        <f>((Modes!$E5*Sulphides!AA5/'Whole-rock'!N5)*100)</f>
        <v>3.8050098008684884E-2</v>
      </c>
      <c r="V5" s="29">
        <f>((Modes!$E5*Sulphides!AB5)/'Whole-rock'!O5)*100</f>
        <v>0.48213305610483764</v>
      </c>
      <c r="X5" s="27"/>
      <c r="Y5" s="28"/>
      <c r="Z5" s="28"/>
      <c r="AA5" s="28"/>
      <c r="AB5" s="28"/>
      <c r="AC5" s="28"/>
      <c r="AD5" s="28"/>
      <c r="AE5" s="28"/>
      <c r="AF5" s="29"/>
      <c r="AH5" s="27">
        <f>((Modes!$G5*Sulphides!AT5)/'Whole-rock'!G5)*100</f>
        <v>4.57509814606109</v>
      </c>
      <c r="AI5" s="28">
        <f>((Modes!$G5*Sulphides!AU5)/'Whole-rock'!H5)*100</f>
        <v>1.1585111889164789E-3</v>
      </c>
      <c r="AJ5" s="28">
        <f>((Modes!$G5*Sulphides!AV5)/'Whole-rock'!I5)*100</f>
        <v>4.6094691941536885</v>
      </c>
      <c r="AK5" s="28">
        <f>((Modes!$G5*Sulphides!AW5)/'Whole-rock'!J5)*100</f>
        <v>8.4940845565242054</v>
      </c>
      <c r="AL5" s="28">
        <f>((Modes!$G5*Sulphides!AX5)/'Whole-rock'!K5)*100</f>
        <v>2.6812179929017628</v>
      </c>
      <c r="AM5" s="28">
        <f>((Modes!$G5*Sulphides!AY5)/'Whole-rock'!L5)*100</f>
        <v>57.740490152888569</v>
      </c>
      <c r="AN5" s="28">
        <f>((Modes!$G5*Sulphides!AZ5)/'Whole-rock'!M5)*100</f>
        <v>50.532424673460483</v>
      </c>
      <c r="AO5" s="28">
        <f>((Modes!$G5*Sulphides!BA5)/'Whole-rock'!N5)*100</f>
        <v>1.3989507856349011</v>
      </c>
      <c r="AP5" s="29">
        <f>((Modes!$G5*Sulphides!BB5)/'Whole-rock'!O5)*100</f>
        <v>0.41327390734604313</v>
      </c>
      <c r="AR5" s="50">
        <f>((Modes!$H5*Sulphides!BH5/'Whole-rock'!G5)*100)</f>
        <v>2.1336987647725523</v>
      </c>
      <c r="AS5" s="51">
        <f>((Modes!$H5*Sulphides!BI5/'Whole-rock'!H5)*100)</f>
        <v>2.1387733806757726E-2</v>
      </c>
      <c r="AT5" s="51">
        <f>((Modes!$H5*Sulphides!BJ5/'Whole-rock'!I5)*100)</f>
        <v>7.545592487024126</v>
      </c>
      <c r="AU5" s="51">
        <f>((Modes!$H5*Sulphides!BK5/'Whole-rock'!J5)*100)</f>
        <v>35.931392795352984</v>
      </c>
      <c r="AV5" s="51">
        <f>((Modes!$H5*Sulphides!BL5/'Whole-rock'!K5)*100)</f>
        <v>3.0182369948096506</v>
      </c>
      <c r="AW5" s="51">
        <f>((Modes!$H5*Sulphides!BM5/'Whole-rock'!L5)*100)</f>
        <v>4.9210385784939952</v>
      </c>
      <c r="AX5" s="51">
        <f>((Modes!$H5*Sulphides!BN5/'Whole-rock'!M5)*100)</f>
        <v>0.11879081371259645</v>
      </c>
      <c r="AY5" s="51">
        <f>((Modes!$H5*Sulphides!BO5/'Whole-rock'!N5)*100)</f>
        <v>0.15077055619068097</v>
      </c>
      <c r="AZ5" s="52">
        <f>((Modes!$H5*Sulphides!BP5/'Whole-rock'!O5)*100)</f>
        <v>1.9649980434958649</v>
      </c>
    </row>
    <row r="6" spans="1:52" x14ac:dyDescent="0.3">
      <c r="A6" s="1"/>
      <c r="B6" s="2"/>
      <c r="C6" s="1"/>
      <c r="D6" s="27"/>
      <c r="E6" s="28"/>
      <c r="F6" s="28"/>
      <c r="G6" s="28"/>
      <c r="H6" s="28"/>
      <c r="I6" s="28"/>
      <c r="J6" s="28"/>
      <c r="K6" s="28"/>
      <c r="L6" s="29"/>
      <c r="N6" s="27"/>
      <c r="O6" s="28"/>
      <c r="P6" s="28"/>
      <c r="Q6" s="28"/>
      <c r="R6" s="28"/>
      <c r="S6" s="28"/>
      <c r="T6" s="28"/>
      <c r="U6" s="28"/>
      <c r="V6" s="29"/>
      <c r="X6" s="27"/>
      <c r="Y6" s="28"/>
      <c r="Z6" s="28"/>
      <c r="AA6" s="28"/>
      <c r="AB6" s="28"/>
      <c r="AC6" s="28"/>
      <c r="AD6" s="28"/>
      <c r="AE6" s="28"/>
      <c r="AF6" s="29"/>
      <c r="AH6" s="27"/>
      <c r="AI6" s="28"/>
      <c r="AJ6" s="28"/>
      <c r="AK6" s="28"/>
      <c r="AL6" s="28"/>
      <c r="AM6" s="28"/>
      <c r="AN6" s="28"/>
      <c r="AO6" s="28"/>
      <c r="AP6" s="29"/>
      <c r="AR6" s="50"/>
      <c r="AS6" s="51"/>
      <c r="AT6" s="51"/>
      <c r="AU6" s="51"/>
      <c r="AV6" s="51"/>
      <c r="AW6" s="51"/>
      <c r="AX6" s="51"/>
      <c r="AY6" s="51"/>
      <c r="AZ6" s="52"/>
    </row>
    <row r="7" spans="1:52" x14ac:dyDescent="0.3">
      <c r="A7" s="1"/>
      <c r="B7" s="2"/>
      <c r="C7" s="1"/>
      <c r="D7" s="27"/>
      <c r="E7" s="28"/>
      <c r="F7" s="28"/>
      <c r="G7" s="28"/>
      <c r="H7" s="28"/>
      <c r="I7" s="28"/>
      <c r="J7" s="28"/>
      <c r="K7" s="28"/>
      <c r="L7" s="29"/>
      <c r="N7" s="27"/>
      <c r="O7" s="28"/>
      <c r="P7" s="28"/>
      <c r="Q7" s="28"/>
      <c r="R7" s="28"/>
      <c r="S7" s="28"/>
      <c r="T7" s="28"/>
      <c r="U7" s="28"/>
      <c r="V7" s="29"/>
      <c r="X7" s="27"/>
      <c r="Y7" s="28"/>
      <c r="Z7" s="28"/>
      <c r="AA7" s="28"/>
      <c r="AB7" s="28"/>
      <c r="AC7" s="28"/>
      <c r="AD7" s="28"/>
      <c r="AE7" s="28"/>
      <c r="AF7" s="29"/>
      <c r="AH7" s="27"/>
      <c r="AI7" s="28"/>
      <c r="AJ7" s="28"/>
      <c r="AK7" s="28"/>
      <c r="AL7" s="28"/>
      <c r="AM7" s="28"/>
      <c r="AN7" s="28"/>
      <c r="AO7" s="28"/>
      <c r="AP7" s="29"/>
      <c r="AR7" s="50"/>
      <c r="AS7" s="51"/>
      <c r="AT7" s="51"/>
      <c r="AU7" s="51"/>
      <c r="AV7" s="51"/>
      <c r="AW7" s="51"/>
      <c r="AX7" s="51"/>
      <c r="AY7" s="51"/>
      <c r="AZ7" s="52"/>
    </row>
    <row r="8" spans="1:52" x14ac:dyDescent="0.3">
      <c r="A8" s="1"/>
      <c r="B8" s="2"/>
      <c r="C8" s="1"/>
      <c r="D8" s="27"/>
      <c r="E8" s="28"/>
      <c r="F8" s="28"/>
      <c r="G8" s="28"/>
      <c r="H8" s="28"/>
      <c r="I8" s="28"/>
      <c r="J8" s="28"/>
      <c r="K8" s="28"/>
      <c r="L8" s="29"/>
      <c r="N8" s="27"/>
      <c r="O8" s="28"/>
      <c r="P8" s="28"/>
      <c r="Q8" s="28"/>
      <c r="R8" s="28"/>
      <c r="S8" s="28"/>
      <c r="T8" s="28"/>
      <c r="U8" s="28"/>
      <c r="V8" s="29"/>
      <c r="X8" s="27"/>
      <c r="Y8" s="28"/>
      <c r="Z8" s="28"/>
      <c r="AA8" s="28"/>
      <c r="AB8" s="28"/>
      <c r="AC8" s="28"/>
      <c r="AD8" s="28"/>
      <c r="AE8" s="28"/>
      <c r="AF8" s="29"/>
      <c r="AH8" s="27"/>
      <c r="AI8" s="28"/>
      <c r="AJ8" s="28"/>
      <c r="AK8" s="28"/>
      <c r="AL8" s="28"/>
      <c r="AM8" s="28"/>
      <c r="AN8" s="28"/>
      <c r="AO8" s="28"/>
      <c r="AP8" s="29"/>
      <c r="AR8" s="50"/>
      <c r="AS8" s="51"/>
      <c r="AT8" s="51"/>
      <c r="AU8" s="51"/>
      <c r="AV8" s="51"/>
      <c r="AW8" s="51"/>
      <c r="AX8" s="51"/>
      <c r="AY8" s="51"/>
      <c r="AZ8" s="52"/>
    </row>
    <row r="9" spans="1:52" ht="15" thickBot="1" x14ac:dyDescent="0.35">
      <c r="A9" s="1"/>
      <c r="B9" s="2"/>
      <c r="C9" s="1"/>
      <c r="D9" s="30"/>
      <c r="E9" s="31"/>
      <c r="F9" s="31"/>
      <c r="G9" s="31"/>
      <c r="H9" s="31"/>
      <c r="I9" s="31"/>
      <c r="J9" s="31"/>
      <c r="K9" s="31"/>
      <c r="L9" s="32"/>
      <c r="N9" s="30"/>
      <c r="O9" s="31"/>
      <c r="P9" s="31"/>
      <c r="Q9" s="31"/>
      <c r="R9" s="31"/>
      <c r="S9" s="31"/>
      <c r="T9" s="31"/>
      <c r="U9" s="31"/>
      <c r="V9" s="32"/>
      <c r="X9" s="30"/>
      <c r="Y9" s="31"/>
      <c r="Z9" s="31"/>
      <c r="AA9" s="31"/>
      <c r="AB9" s="31"/>
      <c r="AC9" s="31"/>
      <c r="AD9" s="31"/>
      <c r="AE9" s="31"/>
      <c r="AF9" s="32"/>
      <c r="AH9" s="30"/>
      <c r="AI9" s="31"/>
      <c r="AJ9" s="31"/>
      <c r="AK9" s="31"/>
      <c r="AL9" s="31"/>
      <c r="AM9" s="31"/>
      <c r="AN9" s="31"/>
      <c r="AO9" s="31"/>
      <c r="AP9" s="32"/>
      <c r="AR9" s="53"/>
      <c r="AS9" s="54"/>
      <c r="AT9" s="54"/>
      <c r="AU9" s="54"/>
      <c r="AV9" s="54"/>
      <c r="AW9" s="54"/>
      <c r="AX9" s="54"/>
      <c r="AY9" s="54"/>
      <c r="AZ9" s="55"/>
    </row>
  </sheetData>
  <mergeCells count="8">
    <mergeCell ref="AH1:AP1"/>
    <mergeCell ref="AR1:AZ1"/>
    <mergeCell ref="A1:A3"/>
    <mergeCell ref="B1:B3"/>
    <mergeCell ref="C1:C3"/>
    <mergeCell ref="D1:L1"/>
    <mergeCell ref="N1:V1"/>
    <mergeCell ref="X1:A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Whole-rock</vt:lpstr>
      <vt:lpstr>Sulphides</vt:lpstr>
      <vt:lpstr>Modes</vt:lpstr>
      <vt:lpstr>Mass 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Smith</dc:creator>
  <cp:lastModifiedBy>William Smith</cp:lastModifiedBy>
  <dcterms:created xsi:type="dcterms:W3CDTF">2020-09-29T15:58:22Z</dcterms:created>
  <dcterms:modified xsi:type="dcterms:W3CDTF">2021-06-13T10:07:53Z</dcterms:modified>
</cp:coreProperties>
</file>