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普物实验\密里根油滴实验\"/>
    </mc:Choice>
  </mc:AlternateContent>
  <xr:revisionPtr revIDLastSave="0" documentId="10_ncr:8100000_{B41770C8-AEFC-49EF-B519-BC4495FFCD67}" xr6:coauthVersionLast="32" xr6:coauthVersionMax="32" xr10:uidLastSave="{00000000-0000-0000-0000-000000000000}"/>
  <bookViews>
    <workbookView xWindow="0" yWindow="0" windowWidth="19200" windowHeight="6920" xr2:uid="{7AA21737-21BC-4EBB-AF02-B81790C5D7C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D29" i="1"/>
  <c r="E29" i="1"/>
  <c r="F29" i="1"/>
  <c r="G29" i="1"/>
  <c r="C29" i="1"/>
  <c r="K4" i="1" l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L4" i="1"/>
  <c r="L5" i="1"/>
  <c r="L6" i="1"/>
  <c r="L7" i="1"/>
  <c r="L8" i="1"/>
  <c r="L9" i="1"/>
  <c r="L10" i="1"/>
  <c r="L11" i="1"/>
  <c r="L12" i="1"/>
  <c r="L3" i="1"/>
  <c r="I4" i="1"/>
  <c r="I5" i="1"/>
  <c r="I6" i="1"/>
  <c r="I7" i="1"/>
  <c r="I8" i="1"/>
  <c r="I9" i="1"/>
  <c r="I10" i="1"/>
  <c r="I11" i="1"/>
  <c r="I12" i="1"/>
  <c r="I3" i="1"/>
  <c r="H5" i="1"/>
  <c r="H6" i="1"/>
  <c r="H7" i="1"/>
  <c r="H8" i="1"/>
  <c r="H9" i="1"/>
  <c r="H10" i="1"/>
  <c r="H11" i="1"/>
  <c r="H12" i="1"/>
  <c r="H4" i="1"/>
  <c r="H3" i="1"/>
</calcChain>
</file>

<file path=xl/sharedStrings.xml><?xml version="1.0" encoding="utf-8"?>
<sst xmlns="http://schemas.openxmlformats.org/spreadsheetml/2006/main" count="15" uniqueCount="15">
  <si>
    <t>油滴序号</t>
    <phoneticPr fontId="1" type="noConversion"/>
  </si>
  <si>
    <t>U/V</t>
  </si>
  <si>
    <t>tg/s</t>
  </si>
  <si>
    <t>t1</t>
  </si>
  <si>
    <t>t2</t>
  </si>
  <si>
    <t>t3</t>
  </si>
  <si>
    <t>t4</t>
  </si>
  <si>
    <t>t5</t>
  </si>
  <si>
    <t>tg</t>
  </si>
  <si>
    <t>l=1mm</t>
    <phoneticPr fontId="1" type="noConversion"/>
  </si>
  <si>
    <t>vg(m/s)</t>
    <phoneticPr fontId="1" type="noConversion"/>
  </si>
  <si>
    <t>q</t>
    <phoneticPr fontId="1" type="noConversion"/>
  </si>
  <si>
    <t>a</t>
    <phoneticPr fontId="1" type="noConversion"/>
  </si>
  <si>
    <t>n</t>
    <phoneticPr fontId="1" type="noConversion"/>
  </si>
  <si>
    <t>(*10^-19/C)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</si>
</sst>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q-n</a:t>
            </a:r>
            <a:r>
              <a:rPr lang="zh-CN" altLang="en-US"/>
              <a:t>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Sheet1!$K$1:$K$2</c:f>
              <c:strCache>
                <c:ptCount val="2"/>
                <c:pt idx="0">
                  <c:v>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6623797025371828E-2"/>
                  <c:y val="-2.09652960046660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Sheet1!$K$3:$K$12</c:f>
              <c:numCache>
                <c:formatCode>0</c:formatCode>
                <c:ptCount val="10"/>
                <c:pt idx="0">
                  <c:v>4.1105421389034351</c:v>
                </c:pt>
                <c:pt idx="1">
                  <c:v>2.9211228594637251</c:v>
                </c:pt>
                <c:pt idx="2">
                  <c:v>16.530634567979682</c:v>
                </c:pt>
                <c:pt idx="3">
                  <c:v>6.9844999316795269</c:v>
                </c:pt>
                <c:pt idx="4">
                  <c:v>12.680219350959426</c:v>
                </c:pt>
                <c:pt idx="5">
                  <c:v>6.3253952294147995</c:v>
                </c:pt>
                <c:pt idx="6">
                  <c:v>6.614684772423149</c:v>
                </c:pt>
                <c:pt idx="7">
                  <c:v>6.9043090657225701</c:v>
                </c:pt>
                <c:pt idx="8">
                  <c:v>8.9595842319342278</c:v>
                </c:pt>
                <c:pt idx="9">
                  <c:v>9.0083625143526618</c:v>
                </c:pt>
              </c:numCache>
            </c:numRef>
          </c:xVal>
          <c:yVal>
            <c:numRef>
              <c:f>Sheet1!$J$3:$J$12</c:f>
              <c:numCache>
                <c:formatCode>General</c:formatCode>
                <c:ptCount val="10"/>
                <c:pt idx="0">
                  <c:v>6.5768674222454973</c:v>
                </c:pt>
                <c:pt idx="1">
                  <c:v>4.6737965751419601</c:v>
                </c:pt>
                <c:pt idx="2">
                  <c:v>26.449015308767493</c:v>
                </c:pt>
                <c:pt idx="3">
                  <c:v>11.175199890687244</c:v>
                </c:pt>
                <c:pt idx="4">
                  <c:v>20.288350961535084</c:v>
                </c:pt>
                <c:pt idx="5">
                  <c:v>10.12063236706368</c:v>
                </c:pt>
                <c:pt idx="6">
                  <c:v>10.583495635877039</c:v>
                </c:pt>
                <c:pt idx="7">
                  <c:v>11.046894505156112</c:v>
                </c:pt>
                <c:pt idx="8">
                  <c:v>14.335334771094766</c:v>
                </c:pt>
                <c:pt idx="9">
                  <c:v>14.41338002296426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E-43EB-B626-CCD4430D3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52440"/>
        <c:axId val="308253096"/>
      </c:scatterChart>
      <c:valAx>
        <c:axId val="30825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n/</a:t>
                </a:r>
                <a:r>
                  <a:rPr lang="zh-CN" altLang="en-US"/>
                  <a:t>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253096"/>
        <c:crosses val="autoZero"/>
        <c:crossBetween val="midCat"/>
      </c:valAx>
      <c:valAx>
        <c:axId val="3082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q*10^-19/C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25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63500</xdr:rowOff>
    </xdr:from>
    <xdr:to>
      <xdr:col>0</xdr:col>
      <xdr:colOff>247650</xdr:colOff>
      <xdr:row>1</xdr:row>
      <xdr:rowOff>63500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D3E1A419-4731-4F0D-BC29-7D65EEE3EADD}"/>
            </a:ext>
          </a:extLst>
        </xdr:cNvPr>
        <xdr:cNvSpPr>
          <a:spLocks noChangeShapeType="1"/>
        </xdr:cNvSpPr>
      </xdr:nvSpPr>
      <xdr:spPr bwMode="auto">
        <a:xfrm>
          <a:off x="152400" y="241300"/>
          <a:ext cx="952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488950</xdr:colOff>
      <xdr:row>12</xdr:row>
      <xdr:rowOff>165101</xdr:rowOff>
    </xdr:from>
    <xdr:to>
      <xdr:col>9</xdr:col>
      <xdr:colOff>285750</xdr:colOff>
      <xdr:row>27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5ABFD0-0D17-4A8E-BCAF-36C1F34F1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E734-8B81-473B-AAF9-2C6DC6222829}">
  <dimension ref="A1:L29"/>
  <sheetViews>
    <sheetView tabSelected="1" topLeftCell="A20" workbookViewId="0">
      <selection activeCell="H30" sqref="H30"/>
    </sheetView>
  </sheetViews>
  <sheetFormatPr defaultRowHeight="14" x14ac:dyDescent="0.3"/>
  <cols>
    <col min="8" max="8" width="9.33203125" bestFit="1" customWidth="1"/>
    <col min="9" max="9" width="9.58203125" customWidth="1"/>
    <col min="11" max="11" width="3.25" customWidth="1"/>
    <col min="12" max="12" width="12.5" bestFit="1" customWidth="1"/>
  </cols>
  <sheetData>
    <row r="1" spans="1:12" x14ac:dyDescent="0.3">
      <c r="A1" s="4" t="s">
        <v>0</v>
      </c>
      <c r="B1" t="s">
        <v>1</v>
      </c>
      <c r="C1" s="4" t="s">
        <v>2</v>
      </c>
      <c r="D1" s="4"/>
      <c r="E1" s="4"/>
      <c r="F1" s="4"/>
      <c r="G1" s="4"/>
      <c r="I1" s="4" t="s">
        <v>10</v>
      </c>
      <c r="J1" s="1" t="s">
        <v>11</v>
      </c>
      <c r="K1" t="s">
        <v>13</v>
      </c>
      <c r="L1" t="s">
        <v>12</v>
      </c>
    </row>
    <row r="2" spans="1:12" x14ac:dyDescent="0.3">
      <c r="A2" s="4"/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s="4"/>
      <c r="J2" t="s">
        <v>14</v>
      </c>
    </row>
    <row r="3" spans="1:12" x14ac:dyDescent="0.3">
      <c r="A3">
        <v>1</v>
      </c>
      <c r="B3">
        <v>300</v>
      </c>
      <c r="C3">
        <v>9.4</v>
      </c>
      <c r="D3">
        <v>9.3000000000000007</v>
      </c>
      <c r="E3">
        <v>9.4</v>
      </c>
      <c r="F3">
        <v>9.4</v>
      </c>
      <c r="G3">
        <v>9.6</v>
      </c>
      <c r="H3">
        <f>AVERAGE(C3:G3)</f>
        <v>9.42</v>
      </c>
      <c r="I3">
        <f>0.001/H3</f>
        <v>1.0615711252653928E-4</v>
      </c>
      <c r="J3">
        <f>5.04785*(1/H3*(1+0.000000081/L3))^1.5/B3*10000</f>
        <v>6.5768674222454973</v>
      </c>
      <c r="K3" s="3">
        <f>J3/1.6</f>
        <v>4.1105421389034351</v>
      </c>
      <c r="L3">
        <f>(0.0000000085658*I3)^0.5</f>
        <v>9.5358302967273392E-7</v>
      </c>
    </row>
    <row r="4" spans="1:12" x14ac:dyDescent="0.3">
      <c r="A4">
        <v>2</v>
      </c>
      <c r="B4">
        <v>240</v>
      </c>
      <c r="C4">
        <v>13.4</v>
      </c>
      <c r="D4">
        <v>14.1</v>
      </c>
      <c r="E4">
        <v>14.3</v>
      </c>
      <c r="F4">
        <v>13.5</v>
      </c>
      <c r="G4">
        <v>14.5</v>
      </c>
      <c r="H4">
        <f>AVERAGE(C4:G4)</f>
        <v>13.959999999999999</v>
      </c>
      <c r="I4">
        <f t="shared" ref="I4:I12" si="0">0.001/H4</f>
        <v>7.1633237822349579E-5</v>
      </c>
      <c r="J4">
        <f t="shared" ref="J4:J12" si="1">5.04785*(1/H4*(1+0.000000081/L4))^1.5/B4*10000</f>
        <v>4.6737965751419601</v>
      </c>
      <c r="K4" s="3">
        <f t="shared" ref="K4:K12" si="2">J4/1.6</f>
        <v>2.9211228594637251</v>
      </c>
      <c r="L4">
        <f t="shared" ref="L4:L12" si="3">(0.0000000085658*I4)^0.5</f>
        <v>7.8332368056805355E-7</v>
      </c>
    </row>
    <row r="5" spans="1:12" x14ac:dyDescent="0.3">
      <c r="A5">
        <v>3</v>
      </c>
      <c r="B5">
        <v>215</v>
      </c>
      <c r="C5">
        <v>4.5</v>
      </c>
      <c r="D5">
        <v>4.5</v>
      </c>
      <c r="E5">
        <v>4.5999999999999996</v>
      </c>
      <c r="F5">
        <v>4.5999999999999996</v>
      </c>
      <c r="G5">
        <v>4.5</v>
      </c>
      <c r="H5">
        <f t="shared" ref="H5:H12" si="4">AVERAGE(C5:G5)</f>
        <v>4.54</v>
      </c>
      <c r="I5">
        <f t="shared" si="0"/>
        <v>2.2026431718061675E-4</v>
      </c>
      <c r="J5">
        <f t="shared" si="1"/>
        <v>26.449015308767493</v>
      </c>
      <c r="K5" s="3">
        <f t="shared" si="2"/>
        <v>16.530634567979682</v>
      </c>
      <c r="L5">
        <f t="shared" si="3"/>
        <v>1.3735865783072164E-6</v>
      </c>
    </row>
    <row r="6" spans="1:12" x14ac:dyDescent="0.3">
      <c r="A6">
        <v>4</v>
      </c>
      <c r="B6">
        <v>200</v>
      </c>
      <c r="C6">
        <v>8.6999999999999993</v>
      </c>
      <c r="D6">
        <v>8.6999999999999993</v>
      </c>
      <c r="E6">
        <v>8.8000000000000007</v>
      </c>
      <c r="F6">
        <v>8.6</v>
      </c>
      <c r="G6">
        <v>8.4</v>
      </c>
      <c r="H6">
        <f t="shared" si="4"/>
        <v>8.6399999999999988</v>
      </c>
      <c r="I6">
        <f t="shared" si="0"/>
        <v>1.1574074074074076E-4</v>
      </c>
      <c r="J6">
        <f t="shared" si="1"/>
        <v>11.175199890687244</v>
      </c>
      <c r="K6" s="3">
        <f t="shared" si="2"/>
        <v>6.9844999316795269</v>
      </c>
      <c r="L6">
        <f t="shared" si="3"/>
        <v>9.9569675957946016E-7</v>
      </c>
    </row>
    <row r="7" spans="1:12" x14ac:dyDescent="0.3">
      <c r="A7">
        <v>5</v>
      </c>
      <c r="B7">
        <v>185</v>
      </c>
      <c r="C7" s="2">
        <v>6</v>
      </c>
      <c r="D7" s="2">
        <v>6</v>
      </c>
      <c r="E7">
        <v>6.2</v>
      </c>
      <c r="F7">
        <v>5.9</v>
      </c>
      <c r="G7">
        <v>6.1</v>
      </c>
      <c r="H7">
        <f t="shared" si="4"/>
        <v>6.0400000000000009</v>
      </c>
      <c r="I7">
        <f t="shared" si="0"/>
        <v>1.6556291390728474E-4</v>
      </c>
      <c r="J7">
        <f t="shared" si="1"/>
        <v>20.288350961535084</v>
      </c>
      <c r="K7" s="3">
        <f t="shared" si="2"/>
        <v>12.680219350959426</v>
      </c>
      <c r="L7">
        <f t="shared" si="3"/>
        <v>1.1908731284007629E-6</v>
      </c>
    </row>
    <row r="8" spans="1:12" x14ac:dyDescent="0.3">
      <c r="A8">
        <v>6</v>
      </c>
      <c r="B8">
        <v>170</v>
      </c>
      <c r="C8">
        <v>10.3</v>
      </c>
      <c r="D8">
        <v>10.3</v>
      </c>
      <c r="E8">
        <v>10.4</v>
      </c>
      <c r="F8">
        <v>10.5</v>
      </c>
      <c r="G8">
        <v>10.3</v>
      </c>
      <c r="H8">
        <f t="shared" si="4"/>
        <v>10.36</v>
      </c>
      <c r="I8">
        <f t="shared" si="0"/>
        <v>9.6525096525096538E-5</v>
      </c>
      <c r="J8">
        <f t="shared" si="1"/>
        <v>10.12063236706368</v>
      </c>
      <c r="K8" s="3">
        <f t="shared" si="2"/>
        <v>6.3253952294147995</v>
      </c>
      <c r="L8">
        <f t="shared" si="3"/>
        <v>9.092935014695046E-7</v>
      </c>
    </row>
    <row r="9" spans="1:12" x14ac:dyDescent="0.3">
      <c r="A9">
        <v>7</v>
      </c>
      <c r="B9">
        <v>187</v>
      </c>
      <c r="C9">
        <v>9.5</v>
      </c>
      <c r="D9">
        <v>9.4</v>
      </c>
      <c r="E9">
        <v>9.4</v>
      </c>
      <c r="F9">
        <v>9.4</v>
      </c>
      <c r="G9">
        <v>9.3000000000000007</v>
      </c>
      <c r="H9">
        <f t="shared" si="4"/>
        <v>9.4</v>
      </c>
      <c r="I9">
        <f t="shared" si="0"/>
        <v>1.0638297872340425E-4</v>
      </c>
      <c r="J9">
        <f t="shared" si="1"/>
        <v>10.583495635877039</v>
      </c>
      <c r="K9" s="3">
        <f t="shared" si="2"/>
        <v>6.614684772423149</v>
      </c>
      <c r="L9">
        <f t="shared" si="3"/>
        <v>9.5459694067650155E-7</v>
      </c>
    </row>
    <row r="10" spans="1:12" x14ac:dyDescent="0.3">
      <c r="A10">
        <v>8</v>
      </c>
      <c r="B10">
        <v>210</v>
      </c>
      <c r="C10">
        <v>8.4</v>
      </c>
      <c r="D10">
        <v>8.6</v>
      </c>
      <c r="E10">
        <v>8.4</v>
      </c>
      <c r="F10">
        <v>8.4</v>
      </c>
      <c r="G10">
        <v>8.3000000000000007</v>
      </c>
      <c r="H10">
        <f t="shared" si="4"/>
        <v>8.4199999999999982</v>
      </c>
      <c r="I10">
        <f t="shared" si="0"/>
        <v>1.1876484560570074E-4</v>
      </c>
      <c r="J10">
        <f t="shared" si="1"/>
        <v>11.046894505156112</v>
      </c>
      <c r="K10" s="3">
        <f t="shared" si="2"/>
        <v>6.9043090657225701</v>
      </c>
      <c r="L10">
        <f t="shared" si="3"/>
        <v>1.0086207981641622E-6</v>
      </c>
    </row>
    <row r="11" spans="1:12" x14ac:dyDescent="0.3">
      <c r="A11">
        <v>9</v>
      </c>
      <c r="B11">
        <v>300</v>
      </c>
      <c r="C11">
        <v>5.4</v>
      </c>
      <c r="D11">
        <v>5.4</v>
      </c>
      <c r="E11">
        <v>5.4</v>
      </c>
      <c r="F11">
        <v>5.6</v>
      </c>
      <c r="G11">
        <v>5.7</v>
      </c>
      <c r="H11">
        <f t="shared" si="4"/>
        <v>5.5000000000000009</v>
      </c>
      <c r="I11">
        <f t="shared" si="0"/>
        <v>1.8181818181818178E-4</v>
      </c>
      <c r="J11">
        <f t="shared" si="1"/>
        <v>14.335334771094766</v>
      </c>
      <c r="K11" s="3">
        <f t="shared" si="2"/>
        <v>8.9595842319342278</v>
      </c>
      <c r="L11">
        <f t="shared" si="3"/>
        <v>1.2479656172419902E-6</v>
      </c>
    </row>
    <row r="12" spans="1:12" x14ac:dyDescent="0.3">
      <c r="A12">
        <v>10</v>
      </c>
      <c r="B12">
        <v>225</v>
      </c>
      <c r="C12">
        <v>6.8</v>
      </c>
      <c r="D12">
        <v>6.6</v>
      </c>
      <c r="E12">
        <v>6.6</v>
      </c>
      <c r="F12">
        <v>6.8</v>
      </c>
      <c r="G12">
        <v>6.6</v>
      </c>
      <c r="H12">
        <f t="shared" si="4"/>
        <v>6.68</v>
      </c>
      <c r="I12">
        <f t="shared" si="0"/>
        <v>1.4970059880239521E-4</v>
      </c>
      <c r="J12">
        <f t="shared" si="1"/>
        <v>14.41338002296426</v>
      </c>
      <c r="K12" s="3">
        <f t="shared" si="2"/>
        <v>9.0083625143526618</v>
      </c>
      <c r="L12">
        <f t="shared" si="3"/>
        <v>1.1323892392731205E-6</v>
      </c>
    </row>
    <row r="14" spans="1:12" x14ac:dyDescent="0.3">
      <c r="A14" t="s">
        <v>9</v>
      </c>
    </row>
    <row r="29" spans="3:8" x14ac:dyDescent="0.3">
      <c r="C29">
        <f>(C3-$H$3)^2</f>
        <v>3.9999999999998294E-4</v>
      </c>
      <c r="D29">
        <f t="shared" ref="D29:G29" si="5">(D3-$H$3)^2</f>
        <v>1.4399999999999812E-2</v>
      </c>
      <c r="E29">
        <f t="shared" si="5"/>
        <v>3.9999999999998294E-4</v>
      </c>
      <c r="F29">
        <f t="shared" si="5"/>
        <v>3.9999999999998294E-4</v>
      </c>
      <c r="G29">
        <f t="shared" si="5"/>
        <v>3.2399999999999901E-2</v>
      </c>
      <c r="H29">
        <f>(SUM(C29:G29)/20)^0.5</f>
        <v>4.8989794855663391E-2</v>
      </c>
    </row>
  </sheetData>
  <mergeCells count="3">
    <mergeCell ref="A1:A2"/>
    <mergeCell ref="C1:G1"/>
    <mergeCell ref="I1:I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2018-04-26T00:27:00Z</dcterms:created>
  <dcterms:modified xsi:type="dcterms:W3CDTF">2018-05-23T18:14:17Z</dcterms:modified>
</cp:coreProperties>
</file>