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25183\Documents\MATLAB\SimPendulum - programming retreat\Results\"/>
    </mc:Choice>
  </mc:AlternateContent>
  <xr:revisionPtr revIDLastSave="0" documentId="13_ncr:1_{4FE5CB9D-7BE7-4A19-A080-60828916A127}" xr6:coauthVersionLast="47" xr6:coauthVersionMax="47" xr10:uidLastSave="{00000000-0000-0000-0000-000000000000}"/>
  <bookViews>
    <workbookView xWindow="-120" yWindow="-120" windowWidth="29040" windowHeight="15840" xr2:uid="{0AC4740A-A189-4B4F-A76B-DBDCCDA8605B}"/>
  </bookViews>
  <sheets>
    <sheet name="Opt10_Activation_kr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X4" i="1"/>
  <c r="J4" i="1"/>
  <c r="K4" i="1"/>
  <c r="Y10" i="1"/>
  <c r="X10" i="1"/>
  <c r="J10" i="1"/>
  <c r="K10" i="1"/>
  <c r="Y16" i="1"/>
  <c r="X16" i="1"/>
  <c r="J16" i="1"/>
  <c r="K16" i="1"/>
  <c r="Y21" i="1"/>
  <c r="X21" i="1"/>
  <c r="J21" i="1"/>
  <c r="K21" i="1"/>
  <c r="Y26" i="1"/>
  <c r="X26" i="1"/>
  <c r="J26" i="1"/>
  <c r="K26" i="1"/>
  <c r="Y31" i="1"/>
  <c r="X31" i="1"/>
  <c r="J31" i="1"/>
  <c r="K31" i="1"/>
  <c r="X43" i="1"/>
  <c r="Y43" i="1"/>
  <c r="Y38" i="1"/>
  <c r="X38" i="1"/>
  <c r="J38" i="1"/>
  <c r="K38" i="1"/>
  <c r="K43" i="1"/>
  <c r="J43" i="1"/>
  <c r="C43" i="1"/>
  <c r="D43" i="1"/>
  <c r="F43" i="1"/>
  <c r="G43" i="1"/>
  <c r="U43" i="1" s="1"/>
  <c r="H43" i="1"/>
  <c r="V43" i="1" s="1"/>
  <c r="M43" i="1"/>
  <c r="R43" i="1"/>
  <c r="T43" i="1" s="1"/>
  <c r="M4" i="1"/>
  <c r="G4" i="1"/>
  <c r="H4" i="1"/>
  <c r="F4" i="1"/>
  <c r="T4" i="1" s="1"/>
  <c r="R10" i="1"/>
  <c r="R16" i="1"/>
  <c r="R21" i="1"/>
  <c r="R26" i="1"/>
  <c r="R31" i="1"/>
  <c r="R38" i="1"/>
  <c r="R4" i="1"/>
  <c r="U4" i="1" l="1"/>
  <c r="V4" i="1"/>
  <c r="G38" i="1"/>
  <c r="U38" i="1" s="1"/>
  <c r="H38" i="1"/>
  <c r="V38" i="1" s="1"/>
  <c r="M38" i="1"/>
  <c r="F38" i="1"/>
  <c r="T38" i="1" s="1"/>
  <c r="G31" i="1"/>
  <c r="U31" i="1" s="1"/>
  <c r="H31" i="1"/>
  <c r="V31" i="1" s="1"/>
  <c r="M31" i="1"/>
  <c r="F31" i="1"/>
  <c r="T31" i="1" s="1"/>
  <c r="G26" i="1"/>
  <c r="U26" i="1" s="1"/>
  <c r="H26" i="1"/>
  <c r="V26" i="1" s="1"/>
  <c r="M26" i="1"/>
  <c r="F26" i="1"/>
  <c r="T26" i="1" s="1"/>
  <c r="M21" i="1"/>
  <c r="G21" i="1"/>
  <c r="U21" i="1" s="1"/>
  <c r="H21" i="1"/>
  <c r="V21" i="1" s="1"/>
  <c r="F21" i="1"/>
  <c r="T21" i="1" s="1"/>
  <c r="G16" i="1"/>
  <c r="U16" i="1" s="1"/>
  <c r="H16" i="1"/>
  <c r="V16" i="1" s="1"/>
  <c r="M16" i="1"/>
  <c r="F16" i="1"/>
  <c r="T16" i="1" s="1"/>
  <c r="G10" i="1"/>
  <c r="U10" i="1" s="1"/>
  <c r="H10" i="1"/>
  <c r="V10" i="1" s="1"/>
  <c r="M10" i="1"/>
  <c r="F10" i="1"/>
  <c r="T10" i="1" s="1"/>
  <c r="C39" i="1"/>
  <c r="D3" i="1"/>
  <c r="D6" i="1"/>
  <c r="D7" i="1"/>
  <c r="D8" i="1"/>
  <c r="D9" i="1"/>
  <c r="D12" i="1"/>
  <c r="D13" i="1"/>
  <c r="D14" i="1"/>
  <c r="D15" i="1"/>
  <c r="D18" i="1"/>
  <c r="D19" i="1"/>
  <c r="D20" i="1"/>
  <c r="D23" i="1"/>
  <c r="D24" i="1"/>
  <c r="D25" i="1"/>
  <c r="D28" i="1"/>
  <c r="D29" i="1"/>
  <c r="D30" i="1"/>
  <c r="D33" i="1"/>
  <c r="D34" i="1"/>
  <c r="D35" i="1"/>
  <c r="D36" i="1"/>
  <c r="D37" i="1"/>
  <c r="D2" i="1"/>
  <c r="D39" i="1" l="1"/>
</calcChain>
</file>

<file path=xl/sharedStrings.xml><?xml version="1.0" encoding="utf-8"?>
<sst xmlns="http://schemas.openxmlformats.org/spreadsheetml/2006/main" count="51" uniqueCount="35">
  <si>
    <t>TD5</t>
  </si>
  <si>
    <t>T1</t>
  </si>
  <si>
    <t>T2</t>
  </si>
  <si>
    <t>CP2</t>
  </si>
  <si>
    <t>T4</t>
  </si>
  <si>
    <t>T5</t>
  </si>
  <si>
    <t>T6</t>
  </si>
  <si>
    <t>T7</t>
  </si>
  <si>
    <t>CP8</t>
  </si>
  <si>
    <t>T3</t>
  </si>
  <si>
    <t>CP9</t>
  </si>
  <si>
    <t>CP10</t>
  </si>
  <si>
    <t>T12</t>
  </si>
  <si>
    <t xml:space="preserve"> </t>
  </si>
  <si>
    <t>T13</t>
  </si>
  <si>
    <t>T14</t>
  </si>
  <si>
    <t>CP11</t>
  </si>
  <si>
    <t>SDR2</t>
  </si>
  <si>
    <t xml:space="preserve">Post </t>
  </si>
  <si>
    <t>rad</t>
  </si>
  <si>
    <t>degree</t>
  </si>
  <si>
    <t>a_ext</t>
  </si>
  <si>
    <t>a_flex</t>
  </si>
  <si>
    <t>FSE</t>
  </si>
  <si>
    <t>R</t>
  </si>
  <si>
    <t>Leg mass</t>
  </si>
  <si>
    <t>Leg Length</t>
  </si>
  <si>
    <t>a_ext_scaled</t>
  </si>
  <si>
    <t>a_flex_scaled</t>
  </si>
  <si>
    <t>R_scaled</t>
  </si>
  <si>
    <t>CP4</t>
  </si>
  <si>
    <t>kFpe</t>
  </si>
  <si>
    <t>B</t>
  </si>
  <si>
    <t>kFpe_scaled</t>
  </si>
  <si>
    <t>B_scaled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</si>
</sst>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8ED-15FB-4397-A667-225A1EAC5DE2}">
  <dimension ref="A1:Y43"/>
  <sheetViews>
    <sheetView tabSelected="1" workbookViewId="0">
      <selection activeCell="AA9" sqref="AA9"/>
    </sheetView>
  </sheetViews>
  <sheetFormatPr defaultRowHeight="15" x14ac:dyDescent="0.25"/>
  <sheetData>
    <row r="1" spans="1:25" x14ac:dyDescent="0.25">
      <c r="C1" t="s">
        <v>19</v>
      </c>
      <c r="D1" t="s">
        <v>20</v>
      </c>
      <c r="F1" s="4" t="s">
        <v>21</v>
      </c>
      <c r="G1" s="4" t="s">
        <v>22</v>
      </c>
      <c r="H1" s="4" t="s">
        <v>24</v>
      </c>
      <c r="I1" s="4"/>
      <c r="J1" s="4" t="s">
        <v>31</v>
      </c>
      <c r="K1" s="4" t="s">
        <v>32</v>
      </c>
      <c r="L1" s="4"/>
      <c r="M1" s="4" t="s">
        <v>23</v>
      </c>
      <c r="P1" t="s">
        <v>25</v>
      </c>
      <c r="Q1" t="s">
        <v>26</v>
      </c>
      <c r="T1" t="s">
        <v>27</v>
      </c>
      <c r="U1" t="s">
        <v>28</v>
      </c>
      <c r="V1" t="s">
        <v>29</v>
      </c>
      <c r="X1" t="s">
        <v>33</v>
      </c>
      <c r="Y1" t="s">
        <v>34</v>
      </c>
    </row>
    <row r="2" spans="1:25" x14ac:dyDescent="0.25">
      <c r="A2" t="s">
        <v>0</v>
      </c>
      <c r="B2" t="s">
        <v>1</v>
      </c>
      <c r="C2">
        <v>1.8599999999999998E-2</v>
      </c>
      <c r="D2">
        <f>C2*180/PI()</f>
        <v>1.0657014989433311</v>
      </c>
      <c r="F2">
        <v>8.6E-3</v>
      </c>
      <c r="G2">
        <v>1E-3</v>
      </c>
      <c r="H2">
        <v>1E-4</v>
      </c>
      <c r="J2">
        <v>0.15670000000000001</v>
      </c>
      <c r="K2">
        <v>6.6799999999999998E-2</v>
      </c>
      <c r="M2">
        <v>124.28</v>
      </c>
    </row>
    <row r="3" spans="1:25" x14ac:dyDescent="0.25">
      <c r="B3" s="3" t="s">
        <v>2</v>
      </c>
      <c r="C3" s="3">
        <v>0.29509999999999997</v>
      </c>
      <c r="D3" s="3">
        <f t="shared" ref="D3:D37" si="0">C3*180/PI()</f>
        <v>16.907984534310593</v>
      </c>
      <c r="F3" s="5">
        <v>1.5900000000000001E-2</v>
      </c>
      <c r="G3" s="5">
        <v>0.49430000000000002</v>
      </c>
      <c r="H3" s="5">
        <v>0.75260000000000005</v>
      </c>
      <c r="I3" s="5"/>
      <c r="J3" s="5">
        <v>7.6399999999999996E-2</v>
      </c>
      <c r="K3" s="5">
        <v>0.15</v>
      </c>
      <c r="M3" s="5">
        <v>142.52000000000001</v>
      </c>
    </row>
    <row r="4" spans="1:25" x14ac:dyDescent="0.25">
      <c r="F4" s="2">
        <f>AVERAGE(F2:F3)</f>
        <v>1.225E-2</v>
      </c>
      <c r="G4" s="2">
        <f t="shared" ref="G4:H4" si="1">AVERAGE(G2:G3)</f>
        <v>0.24765000000000001</v>
      </c>
      <c r="H4" s="2">
        <f t="shared" si="1"/>
        <v>0.37635000000000002</v>
      </c>
      <c r="I4" s="2"/>
      <c r="J4" s="2">
        <f t="shared" ref="J4" si="2">AVERAGE(J2:J3)</f>
        <v>0.11655</v>
      </c>
      <c r="K4" s="2">
        <f t="shared" ref="K4" si="3">AVERAGE(K2:K3)</f>
        <v>0.1084</v>
      </c>
      <c r="L4" s="2">
        <v>6</v>
      </c>
      <c r="M4">
        <f>AVERAGE(M2:M3)</f>
        <v>133.4</v>
      </c>
      <c r="N4">
        <v>117.59</v>
      </c>
      <c r="O4">
        <v>7</v>
      </c>
      <c r="P4" s="2">
        <v>1.6756</v>
      </c>
      <c r="Q4" s="2">
        <v>0.1804</v>
      </c>
      <c r="R4">
        <f>P4*Q4</f>
        <v>0.30227824000000003</v>
      </c>
      <c r="T4">
        <f>F4/R4</f>
        <v>4.0525576700459809E-2</v>
      </c>
      <c r="U4">
        <f>G4/R4</f>
        <v>0.81927829141786712</v>
      </c>
      <c r="V4">
        <f>H4/R4</f>
        <v>1.2450449625484123</v>
      </c>
      <c r="X4">
        <f>J4/R4</f>
        <v>0.38557191546437475</v>
      </c>
      <c r="Y4">
        <f>K4/R4</f>
        <v>0.35861000116978314</v>
      </c>
    </row>
    <row r="5" spans="1:25" x14ac:dyDescent="0.25">
      <c r="F5" s="2"/>
    </row>
    <row r="6" spans="1:25" x14ac:dyDescent="0.25">
      <c r="A6" t="s">
        <v>3</v>
      </c>
      <c r="B6" t="s">
        <v>4</v>
      </c>
      <c r="C6">
        <v>0.06</v>
      </c>
      <c r="D6">
        <f t="shared" si="0"/>
        <v>3.4377467707849392</v>
      </c>
      <c r="F6">
        <v>1.6999999999999999E-3</v>
      </c>
      <c r="G6">
        <v>1E-3</v>
      </c>
      <c r="H6">
        <v>1E-4</v>
      </c>
      <c r="J6">
        <v>0.16880000000000001</v>
      </c>
      <c r="K6">
        <v>6.8999999999999999E-3</v>
      </c>
      <c r="M6">
        <v>98.17</v>
      </c>
    </row>
    <row r="7" spans="1:25" x14ac:dyDescent="0.25">
      <c r="B7" t="s">
        <v>5</v>
      </c>
      <c r="C7">
        <v>0.1236</v>
      </c>
      <c r="D7">
        <f t="shared" si="0"/>
        <v>7.0817583478169759</v>
      </c>
      <c r="F7">
        <v>3.2000000000000002E-3</v>
      </c>
      <c r="G7">
        <v>1E-3</v>
      </c>
      <c r="H7">
        <v>2.0000000000000001E-4</v>
      </c>
      <c r="J7">
        <v>0.17829999999999999</v>
      </c>
      <c r="K7">
        <v>1.9E-3</v>
      </c>
      <c r="M7">
        <v>72.88</v>
      </c>
    </row>
    <row r="8" spans="1:25" x14ac:dyDescent="0.25">
      <c r="B8" t="s">
        <v>6</v>
      </c>
      <c r="C8">
        <v>4.2999999999999997E-2</v>
      </c>
      <c r="D8">
        <f t="shared" si="0"/>
        <v>2.4637185190625397</v>
      </c>
      <c r="F8">
        <v>1E-3</v>
      </c>
      <c r="G8">
        <v>1E-3</v>
      </c>
      <c r="H8">
        <v>0.1203</v>
      </c>
      <c r="J8">
        <v>0.1545</v>
      </c>
      <c r="K8">
        <v>1.44E-2</v>
      </c>
      <c r="M8">
        <v>91.29</v>
      </c>
    </row>
    <row r="9" spans="1:25" x14ac:dyDescent="0.25">
      <c r="B9" t="s">
        <v>7</v>
      </c>
      <c r="C9">
        <v>5.62E-2</v>
      </c>
      <c r="D9">
        <f t="shared" si="0"/>
        <v>3.2200228086352265</v>
      </c>
      <c r="F9">
        <v>3.5999999999999999E-3</v>
      </c>
      <c r="G9">
        <v>1E-3</v>
      </c>
      <c r="H9">
        <v>1E-4</v>
      </c>
      <c r="J9">
        <v>0.15160000000000001</v>
      </c>
      <c r="K9">
        <v>9.7000000000000003E-3</v>
      </c>
      <c r="M9">
        <v>82.22</v>
      </c>
    </row>
    <row r="10" spans="1:25" x14ac:dyDescent="0.25">
      <c r="F10" s="2">
        <f>AVERAGE(F6:F9)</f>
        <v>2.3749999999999999E-3</v>
      </c>
      <c r="G10" s="2">
        <f t="shared" ref="G10:M10" si="4">AVERAGE(G6:G9)</f>
        <v>1E-3</v>
      </c>
      <c r="H10" s="2">
        <f t="shared" si="4"/>
        <v>3.0175E-2</v>
      </c>
      <c r="I10" s="2"/>
      <c r="J10" s="2">
        <f t="shared" si="4"/>
        <v>0.1633</v>
      </c>
      <c r="K10" s="2">
        <f t="shared" si="4"/>
        <v>8.2249999999999997E-3</v>
      </c>
      <c r="L10" s="2">
        <v>1</v>
      </c>
      <c r="M10" s="2">
        <f t="shared" si="4"/>
        <v>86.140000000000015</v>
      </c>
      <c r="N10">
        <v>36</v>
      </c>
      <c r="O10">
        <v>1</v>
      </c>
      <c r="P10" s="2">
        <v>0.17349999999999999</v>
      </c>
      <c r="Q10" s="2">
        <v>0.1091</v>
      </c>
      <c r="R10">
        <f t="shared" ref="R10:R38" si="5">P10*Q10</f>
        <v>1.8928850000000001E-2</v>
      </c>
      <c r="T10">
        <f>F10/R10</f>
        <v>0.12546985157576926</v>
      </c>
      <c r="U10">
        <f>G10/R10</f>
        <v>5.2829411189797587E-2</v>
      </c>
      <c r="V10">
        <f>H10/R10</f>
        <v>1.5941274826521421</v>
      </c>
      <c r="X10">
        <f>J10/R10</f>
        <v>8.6270428472939447</v>
      </c>
      <c r="Y10">
        <f>K10/R10</f>
        <v>0.43452190703608512</v>
      </c>
    </row>
    <row r="11" spans="1:25" x14ac:dyDescent="0.25">
      <c r="F11" s="2"/>
      <c r="G11" s="2"/>
      <c r="H11" s="2"/>
      <c r="I11" s="2"/>
      <c r="J11" s="2"/>
      <c r="K11" s="2"/>
      <c r="L11" s="2"/>
      <c r="M11" s="2"/>
    </row>
    <row r="12" spans="1:25" x14ac:dyDescent="0.25">
      <c r="A12" t="s">
        <v>8</v>
      </c>
      <c r="B12" t="s">
        <v>2</v>
      </c>
      <c r="C12">
        <v>3.1899999999999998E-2</v>
      </c>
      <c r="D12">
        <f t="shared" si="0"/>
        <v>1.8277353664673262</v>
      </c>
      <c r="F12">
        <v>3.8999999999999998E-3</v>
      </c>
      <c r="G12">
        <v>7.4000000000000003E-3</v>
      </c>
      <c r="H12">
        <v>1.3456999999999999</v>
      </c>
      <c r="J12">
        <v>0.1361</v>
      </c>
      <c r="K12">
        <v>6.9599999999999995E-2</v>
      </c>
      <c r="M12">
        <v>82.79</v>
      </c>
    </row>
    <row r="13" spans="1:25" x14ac:dyDescent="0.25">
      <c r="B13" t="s">
        <v>9</v>
      </c>
      <c r="C13">
        <v>1.9300000000000001E-2</v>
      </c>
      <c r="D13">
        <f t="shared" si="0"/>
        <v>1.105808544602489</v>
      </c>
      <c r="F13">
        <v>9.7000000000000003E-3</v>
      </c>
      <c r="G13">
        <v>1.7600000000000001E-2</v>
      </c>
      <c r="H13">
        <v>0.7409</v>
      </c>
      <c r="J13">
        <v>0.1333</v>
      </c>
      <c r="K13">
        <v>5.2400000000000002E-2</v>
      </c>
      <c r="M13">
        <v>73.400000000000006</v>
      </c>
    </row>
    <row r="14" spans="1:25" x14ac:dyDescent="0.25">
      <c r="B14" t="s">
        <v>4</v>
      </c>
      <c r="C14">
        <v>2.87E-2</v>
      </c>
      <c r="D14">
        <f t="shared" si="0"/>
        <v>1.6443888720254627</v>
      </c>
      <c r="F14">
        <v>1E-3</v>
      </c>
      <c r="G14">
        <v>2.8299999999999999E-2</v>
      </c>
      <c r="H14">
        <v>0.95169999999999999</v>
      </c>
      <c r="J14">
        <v>0.1031</v>
      </c>
      <c r="K14">
        <v>0.15</v>
      </c>
      <c r="M14">
        <v>91.04</v>
      </c>
    </row>
    <row r="15" spans="1:25" x14ac:dyDescent="0.25">
      <c r="B15" t="s">
        <v>5</v>
      </c>
      <c r="C15">
        <v>3.32E-2</v>
      </c>
      <c r="D15">
        <f t="shared" si="0"/>
        <v>1.902219879834333</v>
      </c>
      <c r="F15">
        <v>1E-3</v>
      </c>
      <c r="G15">
        <v>1E-3</v>
      </c>
      <c r="H15">
        <v>1.2547999999999999</v>
      </c>
      <c r="J15">
        <v>0.14180000000000001</v>
      </c>
      <c r="K15">
        <v>5.6500000000000002E-2</v>
      </c>
      <c r="M15">
        <v>101.11</v>
      </c>
    </row>
    <row r="16" spans="1:25" x14ac:dyDescent="0.25">
      <c r="F16" s="2">
        <f>AVERAGE(F12:F15)</f>
        <v>3.9000000000000007E-3</v>
      </c>
      <c r="G16" s="2">
        <f t="shared" ref="G16:M16" si="6">AVERAGE(G12:G15)</f>
        <v>1.3575E-2</v>
      </c>
      <c r="H16" s="2">
        <f t="shared" si="6"/>
        <v>1.0732749999999998</v>
      </c>
      <c r="I16" s="2"/>
      <c r="J16" s="2">
        <f t="shared" si="6"/>
        <v>0.12857499999999999</v>
      </c>
      <c r="K16" s="2">
        <f t="shared" si="6"/>
        <v>8.2125000000000004E-2</v>
      </c>
      <c r="L16" s="2">
        <v>2</v>
      </c>
      <c r="M16" s="2">
        <f t="shared" si="6"/>
        <v>87.085000000000008</v>
      </c>
      <c r="N16">
        <v>44</v>
      </c>
      <c r="O16">
        <v>2</v>
      </c>
      <c r="P16" s="2">
        <v>1.0760000000000001</v>
      </c>
      <c r="Q16" s="2">
        <v>0.1613</v>
      </c>
      <c r="R16">
        <f t="shared" si="5"/>
        <v>0.17355880000000001</v>
      </c>
      <c r="T16">
        <f>F16/R16</f>
        <v>2.2470770712865035E-2</v>
      </c>
      <c r="U16">
        <f>G16/R16</f>
        <v>7.8215567289010982E-2</v>
      </c>
      <c r="V16">
        <f>H16/R16</f>
        <v>6.1839272915000549</v>
      </c>
      <c r="X16">
        <f>J16/R16</f>
        <v>0.74081521651451832</v>
      </c>
      <c r="Y16">
        <f>K16/R16</f>
        <v>0.47318257558821564</v>
      </c>
    </row>
    <row r="17" spans="1:25" x14ac:dyDescent="0.25">
      <c r="F17" s="2"/>
      <c r="G17" s="2"/>
      <c r="H17" s="2"/>
      <c r="I17" s="2"/>
      <c r="J17" s="2"/>
      <c r="K17" s="2"/>
      <c r="L17" s="2"/>
      <c r="M17" s="2"/>
    </row>
    <row r="18" spans="1:25" x14ac:dyDescent="0.25">
      <c r="A18" t="s">
        <v>10</v>
      </c>
      <c r="B18" t="s">
        <v>4</v>
      </c>
      <c r="C18">
        <v>7.3700000000000002E-2</v>
      </c>
      <c r="D18">
        <f t="shared" si="0"/>
        <v>4.2226989501141672</v>
      </c>
      <c r="F18">
        <v>1.1999999999999999E-3</v>
      </c>
      <c r="G18">
        <v>1E-3</v>
      </c>
      <c r="H18">
        <v>10</v>
      </c>
      <c r="J18">
        <v>0.2</v>
      </c>
      <c r="K18">
        <v>6.1999999999999998E-3</v>
      </c>
      <c r="M18">
        <v>140.8699</v>
      </c>
    </row>
    <row r="19" spans="1:25" x14ac:dyDescent="0.25">
      <c r="B19" t="s">
        <v>5</v>
      </c>
      <c r="C19">
        <v>5.04E-2</v>
      </c>
      <c r="D19">
        <f t="shared" si="0"/>
        <v>2.887707287459349</v>
      </c>
      <c r="F19">
        <v>1E-3</v>
      </c>
      <c r="G19">
        <v>1E-3</v>
      </c>
      <c r="H19">
        <v>8.7789000000000001</v>
      </c>
      <c r="J19">
        <v>0.1777</v>
      </c>
      <c r="K19">
        <v>8.0000000000000002E-3</v>
      </c>
      <c r="M19">
        <v>140.69999999999999</v>
      </c>
    </row>
    <row r="20" spans="1:25" x14ac:dyDescent="0.25">
      <c r="B20" t="s">
        <v>6</v>
      </c>
      <c r="C20">
        <v>0.1066</v>
      </c>
      <c r="D20">
        <f t="shared" si="0"/>
        <v>6.1077300960945751</v>
      </c>
      <c r="F20">
        <v>1.2999999999999999E-3</v>
      </c>
      <c r="G20">
        <v>1E-3</v>
      </c>
      <c r="H20">
        <v>10</v>
      </c>
      <c r="J20">
        <v>0.2</v>
      </c>
      <c r="K20">
        <v>6.4999999999999997E-3</v>
      </c>
      <c r="M20">
        <v>140.61000000000001</v>
      </c>
    </row>
    <row r="21" spans="1:25" x14ac:dyDescent="0.25">
      <c r="F21" s="2">
        <f>AVERAGE(F18:F20)</f>
        <v>1.1666666666666665E-3</v>
      </c>
      <c r="G21" s="2">
        <f t="shared" ref="G21:K21" si="7">AVERAGE(G18:G20)</f>
        <v>1E-3</v>
      </c>
      <c r="H21" s="2">
        <f t="shared" si="7"/>
        <v>9.5929666666666673</v>
      </c>
      <c r="I21" s="2"/>
      <c r="J21" s="2">
        <f t="shared" si="7"/>
        <v>0.19256666666666669</v>
      </c>
      <c r="K21" s="2">
        <f t="shared" si="7"/>
        <v>6.8999999999999999E-3</v>
      </c>
      <c r="L21" s="2">
        <v>7</v>
      </c>
      <c r="M21" s="2">
        <f t="shared" ref="M21" si="8">AVERAGE(M18:M20)</f>
        <v>140.72663333333333</v>
      </c>
      <c r="N21">
        <v>109</v>
      </c>
      <c r="O21">
        <v>6</v>
      </c>
      <c r="P21" s="2">
        <v>0.4143</v>
      </c>
      <c r="Q21" s="2">
        <v>0.12939999999999999</v>
      </c>
      <c r="R21">
        <f t="shared" si="5"/>
        <v>5.3610419999999992E-2</v>
      </c>
      <c r="T21">
        <f>F21/R21</f>
        <v>2.1761938568410147E-2</v>
      </c>
      <c r="U21">
        <f>G21/R21</f>
        <v>1.8653090201494416E-2</v>
      </c>
      <c r="V21">
        <f>H21/R21</f>
        <v>178.93847253326254</v>
      </c>
      <c r="X21">
        <f>J21/R21</f>
        <v>3.5919634031344416</v>
      </c>
      <c r="Y21">
        <f>K21/R21</f>
        <v>0.12870632239031146</v>
      </c>
    </row>
    <row r="22" spans="1:25" x14ac:dyDescent="0.25">
      <c r="F22" s="2"/>
      <c r="G22" s="2"/>
      <c r="H22" s="2"/>
      <c r="I22" s="2"/>
      <c r="J22" s="2"/>
      <c r="K22" s="2"/>
      <c r="L22" s="2"/>
      <c r="M22" s="2"/>
    </row>
    <row r="23" spans="1:25" x14ac:dyDescent="0.25">
      <c r="A23" t="s">
        <v>11</v>
      </c>
      <c r="B23" t="s">
        <v>12</v>
      </c>
      <c r="C23">
        <v>7.4899999999999994E-2</v>
      </c>
      <c r="D23">
        <f t="shared" si="0"/>
        <v>4.2914538855298661</v>
      </c>
      <c r="F23">
        <v>1E-3</v>
      </c>
      <c r="G23">
        <v>4.7000000000000002E-3</v>
      </c>
      <c r="H23">
        <v>1.28</v>
      </c>
      <c r="J23">
        <v>0.13439999999999999</v>
      </c>
      <c r="K23">
        <v>0.1298</v>
      </c>
      <c r="M23">
        <v>77</v>
      </c>
    </row>
    <row r="24" spans="1:25" x14ac:dyDescent="0.25">
      <c r="A24" t="s">
        <v>13</v>
      </c>
      <c r="B24" t="s">
        <v>14</v>
      </c>
      <c r="C24">
        <v>5.1299999999999998E-2</v>
      </c>
      <c r="D24">
        <f t="shared" si="0"/>
        <v>2.9392734890211232</v>
      </c>
      <c r="F24">
        <v>1E-3</v>
      </c>
      <c r="G24">
        <v>1E-3</v>
      </c>
      <c r="H24">
        <v>1.1000000000000001</v>
      </c>
      <c r="J24">
        <v>0.1547</v>
      </c>
      <c r="K24">
        <v>0.10199999999999999</v>
      </c>
      <c r="M24">
        <v>94.52</v>
      </c>
    </row>
    <row r="25" spans="1:25" x14ac:dyDescent="0.25">
      <c r="B25" t="s">
        <v>15</v>
      </c>
      <c r="C25">
        <v>6.1400000000000003E-2</v>
      </c>
      <c r="D25">
        <f t="shared" si="0"/>
        <v>3.517960862103255</v>
      </c>
      <c r="F25">
        <v>2.3199999999999998E-2</v>
      </c>
      <c r="G25">
        <v>1E-3</v>
      </c>
      <c r="H25">
        <v>1E-4</v>
      </c>
      <c r="J25">
        <v>0.13400000000000001</v>
      </c>
      <c r="K25">
        <v>0.15</v>
      </c>
      <c r="M25">
        <v>90.75</v>
      </c>
    </row>
    <row r="26" spans="1:25" x14ac:dyDescent="0.25">
      <c r="F26" s="2">
        <f>AVERAGE(F23:F25)</f>
        <v>8.3999999999999995E-3</v>
      </c>
      <c r="G26" s="2">
        <f t="shared" ref="G26:M26" si="9">AVERAGE(G23:G25)</f>
        <v>2.2333333333333333E-3</v>
      </c>
      <c r="H26" s="2">
        <f t="shared" si="9"/>
        <v>0.79336666666666666</v>
      </c>
      <c r="I26" s="2"/>
      <c r="J26" s="2">
        <f t="shared" si="9"/>
        <v>0.14103333333333334</v>
      </c>
      <c r="K26" s="2">
        <f t="shared" si="9"/>
        <v>0.12726666666666667</v>
      </c>
      <c r="L26" s="2">
        <v>3</v>
      </c>
      <c r="M26" s="2">
        <f t="shared" si="9"/>
        <v>87.423333333333332</v>
      </c>
      <c r="N26">
        <v>57</v>
      </c>
      <c r="O26">
        <v>3</v>
      </c>
      <c r="P26" s="2">
        <v>1.8066</v>
      </c>
      <c r="Q26" s="2">
        <v>0.16569999999999999</v>
      </c>
      <c r="R26">
        <f t="shared" si="5"/>
        <v>0.29935361999999999</v>
      </c>
      <c r="T26">
        <f>F26/R26</f>
        <v>2.8060459065101667E-2</v>
      </c>
      <c r="U26">
        <f>G26/R26</f>
        <v>7.4605188784198882E-3</v>
      </c>
      <c r="V26">
        <f>H26/R26</f>
        <v>2.6502658182876382</v>
      </c>
      <c r="X26">
        <f>J26/R26</f>
        <v>0.47112619962081415</v>
      </c>
      <c r="Y26">
        <f>K26/R26</f>
        <v>0.42513822504189752</v>
      </c>
    </row>
    <row r="27" spans="1:25" x14ac:dyDescent="0.25">
      <c r="F27" s="2"/>
      <c r="G27" s="2"/>
      <c r="H27" s="2"/>
      <c r="I27" s="2"/>
      <c r="J27" s="2"/>
      <c r="K27" s="2"/>
      <c r="L27" s="2"/>
      <c r="M27" s="2"/>
    </row>
    <row r="28" spans="1:25" x14ac:dyDescent="0.25">
      <c r="A28" t="s">
        <v>16</v>
      </c>
      <c r="B28" t="s">
        <v>2</v>
      </c>
      <c r="C28">
        <v>6.4600000000000005E-2</v>
      </c>
      <c r="D28">
        <f t="shared" si="0"/>
        <v>3.7013073565451182</v>
      </c>
      <c r="F28">
        <v>4.0000000000000001E-3</v>
      </c>
      <c r="G28">
        <v>1.5E-3</v>
      </c>
      <c r="H28">
        <v>1.22</v>
      </c>
      <c r="J28">
        <v>0.1288</v>
      </c>
      <c r="K28">
        <v>5.8299999999999998E-2</v>
      </c>
      <c r="M28">
        <v>80.790000000000006</v>
      </c>
    </row>
    <row r="29" spans="1:25" x14ac:dyDescent="0.25">
      <c r="B29" t="s">
        <v>9</v>
      </c>
      <c r="C29">
        <v>3.6799999999999999E-2</v>
      </c>
      <c r="D29">
        <f t="shared" si="0"/>
        <v>2.1084846860814292</v>
      </c>
      <c r="F29">
        <v>1.83E-2</v>
      </c>
      <c r="G29">
        <v>1E-3</v>
      </c>
      <c r="H29">
        <v>3.1421999999999999</v>
      </c>
      <c r="J29">
        <v>0.13789999999999999</v>
      </c>
      <c r="K29">
        <v>7.1099999999999997E-2</v>
      </c>
      <c r="M29">
        <v>116.3</v>
      </c>
    </row>
    <row r="30" spans="1:25" x14ac:dyDescent="0.25">
      <c r="B30" t="s">
        <v>4</v>
      </c>
      <c r="C30">
        <v>5.7599999999999998E-2</v>
      </c>
      <c r="D30">
        <f t="shared" si="0"/>
        <v>3.3002368999535419</v>
      </c>
      <c r="F30">
        <v>1E-3</v>
      </c>
      <c r="G30">
        <v>1E-3</v>
      </c>
      <c r="H30">
        <v>10</v>
      </c>
      <c r="J30">
        <v>0.15670000000000001</v>
      </c>
      <c r="K30">
        <v>3.9699999999999999E-2</v>
      </c>
      <c r="M30">
        <v>127.56</v>
      </c>
    </row>
    <row r="31" spans="1:25" x14ac:dyDescent="0.25">
      <c r="F31" s="2">
        <f>AVERAGE(F28:F30)</f>
        <v>7.7666666666666674E-3</v>
      </c>
      <c r="G31" s="2">
        <f t="shared" ref="G31:M31" si="10">AVERAGE(G28:G30)</f>
        <v>1.1666666666666668E-3</v>
      </c>
      <c r="H31" s="2">
        <f t="shared" si="10"/>
        <v>4.7873999999999999</v>
      </c>
      <c r="I31" s="2"/>
      <c r="J31" s="2">
        <f t="shared" si="10"/>
        <v>0.14113333333333333</v>
      </c>
      <c r="K31" s="2">
        <f t="shared" si="10"/>
        <v>5.6366666666666655E-2</v>
      </c>
      <c r="L31" s="2">
        <v>5</v>
      </c>
      <c r="M31" s="2">
        <f t="shared" si="10"/>
        <v>108.21666666666665</v>
      </c>
      <c r="N31">
        <v>91</v>
      </c>
      <c r="O31">
        <v>4</v>
      </c>
      <c r="P31" s="2">
        <v>0.71960000000000002</v>
      </c>
      <c r="Q31" s="2">
        <v>0.1467</v>
      </c>
      <c r="R31">
        <f t="shared" si="5"/>
        <v>0.10556532</v>
      </c>
      <c r="T31">
        <f>F31/R31</f>
        <v>7.3572141558105139E-2</v>
      </c>
      <c r="U31">
        <f>G31/R31</f>
        <v>1.1051609246925664E-2</v>
      </c>
      <c r="V31">
        <f>H31/R31</f>
        <v>45.350120664627354</v>
      </c>
      <c r="X31">
        <f>J31/R31</f>
        <v>1.3369289586138073</v>
      </c>
      <c r="Y31">
        <f>K31/R31</f>
        <v>0.53395060675860839</v>
      </c>
    </row>
    <row r="32" spans="1:25" x14ac:dyDescent="0.25">
      <c r="F32" s="2"/>
      <c r="G32" s="2"/>
      <c r="H32" s="2"/>
      <c r="I32" s="2"/>
      <c r="J32" s="2"/>
      <c r="K32" s="2"/>
      <c r="L32" s="2"/>
      <c r="M32" s="2"/>
    </row>
    <row r="33" spans="1:25" x14ac:dyDescent="0.25">
      <c r="A33" t="s">
        <v>17</v>
      </c>
      <c r="B33" t="s">
        <v>1</v>
      </c>
      <c r="C33">
        <v>4.8899999999999999E-2</v>
      </c>
      <c r="D33">
        <f t="shared" si="0"/>
        <v>2.8017636181897254</v>
      </c>
      <c r="F33">
        <v>2.0899999999999998E-2</v>
      </c>
      <c r="G33">
        <v>2.4799999999999999E-2</v>
      </c>
      <c r="H33">
        <v>1E-3</v>
      </c>
      <c r="J33">
        <v>0.10970000000000001</v>
      </c>
      <c r="K33">
        <v>8.6499999999999994E-2</v>
      </c>
      <c r="M33">
        <v>96.277000000000001</v>
      </c>
    </row>
    <row r="34" spans="1:25" x14ac:dyDescent="0.25">
      <c r="A34" s="1" t="s">
        <v>18</v>
      </c>
      <c r="B34" t="s">
        <v>2</v>
      </c>
      <c r="C34">
        <v>3.1399999999999997E-2</v>
      </c>
      <c r="D34">
        <f t="shared" si="0"/>
        <v>1.7990874767107847</v>
      </c>
      <c r="F34">
        <v>1.12E-2</v>
      </c>
      <c r="G34">
        <v>7.4999999999999997E-3</v>
      </c>
      <c r="H34">
        <v>1E-4</v>
      </c>
      <c r="J34">
        <v>0.1187</v>
      </c>
      <c r="K34">
        <v>0.1114</v>
      </c>
      <c r="M34">
        <v>97.064999999999998</v>
      </c>
    </row>
    <row r="35" spans="1:25" x14ac:dyDescent="0.25">
      <c r="B35" t="s">
        <v>9</v>
      </c>
      <c r="C35">
        <v>9.9900000000000003E-2</v>
      </c>
      <c r="D35">
        <f t="shared" si="0"/>
        <v>5.7238483733569234</v>
      </c>
      <c r="F35">
        <v>1E-3</v>
      </c>
      <c r="G35">
        <v>2.8E-3</v>
      </c>
      <c r="H35">
        <v>1.1E-4</v>
      </c>
      <c r="J35">
        <v>0.127</v>
      </c>
      <c r="K35">
        <v>6.5799999999999997E-2</v>
      </c>
      <c r="M35">
        <v>123.8</v>
      </c>
    </row>
    <row r="36" spans="1:25" x14ac:dyDescent="0.25">
      <c r="B36" t="s">
        <v>4</v>
      </c>
      <c r="C36">
        <v>4.0500000000000001E-2</v>
      </c>
      <c r="D36">
        <f t="shared" si="0"/>
        <v>2.3204790702798341</v>
      </c>
      <c r="F36">
        <v>2.8899999999999999E-2</v>
      </c>
      <c r="G36">
        <v>2.6800000000000001E-2</v>
      </c>
      <c r="H36">
        <v>1.05E-4</v>
      </c>
      <c r="J36">
        <v>0.1106</v>
      </c>
      <c r="K36">
        <v>6.9500000000000006E-2</v>
      </c>
      <c r="M36">
        <v>90.183599999999998</v>
      </c>
    </row>
    <row r="37" spans="1:25" x14ac:dyDescent="0.25">
      <c r="B37" t="s">
        <v>5</v>
      </c>
      <c r="C37">
        <v>5.8000000000000003E-2</v>
      </c>
      <c r="D37">
        <f t="shared" si="0"/>
        <v>3.3231552117587753</v>
      </c>
      <c r="F37">
        <v>1E-3</v>
      </c>
      <c r="G37">
        <v>1E-3</v>
      </c>
      <c r="H37">
        <v>1E-4</v>
      </c>
      <c r="J37">
        <v>0.12759999999999999</v>
      </c>
      <c r="K37">
        <v>8.6499999999999994E-2</v>
      </c>
      <c r="M37">
        <v>120.7589</v>
      </c>
    </row>
    <row r="38" spans="1:25" x14ac:dyDescent="0.25">
      <c r="F38" s="2">
        <f>AVERAGE(F33:F37)</f>
        <v>1.26E-2</v>
      </c>
      <c r="G38" s="2">
        <f t="shared" ref="G38:M38" si="11">AVERAGE(G33:G37)</f>
        <v>1.2579999999999999E-2</v>
      </c>
      <c r="H38" s="2">
        <f t="shared" si="11"/>
        <v>2.8300000000000005E-4</v>
      </c>
      <c r="I38" s="2"/>
      <c r="J38" s="2">
        <f t="shared" si="11"/>
        <v>0.11871999999999998</v>
      </c>
      <c r="K38" s="2">
        <f t="shared" si="11"/>
        <v>8.3939999999999987E-2</v>
      </c>
      <c r="L38" s="2">
        <v>4</v>
      </c>
      <c r="M38" s="2">
        <f t="shared" si="11"/>
        <v>105.61690000000002</v>
      </c>
      <c r="N38">
        <v>105</v>
      </c>
      <c r="O38">
        <v>5</v>
      </c>
      <c r="P38" s="2">
        <v>1.4255</v>
      </c>
      <c r="Q38" s="2">
        <v>0.13780000000000001</v>
      </c>
      <c r="R38">
        <f t="shared" si="5"/>
        <v>0.19643389999999999</v>
      </c>
      <c r="T38">
        <f>F38/R38</f>
        <v>6.4143714501417523E-2</v>
      </c>
      <c r="U38">
        <f>G38/R38</f>
        <v>6.4041899081573997E-2</v>
      </c>
      <c r="V38">
        <f>H38/R38</f>
        <v>1.4406881907858065E-3</v>
      </c>
      <c r="X38">
        <f>J38/R38</f>
        <v>0.60437633219113396</v>
      </c>
      <c r="Y38">
        <f>K38/R38</f>
        <v>0.42731931708325288</v>
      </c>
    </row>
    <row r="39" spans="1:25" x14ac:dyDescent="0.25">
      <c r="C39">
        <f>AVERAGE(C33:C37,C28:C30,C23:C25,C18:C20,C12:C15,C6:C9,C2:C3)</f>
        <v>6.5233333333333324E-2</v>
      </c>
      <c r="D39">
        <f>AVERAGE(D33:D37,D28:D30,D23:D25,D18:D20,D12:D15,D6:D9,D2)</f>
        <v>3.1649690378856987</v>
      </c>
    </row>
    <row r="41" spans="1:25" x14ac:dyDescent="0.25">
      <c r="A41" s="1" t="s">
        <v>30</v>
      </c>
      <c r="B41" t="s">
        <v>9</v>
      </c>
      <c r="C41">
        <v>2.5399999999999999E-2</v>
      </c>
      <c r="D41">
        <v>1.4553</v>
      </c>
      <c r="F41">
        <v>1.6999999999999999E-3</v>
      </c>
      <c r="G41">
        <v>3.5999999999999999E-3</v>
      </c>
      <c r="H41">
        <v>1.008E-4</v>
      </c>
      <c r="J41">
        <v>0.17349999999999999</v>
      </c>
      <c r="K41">
        <v>3.8100000000000002E-2</v>
      </c>
      <c r="M41">
        <v>103.86</v>
      </c>
    </row>
    <row r="42" spans="1:25" x14ac:dyDescent="0.25">
      <c r="B42" t="s">
        <v>4</v>
      </c>
      <c r="C42">
        <v>2.81E-2</v>
      </c>
      <c r="D42">
        <v>1.6091</v>
      </c>
      <c r="F42">
        <v>1E-3</v>
      </c>
      <c r="G42">
        <v>3.7000000000000002E-3</v>
      </c>
      <c r="H42">
        <v>1.05E-4</v>
      </c>
      <c r="J42">
        <v>0.17680000000000001</v>
      </c>
      <c r="K42">
        <v>3.6999999999999998E-2</v>
      </c>
      <c r="M42">
        <v>114.28</v>
      </c>
    </row>
    <row r="43" spans="1:25" x14ac:dyDescent="0.25">
      <c r="C43" s="2">
        <f t="shared" ref="C43:H43" si="12">AVERAGE(C41:C42)</f>
        <v>2.6749999999999999E-2</v>
      </c>
      <c r="D43" s="2">
        <f t="shared" si="12"/>
        <v>1.5322</v>
      </c>
      <c r="E43" s="2"/>
      <c r="F43" s="2">
        <f t="shared" si="12"/>
        <v>1.3500000000000001E-3</v>
      </c>
      <c r="G43" s="2">
        <f t="shared" si="12"/>
        <v>3.65E-3</v>
      </c>
      <c r="H43" s="2">
        <f t="shared" si="12"/>
        <v>1.0290000000000001E-4</v>
      </c>
      <c r="I43" s="2"/>
      <c r="J43" s="2">
        <f>AVERAGE(J41:J42)</f>
        <v>0.17515</v>
      </c>
      <c r="K43" s="2">
        <f>AVERAGE(K41:K42)</f>
        <v>3.755E-2</v>
      </c>
      <c r="L43" s="2"/>
      <c r="M43" s="2">
        <f>AVERAGE(M41:M42)</f>
        <v>109.07</v>
      </c>
      <c r="N43">
        <v>106.32</v>
      </c>
      <c r="P43" s="2">
        <v>1.325</v>
      </c>
      <c r="Q43" s="2">
        <v>0.1663</v>
      </c>
      <c r="R43" s="2">
        <f>P43*Q43</f>
        <v>0.2203475</v>
      </c>
      <c r="T43">
        <f>F43/R43</f>
        <v>6.1266862569350688E-3</v>
      </c>
      <c r="U43">
        <f>G43/R43</f>
        <v>1.6564744324305925E-2</v>
      </c>
      <c r="V43">
        <f>H43/R43</f>
        <v>4.669896413619397E-4</v>
      </c>
      <c r="X43">
        <f>J43/R43</f>
        <v>0.79488081326087201</v>
      </c>
      <c r="Y43">
        <f>K43/R43</f>
        <v>0.17041264366511988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Opt10_Activation_kr10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Jente Willaert</dc:creator>
  <cp:lastModifiedBy>Jente Willaert</cp:lastModifiedBy>
  <dcterms:created xsi:type="dcterms:W3CDTF">2022-08-17T09:53:02Z</dcterms:created>
  <dcterms:modified xsi:type="dcterms:W3CDTF">2022-08-26T10:08:23Z</dcterms:modified>
</cp:coreProperties>
</file>