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50D8179A-21D5-462D-98F1-9FF12ABFA37D}" xr6:coauthVersionLast="47" xr6:coauthVersionMax="47" xr10:uidLastSave="{00000000-0000-0000-0000-000000000000}"/>
  <bookViews>
    <workbookView xWindow="30612" yWindow="-108" windowWidth="23256" windowHeight="14016" activeTab="2" xr2:uid="{00000000-000D-0000-FFFF-FFFF00000000}"/>
  </bookViews>
  <sheets>
    <sheet name="LargeCatchments_T1" sheetId="1" r:id="rId1"/>
    <sheet name="SmallCatchments_T2" sheetId="4" r:id="rId2"/>
    <sheet name="NewCatchments_T3" sheetId="3" r:id="rId3"/>
  </sheets>
  <definedNames>
    <definedName name="_xlnm._FilterDatabase" localSheetId="0" hidden="1">LargeCatchments_T1!$L$1:$L$63</definedName>
    <definedName name="_xlnm._FilterDatabase" localSheetId="2" hidden="1">NewCatchments_T3!$L$1:$L$46</definedName>
    <definedName name="_xlnm._FilterDatabase" localSheetId="1" hidden="1">SmallCatchments_T2!$H$1:$H$252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1" i="3" l="1"/>
  <c r="A52" i="3" s="1"/>
  <c r="A53" i="3" s="1"/>
  <c r="A54" i="3" s="1"/>
  <c r="A55" i="3" s="1"/>
  <c r="G50" i="3"/>
  <c r="G49" i="3"/>
  <c r="G48" i="3"/>
  <c r="G47" i="3"/>
  <c r="A27" i="3" l="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O46" i="3"/>
  <c r="D46" i="3"/>
  <c r="O45" i="3"/>
  <c r="D45" i="3"/>
  <c r="H45" i="3"/>
  <c r="O44" i="3"/>
  <c r="N44" i="3"/>
  <c r="M44" i="3"/>
  <c r="O43" i="3"/>
  <c r="O42" i="3"/>
  <c r="O41" i="3"/>
  <c r="H40" i="3"/>
  <c r="O40" i="3"/>
  <c r="O39" i="3"/>
  <c r="O30" i="3"/>
  <c r="O31" i="3"/>
  <c r="O32" i="3"/>
  <c r="O33" i="3"/>
  <c r="O34" i="3"/>
  <c r="O35" i="3"/>
  <c r="O36" i="3"/>
  <c r="O37" i="3"/>
  <c r="O38" i="3"/>
  <c r="O29" i="3"/>
  <c r="O28" i="3" l="1"/>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N26" i="3" l="1"/>
  <c r="M26" i="3"/>
  <c r="C25" i="3"/>
  <c r="C17" i="3"/>
</calcChain>
</file>

<file path=xl/sharedStrings.xml><?xml version="1.0" encoding="utf-8"?>
<sst xmlns="http://schemas.openxmlformats.org/spreadsheetml/2006/main" count="2836" uniqueCount="829">
  <si>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</si>
  <si>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</si>
  <si>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</si>
  <si>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</si>
  <si>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</si>
  <si>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</si>
  <si>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</si>
  <si>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</si>
  <si>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</si>
  <si>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</si>
  <si>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</si>
  <si>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</si>
  <si>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</si>
  <si>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</si>
  <si>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</si>
  <si>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</si>
  <si>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</si>
  <si>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</si>
  <si>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</si>
  <si>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</si>
  <si>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</si>
  <si>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</si>
  <si>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</si>
  <si>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</si>
  <si>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</si>
  <si>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</si>
  <si>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</si>
  <si>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</si>
  <si>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</si>
  <si>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</si>
  <si>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</si>
  <si>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</si>
  <si>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</si>
  <si>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</si>
  <si>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</si>
  <si>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</si>
  <si>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</si>
  <si>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</si>
  <si>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</si>
  <si>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</si>
  <si>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</si>
  <si>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</si>
  <si>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</si>
  <si>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</si>
  <si>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</si>
  <si>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</si>
  <si>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</si>
  <si>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</si>
  <si>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</si>
  <si>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</si>
  <si>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</si>
  <si>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</si>
  <si>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</si>
  <si>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</si>
  <si>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</si>
  <si>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</si>
  <si>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</si>
  <si>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</si>
  <si>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</si>
  <si>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</si>
  <si>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</si>
  <si>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</si>
  <si>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</si>
  <si>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</si>
  <si>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</si>
  <si>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</si>
  <si>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</si>
  <si>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</si>
  <si>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</si>
  <si>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</si>
  <si>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</si>
  <si>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</si>
  <si>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</si>
  <si>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</si>
  <si>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</si>
  <si>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</si>
  <si>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</si>
  <si>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</si>
  <si>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</si>
  <si>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</si>
  <si>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</si>
  <si>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</si>
  <si>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</si>
  <si>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</si>
  <si>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</si>
  <si>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</si>
  <si>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</si>
  <si>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</si>
  <si>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</si>
  <si>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</si>
  <si>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</si>
  <si>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</si>
  <si>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</si>
  <si>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</si>
  <si>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</si>
  <si>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</si>
  <si>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</si>
  <si>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</si>
  <si>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</si>
  <si>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</si>
  <si>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</si>
  <si>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</si>
  <si>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</si>
  <si>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</si>
  <si>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</si>
  <si>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</si>
  <si>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</si>
  <si>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</si>
  <si>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</si>
  <si>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</si>
  <si>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</si>
  <si>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</si>
  <si>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</si>
  <si>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</si>
  <si>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</si>
  <si>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</si>
  <si>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</si>
  <si>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</si>
  <si>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</si>
  <si>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</si>
  <si>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</si>
  <si>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</si>
  <si>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</si>
  <si>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</si>
  <si>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</si>
  <si>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</si>
  <si>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</si>
  <si>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</si>
  <si>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</si>
  <si>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</si>
  <si>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</si>
  <si>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</si>
  <si>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</si>
  <si>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</si>
  <si>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</si>
  <si>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</si>
  <si>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</si>
  <si>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</si>
  <si>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</si>
  <si>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</si>
  <si>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</si>
  <si>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</si>
  <si>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</si>
  <si>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</si>
  <si>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</si>
  <si>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</si>
  <si>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</si>
  <si>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</si>
  <si>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</si>
  <si>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</si>
  <si>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</si>
  <si>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</si>
  <si>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</si>
  <si>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</si>
  <si>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</si>
  <si>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</si>
  <si>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</si>
  <si>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</si>
  <si>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</si>
  <si>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</si>
  <si>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</si>
  <si>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</si>
  <si>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</si>
  <si>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</si>
  <si>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</si>
  <si>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</si>
  <si>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</si>
  <si>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</si>
  <si>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</si>
  <si>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</si>
  <si>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</si>
  <si>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</si>
  <si>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</si>
  <si>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</si>
  <si>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</si>
  <si>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</si>
  <si>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</si>
  <si>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</si>
  <si>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</si>
  <si>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</si>
  <si>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</si>
  <si>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</si>
  <si>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</si>
  <si>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</si>
  <si>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</si>
  <si>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</si>
  <si>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Harrold et al.,1962</t>
  </si>
  <si>
    <t>Coweeta Basin</t>
  </si>
  <si>
    <t>Brantley et al.,2015</t>
  </si>
  <si>
    <t>Coweeta, N.C,U.S.A,#1</t>
  </si>
  <si>
    <t>Swank and Miner ,1968</t>
  </si>
  <si>
    <t>Coweeta, N.C,U.S.A,#10</t>
  </si>
  <si>
    <t>Johnson and Kovner,1956</t>
  </si>
  <si>
    <t>Coweeta, N.C,U.S.A,#13</t>
  </si>
  <si>
    <t>Coweeta, N.C,U.S.A,#17</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</si>
  <si>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</si>
  <si>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</si>
  <si>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</si>
  <si>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</si>
  <si>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</si>
  <si>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</si>
  <si>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</si>
  <si>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</si>
  <si>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</si>
  <si>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</si>
  <si>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</si>
  <si>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</si>
  <si>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</si>
  <si>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</si>
  <si>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</si>
  <si>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</si>
  <si>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</si>
  <si>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</si>
  <si>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</si>
  <si>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</si>
  <si>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</si>
  <si>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</si>
  <si>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</si>
  <si>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</si>
  <si>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</si>
  <si>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</si>
  <si>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</si>
  <si>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</si>
  <si>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</si>
  <si>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</si>
  <si>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Dehra Dun</t>
  </si>
  <si>
    <t>Dickey Brook Basin (DBB)</t>
  </si>
  <si>
    <t>Bent, 2001</t>
  </si>
  <si>
    <t>Escaló</t>
  </si>
  <si>
    <t>Buendia et al.,2016a</t>
  </si>
  <si>
    <t>Dons</t>
  </si>
  <si>
    <t>Fajardo</t>
  </si>
  <si>
    <t>Femow,  WV #1</t>
  </si>
  <si>
    <t xml:space="preserve">Reinhart  et  al. , 1963; Kochenderfer  et al.,1983 and 1990 </t>
  </si>
  <si>
    <t>Patric,1980 ; Kochenderfer  et al.,1983,1990</t>
  </si>
  <si>
    <t>Femow,  WV #3-1</t>
  </si>
  <si>
    <t xml:space="preserve">Reinhart  et  al., 1963 </t>
  </si>
  <si>
    <t>Femow,  WV #3-2</t>
  </si>
  <si>
    <t xml:space="preserve">Patric,1971, 1980 </t>
  </si>
  <si>
    <t>Femow,  WV #3-4</t>
  </si>
  <si>
    <t xml:space="preserve">Patric  and  Reinhart ,1971 </t>
  </si>
  <si>
    <t>Femow,  WV #5-1</t>
  </si>
  <si>
    <t>Femow,  WV #5-2</t>
  </si>
  <si>
    <t xml:space="preserve">Kochenderfer  et al.,1983 </t>
  </si>
  <si>
    <t>Kochenderfer  et al.,1983</t>
  </si>
  <si>
    <t>Patric,1980</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</si>
  <si>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</si>
  <si>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</si>
  <si>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</si>
  <si>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</si>
  <si>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</si>
  <si>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</si>
  <si>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</si>
  <si>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</si>
  <si>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</si>
  <si>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</si>
  <si>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</si>
  <si>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</si>
  <si>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</si>
  <si>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</si>
  <si>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</si>
  <si>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</si>
  <si>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</si>
  <si>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</si>
  <si>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Patillas</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</si>
  <si>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</si>
  <si>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</si>
  <si>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</si>
  <si>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</si>
  <si>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</si>
  <si>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</si>
  <si>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</si>
  <si>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</si>
  <si>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</si>
  <si>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</si>
  <si>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</si>
  <si>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</si>
  <si>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</si>
  <si>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</si>
  <si>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</si>
  <si>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</si>
  <si>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</si>
  <si>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</si>
  <si>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</si>
  <si>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</si>
  <si>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</si>
  <si>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</si>
  <si>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</si>
  <si>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</si>
  <si>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</si>
  <si>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</si>
  <si>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</si>
  <si>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</si>
  <si>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</si>
  <si>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</si>
  <si>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</si>
  <si>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</si>
  <si>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</si>
  <si>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</si>
  <si>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</si>
  <si>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</si>
  <si>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</si>
  <si>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</si>
  <si>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</si>
  <si>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</si>
  <si>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</si>
  <si>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</si>
  <si>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</si>
  <si>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</si>
  <si>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</si>
  <si>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</si>
  <si>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</si>
  <si>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</si>
  <si>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</si>
  <si>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</si>
  <si>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</si>
  <si>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</si>
  <si>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</si>
  <si>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</si>
  <si>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</si>
  <si>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</si>
  <si>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</si>
  <si>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</si>
  <si>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</si>
  <si>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</si>
  <si>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</si>
  <si>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</si>
  <si>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</si>
  <si>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</si>
  <si>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</si>
  <si>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</si>
  <si>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</si>
  <si>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</si>
  <si>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</si>
  <si>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</si>
  <si>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</si>
  <si>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</si>
  <si>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</si>
  <si>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</si>
  <si>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</si>
  <si>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</si>
  <si>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</si>
  <si>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</si>
  <si>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</si>
  <si>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</si>
  <si>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</si>
  <si>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</si>
  <si>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</si>
  <si>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 xml:space="preserve">N.  Fork </t>
  </si>
  <si>
    <t>N. Creek, Babinda, Queensland</t>
  </si>
  <si>
    <t>N. Fork-1</t>
  </si>
  <si>
    <t>N. Fork-2</t>
  </si>
  <si>
    <t>Nanxiaohe Catchment</t>
  </si>
  <si>
    <t>Bi et al,2009</t>
  </si>
  <si>
    <t xml:space="preserve">Needle  Branch, OR </t>
  </si>
  <si>
    <t>Stednick ,1996</t>
  </si>
  <si>
    <t>Nilgiri</t>
  </si>
  <si>
    <t>North York</t>
  </si>
  <si>
    <t>Oleolega catchment</t>
  </si>
  <si>
    <t>Waterloo et al.,2007</t>
  </si>
  <si>
    <t>Olius in Cardener</t>
  </si>
  <si>
    <t>Ouachita, OK WS  #10</t>
  </si>
  <si>
    <t xml:space="preserve">Ouachita, OK WS  #12 </t>
  </si>
  <si>
    <t xml:space="preserve">Ouachita, OK WS  #14 </t>
  </si>
  <si>
    <t xml:space="preserve">Ouachita, OK WS  #15 </t>
  </si>
  <si>
    <t xml:space="preserve">Ouachita, OK WS  #17 </t>
  </si>
  <si>
    <t xml:space="preserve">Lewis,1968 </t>
  </si>
  <si>
    <t>Ouachita, OK WS #11</t>
  </si>
  <si>
    <t xml:space="preserve">Ouachita, OK WS #18 </t>
  </si>
  <si>
    <t>Peppermint</t>
  </si>
  <si>
    <t>Picaninny Creek</t>
  </si>
  <si>
    <t>Bren et al., 2010</t>
  </si>
  <si>
    <t>Pine Tree Branch</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</si>
  <si>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</si>
  <si>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</si>
  <si>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</si>
  <si>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</si>
  <si>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</si>
  <si>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</si>
  <si>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</si>
  <si>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</si>
  <si>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</si>
  <si>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</si>
  <si>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</si>
  <si>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</si>
  <si>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</si>
  <si>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</si>
  <si>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S. TekamA</t>
  </si>
  <si>
    <t>S. TekamB</t>
  </si>
  <si>
    <t>Sambret</t>
  </si>
  <si>
    <t xml:space="preserve">San Dimas,  CA </t>
  </si>
  <si>
    <t xml:space="preserve">Harris,1973, 1977 , Harr , 1976 </t>
  </si>
  <si>
    <t>Santa Paula</t>
  </si>
  <si>
    <t>Sespe</t>
  </si>
  <si>
    <t xml:space="preserve">Severn </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</si>
  <si>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</si>
  <si>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</si>
  <si>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</si>
  <si>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</si>
  <si>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</si>
  <si>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</si>
  <si>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</si>
  <si>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</si>
  <si>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</si>
  <si>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</si>
  <si>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</si>
  <si>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</si>
  <si>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</si>
  <si>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</si>
  <si>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Scott ,1993</t>
  </si>
  <si>
    <t>Ta kaxagawa Shozawa</t>
  </si>
  <si>
    <t xml:space="preserve">Tanllwyth </t>
  </si>
  <si>
    <t>Thomas Cr. AZ</t>
  </si>
  <si>
    <t xml:space="preserve">Gottfried, 1991 </t>
  </si>
  <si>
    <t>Thomson</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</si>
  <si>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</si>
  <si>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</si>
  <si>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</si>
  <si>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</si>
  <si>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</si>
  <si>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</si>
  <si>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</si>
  <si>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</si>
  <si>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</si>
  <si>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</si>
  <si>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</si>
  <si>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</si>
  <si>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</si>
  <si>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</si>
  <si>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</si>
  <si>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</si>
  <si>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</si>
  <si>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</si>
  <si>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</si>
  <si>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</si>
  <si>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</si>
  <si>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</si>
  <si>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</si>
  <si>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</si>
  <si>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</si>
  <si>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</si>
  <si>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</si>
  <si>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</si>
  <si>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White Spar, Ariz., U.S.A, B</t>
  </si>
  <si>
    <t>White Spar, AZ WS b</t>
  </si>
  <si>
    <t>Stednick,1996</t>
  </si>
  <si>
    <t>Wicksend</t>
  </si>
  <si>
    <t>Lane and Mackay, 2001</t>
  </si>
  <si>
    <t>Wights</t>
  </si>
  <si>
    <t>Williamson et al., 1987</t>
  </si>
  <si>
    <t>W-II</t>
  </si>
  <si>
    <t>Serengil et al., 2007</t>
  </si>
  <si>
    <t>Willbob</t>
  </si>
  <si>
    <t xml:space="preserve">Willow  Cr. AZ </t>
  </si>
  <si>
    <t>Workman  Cr.  AZ-1</t>
  </si>
  <si>
    <t>Workman  Cr.  AZ-2</t>
  </si>
  <si>
    <t>Workman  Cr.  AZ-3</t>
  </si>
  <si>
    <t xml:space="preserve">Hibbert  and  Gottfried , 1987 </t>
  </si>
  <si>
    <t>Workman  Cr.  AZ-4</t>
  </si>
  <si>
    <t>Workman  Cr.  AZ-5</t>
  </si>
  <si>
    <t xml:space="preserve">Rich and  Gottfried, 1976 </t>
  </si>
  <si>
    <t>WS2 L.R.</t>
  </si>
  <si>
    <t>WS4 H.B.</t>
  </si>
  <si>
    <t>Yarra River</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</si>
  <si>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</si>
  <si>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</si>
  <si>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</si>
  <si>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</si>
  <si>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</si>
  <si>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</si>
  <si>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</si>
  <si>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</si>
  <si>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</si>
  <si>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</si>
  <si>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</si>
  <si>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</si>
  <si>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</si>
  <si>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</si>
  <si>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</si>
  <si>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</si>
  <si>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</si>
  <si>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</si>
  <si>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</si>
  <si>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</si>
  <si>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Length of study (years)</t>
  </si>
  <si>
    <t>Lemon</t>
  </si>
  <si>
    <t>Jonkershoek, South Africa:Bosboukloof</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</si>
  <si>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</si>
  <si>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</si>
  <si>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</si>
  <si>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</si>
  <si>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</si>
  <si>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</si>
  <si>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</si>
  <si>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</si>
  <si>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</si>
  <si>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</si>
  <si>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</si>
  <si>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</si>
  <si>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</si>
  <si>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</si>
  <si>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</si>
  <si>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</si>
  <si>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</si>
  <si>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</si>
  <si>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</si>
  <si>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other rivers</t>
  </si>
  <si>
    <t>GE</t>
  </si>
  <si>
    <t>in Amazon</t>
  </si>
  <si>
    <t>cound not find location differences btw #5</t>
  </si>
  <si>
    <t>cound not find location differences btw #10</t>
  </si>
  <si>
    <t>Wrong name, Tapajós river</t>
  </si>
  <si>
    <t>Did not find forest variation reported value</t>
  </si>
  <si>
    <t>Calibration (1981–1990),Validation (1991–2000)</t>
  </si>
  <si>
    <t>PL</t>
  </si>
  <si>
    <t>Manuel Diaz Basin</t>
  </si>
  <si>
    <t>Data from plot 2</t>
  </si>
  <si>
    <t xml:space="preserve">AL </t>
  </si>
  <si>
    <t>Did not find reported values</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</si>
  <si>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</si>
  <si>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</si>
  <si>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</si>
  <si>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</si>
  <si>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</si>
  <si>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</si>
  <si>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</si>
  <si>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</si>
  <si>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</si>
  <si>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</si>
  <si>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Situated on the Upper Minjiang River of Yangtze River basin</t>
  </si>
  <si>
    <t>Wrong spelled name, it is Wei River basin</t>
  </si>
  <si>
    <t>name not found, it is Kejie watershed
in the eastern Himalayas. Change citation to: https://doi.org/10.1016/j.jhydrol.2010.06.010</t>
  </si>
  <si>
    <t>Zhang et al. , 2008a</t>
  </si>
  <si>
    <t xml:space="preserve">Median location </t>
  </si>
  <si>
    <t>From</t>
  </si>
  <si>
    <t>To</t>
  </si>
  <si>
    <t>Precipitation data type</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</si>
  <si>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</si>
  <si>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</si>
  <si>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</si>
  <si>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</si>
  <si>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</si>
  <si>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</si>
  <si>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</si>
  <si>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</si>
  <si>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</si>
  <si>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</si>
  <si>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</si>
  <si>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</si>
  <si>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</si>
  <si>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</si>
  <si>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</si>
  <si>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</si>
  <si>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</si>
  <si>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</si>
  <si>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</si>
  <si>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</si>
  <si>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</si>
  <si>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</si>
  <si>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</si>
  <si>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</si>
  <si>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</si>
  <si>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</si>
  <si>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</si>
  <si>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</si>
  <si>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</si>
  <si>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</si>
  <si>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</si>
  <si>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</si>
  <si>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</si>
  <si>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Same time period as other catchments as assumed from the paper. 1969-1970 25% clearcut</t>
  </si>
  <si>
    <t>Aproximate location in GE. 1970-1972 25% clearcut</t>
  </si>
  <si>
    <t>Natural Drainages, Ariz., U.S.A, C</t>
  </si>
  <si>
    <t>Hornbeck et al 1993</t>
  </si>
  <si>
    <t>Author gives only one location for 192 and 231</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</si>
  <si>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</si>
  <si>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</si>
  <si>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</si>
  <si>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</si>
  <si>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</si>
  <si>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</si>
  <si>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</si>
  <si>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</si>
  <si>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</si>
  <si>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</si>
  <si>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</si>
  <si>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</si>
  <si>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</si>
  <si>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</si>
  <si>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</si>
  <si>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</si>
  <si>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</si>
  <si>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</si>
  <si>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</si>
  <si>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</si>
  <si>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</si>
  <si>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</si>
  <si>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</si>
  <si>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</si>
  <si>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</si>
  <si>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</si>
  <si>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</si>
  <si>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</si>
  <si>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same experimental catchment 264 but forest area, it was difficult to determine exact period of time</t>
  </si>
  <si>
    <t>Possible duplicate</t>
  </si>
  <si>
    <t>catch  A, USGS ID 028000</t>
  </si>
  <si>
    <t>catch  C, USGS ID 035000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</si>
  <si>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</si>
  <si>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</si>
  <si>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</si>
  <si>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</si>
  <si>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</si>
  <si>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</si>
  <si>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</si>
  <si>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</si>
  <si>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</si>
  <si>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</si>
  <si>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</si>
  <si>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</si>
  <si>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</si>
  <si>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</si>
  <si>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</si>
  <si>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</si>
  <si>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</si>
  <si>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</si>
  <si>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</si>
  <si>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</si>
  <si>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</si>
  <si>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</si>
  <si>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</si>
  <si>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</si>
  <si>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</si>
  <si>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</si>
  <si>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</si>
  <si>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</si>
  <si>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</si>
  <si>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</si>
  <si>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</si>
  <si>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</si>
  <si>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</si>
  <si>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</si>
  <si>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</si>
  <si>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</si>
  <si>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</si>
  <si>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</si>
  <si>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Hibbert, 1971</t>
  </si>
  <si>
    <t>Name is Dehradun, India. Time period from Mathur 1978 http://indianforester.in/index.php/indianforester/article/view/11473</t>
  </si>
  <si>
    <t>Time period from Blackie 1979 3.2.1 The Water Balance of the Kimakia Catchments</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</si>
  <si>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</si>
  <si>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</si>
  <si>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</si>
  <si>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</si>
  <si>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</si>
  <si>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It is not Harr 1976, it is Miller 1988. Location from Google Maps as Alum Creek Experimental Forest</t>
  </si>
  <si>
    <t>Johnston ,1984</t>
  </si>
  <si>
    <t>Fernow Experimental Forest,  WV #7</t>
  </si>
  <si>
    <t>Fernow Experimental Forest,  WV #6</t>
  </si>
  <si>
    <t>There is not watershed 6, unless this is upper and lower basin numbered after 7 and 6</t>
  </si>
  <si>
    <t xml:space="preserve"> Harr, 1976</t>
  </si>
  <si>
    <t>Harris (1973, 1977)</t>
  </si>
  <si>
    <t>Incorrect souce, it is not Miller et al 1988, it is  Harris (1973, 1977)</t>
  </si>
  <si>
    <t>Gottfried 1983</t>
  </si>
  <si>
    <t>It should be Patric, J.H., Reinhart, K.G., 1971. Time period from Bosch and Hawlett 1982</t>
  </si>
  <si>
    <t>Location from USGS 09075400 CASTLE CREEK AT ASPEN, CO</t>
  </si>
  <si>
    <t>Chiemsee experimental catchments. Approximate location from Farley 2005</t>
  </si>
  <si>
    <t>Grant Forest, Ga, USA, WS14</t>
  </si>
  <si>
    <t>Gilmore, 1977</t>
  </si>
  <si>
    <t>Yerraminnup S.</t>
  </si>
  <si>
    <t>Swartboskloof</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</si>
  <si>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</si>
  <si>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</si>
  <si>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</si>
  <si>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</si>
  <si>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</si>
  <si>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</si>
  <si>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</si>
  <si>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Latitude</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</si>
  <si>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</si>
  <si>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Not found in Brown 2005 and could not find that catchment name. Reference is Bosh and Hawlett 1962</t>
  </si>
  <si>
    <t xml:space="preserve">Treatment from Bosch and Hawlett 1982, 1966--1967, clearcut 20% </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</si>
  <si>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</si>
  <si>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</si>
  <si>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</si>
  <si>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Incorrect souce, it is not Miller et al 1988, it is Gottfried 1983, Location as   USGS 09492400</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</si>
  <si>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</si>
  <si>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</si>
  <si>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</si>
  <si>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</si>
  <si>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</si>
  <si>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</si>
  <si>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</si>
  <si>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</si>
  <si>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</si>
  <si>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</si>
  <si>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</si>
  <si>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</si>
  <si>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USGS</t>
  </si>
  <si>
    <t>only in japanese, it is in Bosch and Hewlett review but cannot id catchment</t>
  </si>
  <si>
    <t>Oconee Milledgeville, USA</t>
  </si>
  <si>
    <t>Oconee Greensboro, USA</t>
  </si>
  <si>
    <t>Ocmulgee Macon, USA</t>
  </si>
  <si>
    <t xml:space="preserve">Chattahoochee at West Point, USA, </t>
  </si>
  <si>
    <t>Savannah at Augusta, USA</t>
  </si>
  <si>
    <t>Chattahoochee at Norcross, USA</t>
  </si>
  <si>
    <t>Saluda at Columbia, USA</t>
  </si>
  <si>
    <t>Saluda at Silverstreet, USA</t>
  </si>
  <si>
    <t>Tallapoosa at Wadley AL, USA</t>
  </si>
  <si>
    <t>Coalburn catchment</t>
  </si>
  <si>
    <t>Ganaraska River Basin</t>
  </si>
  <si>
    <t>Jialuhe river</t>
  </si>
  <si>
    <t>NA</t>
  </si>
  <si>
    <t>Watershed 8 Tucker VA</t>
  </si>
  <si>
    <t>Watershed 9 Tucker VA</t>
  </si>
  <si>
    <t>Luchelemu catchment</t>
  </si>
  <si>
    <t>Queens river</t>
  </si>
  <si>
    <t>Valtorto</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</si>
  <si>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</si>
  <si>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</si>
  <si>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</si>
  <si>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</si>
  <si>
    <t>Time study from Bosch and Hawlett 1982. Paper from them sayas 80% increase in runoff after 8 yrs treatment. In Hibbert 1971 says Watershed F was not treated until 1969 and was not included in that study</t>
  </si>
  <si>
    <t>Trimble and Weirich, 1987</t>
  </si>
  <si>
    <t>Data as extracted by Filoso et al. 2017, based on Table 1 in Trimble and Weirich. Rainfall data from https://prism.oregonstate.edu/normals/</t>
  </si>
  <si>
    <t>data as extracted by Filoso et al. 2017, based on Table 1 in Trimble and Weirich Rainfall data from https://prism.oregonstate.edu/normals/</t>
  </si>
  <si>
    <t>data as extracted by Filoso et al. 2017, based on Table 1 in Trimble and Weirich, location using gauge 02347500 near Carsonville, the Flint does not go through Culloden.Rainfall data from https://prism.oregonstate.edu/normals/</t>
  </si>
  <si>
    <t xml:space="preserve"> data as extracted by Filoso et al. 2017, based on Table 1 in Trimble and Weirich, for location used gauge 02218300 as original gauge location is probably now in Lake Oconee. Rainfall data from https://prism.oregonstate.edu/normals/</t>
  </si>
  <si>
    <t>data as extracted by Filoso et al. 2017, based on Table 1 in Trimble and Weirich. Rainfall data from https://prism.oregonstate.edu/normals/</t>
  </si>
  <si>
    <t xml:space="preserve">Trimble and Weirich, 1987, </t>
  </si>
  <si>
    <t>data as extracted by Filoso et al. 2017, based on Table 1 in Trimble and Weirich.Rainfall data from https://prism.oregonstate.edu/normals/</t>
  </si>
  <si>
    <t xml:space="preserve"> data as extracted by Filoso et al. 2017, based on Table 1 in Trimble and Weirich.Rainfall data from https://prism.oregonstate.edu/normals/</t>
  </si>
  <si>
    <t>data as extracted by Filoso et al. 2017, based on Table 1 in Trimble and Weirich. Gauge probably no longer exists.Rainfall data from https://prism.oregonstate.edu/normals/</t>
  </si>
  <si>
    <t xml:space="preserve">Birkinshaw et al. 2014 </t>
  </si>
  <si>
    <t>from Filoso et al. 2017. page 564: no statistically significant trends were found in the annual discharge totals</t>
  </si>
  <si>
    <t xml:space="preserve">Buttle 1994 </t>
  </si>
  <si>
    <t>from Filoso et al. 2017. Change in runoff based on 100mm decline on 0.6 (runoff ratio)*800mm precip</t>
  </si>
  <si>
    <t>Huang and Zhang 2004</t>
  </si>
  <si>
    <t xml:space="preserve"> from Filoso et al. 2017. This paper actually describes more than just reforestation, there are also other conservation practices, so not really valid</t>
  </si>
  <si>
    <t xml:space="preserve">Lima et al. 1978 </t>
  </si>
  <si>
    <t>FOREST SERVICE RESEARCH PAPER NE-392 from Filoso et al. 2017</t>
  </si>
  <si>
    <t>Mwendera 1994</t>
  </si>
  <si>
    <t xml:space="preserve"> https://doi.org/10.1016/0378-1127(94)90159-7</t>
  </si>
  <si>
    <t>Lima et al. 1978</t>
  </si>
  <si>
    <t xml:space="preserve"> FOREST SERVICE RESEARCH PAPER NE-392 from Filoso et al. 2017</t>
  </si>
  <si>
    <t xml:space="preserve">Pitman 1978 </t>
  </si>
  <si>
    <t>from Filoso et al. 2017</t>
  </si>
  <si>
    <t xml:space="preserve">Stoof et al. 2012 </t>
  </si>
  <si>
    <t>https://hess.copernicus.org/articles/16/267/2012/. Rainfall and Et calculated as the average of the reported data in Table 3 in the paper</t>
  </si>
  <si>
    <t>DeltaF_perc</t>
  </si>
  <si>
    <t>DeltaQf_perc</t>
  </si>
  <si>
    <t xml:space="preserve">The Pearce et al. 1976 paper is inaccessible https://agris.fao.org/agris-search/search.do?recordID=US201301255454. There are a series of other papers close to the date from the  associated group of authors: Pearce and Rowe (1979) https://www.jstor.org/stable/43944449; O'Loughlin et al. (1978) https://www.jstor.org/stable/43944421; Pearce et al. (1982) https://www.jstor.org/stable/43922025, however none of these mention M7 and M9  as study sites.  The main paper that actually covers the data is Pearce et al. (1980) (whihc is only available on Research Gate https://www.researchgate.net/publication/239573291_Effects_of_clearfelling_and_slash-burning_on_water_yield_and_storm_hydro-_graphs_in_evergreen_mixed_forests_western_New_Zealand). </t>
  </si>
  <si>
    <t>Different Zhou, Australian paper: Zhou, Y., Zhang, Y., Vaze, J., Lane, P., Xu, S., 2015. Impact of bushfire and climate variability on streamflow from forested catchments in southeast Australia. Hydrol. Sci. J., 1–21. Not PWE, but HM. Corrected.</t>
  </si>
  <si>
    <t>Same problem, this is the Australian Zhou et al. (2015) Zhou, Y., Zhang, Y., Vaze, J., Lane, P., Xu, S., 2015. Impact of bushfire and climate variability on streamflow from forested catchments in southeast Australia. Hydrol. Sci. J., 1–21. Not PWE, but HM, corrected</t>
  </si>
  <si>
    <t xml:space="preserve">From Bosh and Hawlett, 1982 In 1966-1967 25% was clearcut </t>
  </si>
  <si>
    <t>From Bosh and Hawlett, 1982 In 1966 82% clearcut and burned in 1967</t>
  </si>
  <si>
    <t>Lambrechtsbos B</t>
  </si>
  <si>
    <t>See Slingsby et al. 2021 DOI: 10.1002/hyp.14101  The Scott paper only analyses 1 year after fire</t>
  </si>
  <si>
    <t xml:space="preserve">Area seems incorrect. Paper says 29.3 ha within a larger 610 km2 area, but modelling is only for the 29.3 ha </t>
  </si>
  <si>
    <t>Location Details</t>
  </si>
  <si>
    <t>Notes</t>
  </si>
  <si>
    <t>*AL=aprox location given by author, PL=point location given by author, GM= coordinates guessed from google maps, USGS = USGS location data</t>
  </si>
  <si>
    <t>Location Details*</t>
  </si>
  <si>
    <t>Lat long for Petchaboon, data also via: http://www.bom.gov.au/water/about/waterResearch/document/10_Thailand-12.pdf  cited in Pena-Arancibia et al. 2012, original paper inaccessible</t>
  </si>
  <si>
    <t>Completed 1, Incomplete 0</t>
  </si>
  <si>
    <t>Watson et al. 2001 clearly states that this is clearing followed by reseeding at different densities, changed to -75</t>
  </si>
  <si>
    <t>Ruprecht et al 1989 says "clearfelling", so the change in forestry should be -100 not +100. Bari et al. also says "cleared".</t>
  </si>
  <si>
    <t>Area(km2)</t>
  </si>
  <si>
    <t>This is Ruprecht and Schofield (1989). Paper says "clearfelling" so -100 rather than +100</t>
  </si>
  <si>
    <t>Original publication, cornish 1993 highlights that this is a clearing operation, so change in cover should be negative. Changed to -25\%</t>
  </si>
  <si>
    <t>not in the Hibbert reference  from Bosch and Hewlett (1982) exp number 73. Treatmment : 1968, 83% overstorey killed with herbicides_x000D_
Location as USGS 350821077314903 JO-047 BEAVER CREEK RS 3_x000D_
Found in Brown 1917 https://cedb.asce.org/CEDBsearch/record.jsp?dockey=0018342. Time of the study was assumed from Bosch and Hawlett 1982</t>
  </si>
  <si>
    <t>%Q says -157%, cound not find 599.1. Was found in Stednick et al 1996.  https://doi.org/10.1029/WR022i001p00067 and https://doi.org/10.1029/WR020i011p01639 Correct citation missing Baker, Jr., M.B., 1984. Changes in streamflow in an herbicide treated pinyon-juniper watershed in Arizona._x000D_
Water Resour. Res., 20: 1639-1642._x000D_
Baker, Jr., M.B., 1986. Effects of ponderosa pine treatments on water yield in Arizona. Water Resour. Res.,_x000D_
22: 67-73.</t>
  </si>
  <si>
    <t>only cited in watson 2000O. Cited in Brown 2005 as ’Shaughnessy et al. (1989), Jayasuriya and O’Shaughnessy (1988), doi:10.1016/j.jhydrol.2004.12.010. Jayasuriya and O’Shaughnessy (1988) is a conference paper from Hydrology and Water Resources Symposium. It indicates for Black Spur 1 50% patch cut. Chaged Delta_F_perc to -50%</t>
  </si>
  <si>
    <t>only cited in watson 2001. Area is incorrect, 0.77 km2 corresponds to Black Spur 3 not number 2 (0.96 km2)
Found in Brown 2005 cited as Nandakumar (1993) and Watson et al. (1999, 2001) doi:10.1016/j.jhydrol.2004.12.010. Also checked the Jayasuriya &amp; O’Shaughnessy 1988 conference paper,  which indicates this is also a clearing action.</t>
  </si>
  <si>
    <t>Location based on statement: about 22 km northwest of Elgin and 8 km_x000D_
southwest of the Spout Springs Winter Recreation Area in https://www.fs.fed.us/pnw/pubs/pnw_rn361.pdf</t>
  </si>
  <si>
    <t>Bosboukloof, see also notes on 184 and Slingsby et al. 2021 DOI: 10.1002/hyp.14101  The Scott paper only analyses 1 year after fire, so it should be a decrease in cover, changed to -80</t>
  </si>
  <si>
    <t>Canovanas</t>
  </si>
  <si>
    <t>Different sub catchment from 94</t>
  </si>
  <si>
    <t>Catchment 3, Different sub catchment from 94</t>
  </si>
  <si>
    <t>catch D, USGS ID 038320. All catchments from the study from Beck et al. 2014 should probably be removed from the database as the paper clearly indicates that there is no evidence of a change in flow due to reforestation. The values that are cited in the database should all be set to "not significant from 0", so might be included as 0. Including them wiht values is misleading.</t>
  </si>
  <si>
    <t>This treatment was a plantation establishment after logging. So the increase in flow is related to the removal of trees (-60%) and refers to the first five years in the treatment. See also Cornish and Vertessy, 2001.</t>
  </si>
  <si>
    <t>Original publication (Robinson, 1993) which is asymposium paper, is not available. The best summary of the reseearch is in Birkinshaw et al. (2014) http://dx.doi.org/10.1016/j.jhydrol.2014.07.050 which summaries 45 years of resaerch in the Coalburn catchment. It was a reforestation experiment, and there was a decrease in the streamflow over the longer time period. Changed to -20.3\%</t>
  </si>
  <si>
    <t>Approximate location using original report (Schneider &amp; Ayer 1961) and google maps Original report is actually Schneider &amp; Ayer (1961) https://pubs.er.usgs.gov/publication/wsp1602 location from https://waterdata.usgs.gov/. Length from Bosch and Hewlett 1962. Confirmed that this reforestation, but this means that it is a reduction in flow so negative Delta_Q_f</t>
  </si>
  <si>
    <t>Should be -40% as treatment was logging with a regeneration burn. The time period includes regrowth. Not exactly a direct change in flow due to logging</t>
  </si>
  <si>
    <t>Coshocton, Ohio, U.S.A.: 172. checked increase</t>
  </si>
  <si>
    <t>1938--1939, 70% reforested, mostly pine. Location as USGS 402157081481500 ARS WATERSHED 172 WEIR NR CHILI OH. Checked paper, should be a reduction in streamflow, not an increase.</t>
  </si>
  <si>
    <t>. Treatment 1942--1956 30%, basal 25 mm average area cut by uncon- increase trolled logging_x000D_
Aprox Location from USGS 350238083265904 MA-084 COWEETA RS CH-3 NR OTTO,NC</t>
  </si>
  <si>
    <t>1949, 22% basal area cut,under storey only_x000D_
Source https://academic.oup.com/forestscience/article-abstract/2/2/82/4763724?redirectedFrom=PDF</t>
  </si>
  <si>
    <t>From Bosch and Hawlett et al 1982: treatment 1955, 50% poisoned in_x000D_
alternate 10-m strips, no removal, regrowth restricted. Aproximatex location from COWEETA EXP STATION, NC_x000D_
MACON County, Coop ID: 312102</t>
  </si>
  <si>
    <t>From Bosch and Hawlett et al 1982: treatment 1962--1964, 51% clearcut, 22% thinned (65% basal area). Location of station 28 from Laserat et al 2012 doi: 10.2166/nh.2012.067_x000D_
Need to find original article https://agris.fao.org/agris-search/search.do?recordID=US201300317359 to check the length of the study</t>
  </si>
  <si>
    <t>Need to confrim time study is one year as catchment 115. treatment 1955, 27% basal area cut not significantly by selective logging_x000D_
Johnson, E.A., Kovner, J.L., 1956. Effect on streamflow of cutting a forest understory. For. Sci. 2, 82–91._x000D_
Aprox Location from USGS 350238083265904 MA-084 COWEETA RS CH-3 NR OTTO, NC_x000D_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</si>
  <si>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 xml:space="preserve">Source is not Miller et al 1988, it is Harr 1976. Specific time period not found in Harr 1976. As by the manuscript in Harr, same time period as AL-1 catchment was considered_x000D_
</t>
  </si>
  <si>
    <t>Source is not Miller et al 1988, it is Harr 1976. Time period not found in Harr 1976. 5 years assumed from  Bosch and Hawlett 1982, treatment: 1971, individual trees repwell: drained gravelly loam, resenting 50% of basal_x000D_
150 cm deep area removed ; -+2%roads</t>
  </si>
  <si>
    <t xml:space="preserve">original value of 250% is incorrect estimateof change. The paper says on page 7 about the outflow change: Both of these outflow ratios (0.64 and 0.50) were higher than the calculated expected values of 0.55 for 2003 and 0.44 for 2005, respectively. So value should be 0.64/0.55*100 - 100 or 0.5/044*100 - 100: 16% or 13% </t>
  </si>
  <si>
    <t>Dons catchment name was not found in Bent 2001, it is Cadwell Creek_x000D_
study area</t>
  </si>
  <si>
    <t>did not find the cited original articles. Troendle 1980 does not exist in Zhang et al. 2017 references.  Same name as Alexander 1995 but different edition. WV duplicate? Different time period?</t>
  </si>
  <si>
    <t>Grande de Loıza</t>
  </si>
  <si>
    <t>Grande de Manati</t>
  </si>
  <si>
    <t>Catchment of study is W14 not W18. From Bosch and Hewlett et al 1982: treatment 1974/1975 100% clearcut, roller chopped twice, and pine planted by machine
Original source in this book. https://www.vgls.vic.gov.au/client/en_AU/VGLS-public/search/detailnonmodal?qu=Water+harvesting.&amp;d=ent%3A%2F%2FSD_ILS%2F0%2FSD_ILS%3A25738%7EILS%7E0&amp;ps=300</t>
  </si>
  <si>
    <t>159, 160, 165, 239, 240 and 268 are all Yambulla state forest. The location details refer to the overall location not the individual catchments. Results relate only to the first change point after the wildfire.</t>
  </si>
  <si>
    <t>Inabon</t>
  </si>
  <si>
    <t>This treatment was a plantation establishment after logging. So the increase in flow is related to the removal of trees (-29%) and refers to the first five years in the treatment. See also Cornish and Vertessy, 2001.</t>
  </si>
  <si>
    <t>See notes with 214 and 215. Watson et al. 2001 clearly states that this is clearing followed by reseeding at different densities</t>
  </si>
  <si>
    <t>In Watson et al 2001 it is Myrtle 2 not 4. Should be a removal (deforestation) as well, so -74%. But also includes long regrowth. Change in flow is probably an estimate for the first 3 years</t>
  </si>
  <si>
    <t>Incorrect source. From Bruijnzeel,1990. It says effect statistically not significant. Original source Gilmore, 1977 http://pascal-francis.inist.fr/vibad/index.php?action=getRecordDetail&amp;idt=PASCALGEODEBRGM7720452599</t>
  </si>
  <si>
    <t>The paper suggests a change in cover of 85% and also a negative value, not a positive. It also is not totally clear how the delta Q is calculated, presumably from Table 4 in the paper. Ths study period is also very short</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</si>
  <si>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</si>
  <si>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Tanama</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</si>
  <si>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</si>
  <si>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Hornbeck et al 1993. Hubbard Brook Experimental Forest, NH, Catchment 4</t>
  </si>
  <si>
    <t>Correct name is Yerraminnup S..There is no Yerrami S in Zhou et al. This is originally from Ruprecht and Schofield (1989), but they are citing a WA water resources report, Dates confirmed in the original. Also, this is clearing, so should be -60% delta_F_perc</t>
  </si>
  <si>
    <t>Ferreto et al., 2021</t>
  </si>
  <si>
    <t>PE30 = Old-EsW</t>
  </si>
  <si>
    <t>PE100 = Young-EbW</t>
  </si>
  <si>
    <t>Almeida et al., 2016</t>
  </si>
  <si>
    <t xml:space="preserve">Monitored from 34 month before harvest, to 14 month after harvest. Pa &amp; DQf calculated fron discharge in Table II (mm) (433-483)/483=-10%. E0 from Table III. </t>
  </si>
  <si>
    <t>Monitored 4 years after harvest and replanting. Also correcting Almeida´s %for is 30% of the 61% of eucalyptus area. Pa &amp; E0 from Table 2</t>
  </si>
  <si>
    <t>Monitored 4 years after harvest and replanting. Also correcting Almeida´s %for is 100% of the 65% of eucalyptus area. Pa &amp; E0 from Table 2</t>
  </si>
  <si>
    <t xml:space="preserve">Monitored from 34 month before harvest, to 14 month after harvest. Pa &amp; DQf calculated fron discharge in Table II (mm) (459/424-248/1027)/(248/1027)=+85%. E0 from Table III. </t>
  </si>
  <si>
    <t>Borg et al. , 1988</t>
  </si>
  <si>
    <t>catchment B, in Beck 2013 time was calculated considering landuse maps and data availability, USGS ID 034000. (1996–1998 were excluded). Paper says results were insignificant</t>
  </si>
  <si>
    <t>This should be a decrease in forest cover rather than an increase.</t>
  </si>
  <si>
    <t>Don Tomas</t>
  </si>
  <si>
    <t>Silveira et al., 2016</t>
  </si>
  <si>
    <t>Uruguay</t>
  </si>
  <si>
    <t>DeltaQf_perc calculated from Table II as (QsNatural grasslands-QsForest/QsNatural grasslands) and yearly averaged</t>
  </si>
  <si>
    <t>La Reina</t>
  </si>
  <si>
    <t>Iroumé A, O Mayen, A Huber. 2006. Runoff and peak flow responses to timber harvest and forest age in southern Chile. Hydrological Processes 20: 37-50. DOI: 10.1002/ hyp.5897</t>
  </si>
  <si>
    <t>Chile</t>
  </si>
  <si>
    <t>Andrés Iroumé, Hardin Palacios, Afforestation and changes in forest composition affect runoff in large river basins with pluvial regime and Mediterranean climate, Chile, Journal of Hydrology, Volume 505, 2013, Pages 113-125, ISSN 0022-1694, https://doi.org/10.1016/j.jhydrol.2013.09.031.</t>
  </si>
  <si>
    <t>Iroumé y Palacios.,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</si>
</sst>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7.5"/>
      <color theme="1"/>
      <name val="Times New Roman"/>
      <family val="1"/>
    </font>
    <font>
      <b/>
      <vertAlign val="superscript"/>
      <sz val="7.5"/>
      <color theme="1"/>
      <name val="Times New Roman"/>
      <family val="1"/>
    </font>
    <font>
      <sz val="7.5"/>
      <color rgb="FF000000"/>
      <name val="Times New Roman"/>
      <family val="1"/>
    </font>
    <font>
      <sz val="7.5"/>
      <color theme="1"/>
      <name val="Times New Roman"/>
      <family val="1"/>
    </font>
    <font>
      <sz val="8"/>
      <name val="Calibri"/>
      <family val="2"/>
      <scheme val="minor"/>
    </font>
    <font>
      <b/>
      <sz val="7.5"/>
      <color rgb="FF000000"/>
      <name val="Times New Roman"/>
      <family val="1"/>
    </font>
    <font>
      <sz val="11"/>
      <color theme="1"/>
      <name val="Times New Roman"/>
      <family val="1"/>
    </font>
    <font>
      <sz val="7.5"/>
      <color rgb="FF00313C"/>
      <name val="Times New Roman"/>
      <family val="1"/>
    </font>
    <font>
      <b/>
      <sz val="7"/>
      <color theme="1"/>
      <name val="Times New Roman"/>
      <family val="1"/>
    </font>
    <font>
      <sz val="7"/>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
      <patternFill patternType="solid">
        <fgColor rgb="FFFF0000"/>
        <bgColor indexed="64"/>
      </patternFill>
    </fill>
  </fills>
  <borders count="5">
    <border>
      <left/>
      <right/>
      <top/>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81">
    <xf numFmtId="0" fontId="0" fillId="0" borderId="0" xfId="0"/>
    <xf numFmtId="0" fontId="3" fillId="0" borderId="0" xfId="0" applyFont="1" applyBorder="1" applyAlignment="1">
      <alignment horizontal="justify" vertical="center" wrapText="1"/>
    </xf>
    <xf numFmtId="0" fontId="4" fillId="0" borderId="0" xfId="0" applyFont="1"/>
    <xf numFmtId="0" fontId="4" fillId="0" borderId="0" xfId="0" applyFont="1" applyAlignment="1">
      <alignment wrapText="1"/>
    </xf>
    <xf numFmtId="0" fontId="4" fillId="0" borderId="0" xfId="0" applyFont="1" applyAlignment="1">
      <alignment horizontal="left"/>
    </xf>
    <xf numFmtId="0" fontId="4" fillId="0" borderId="0" xfId="0" applyFont="1" applyAlignment="1"/>
    <xf numFmtId="0" fontId="3" fillId="0" borderId="0" xfId="0" applyFont="1" applyFill="1" applyBorder="1" applyAlignment="1">
      <alignment horizontal="justify" vertical="center" wrapText="1"/>
    </xf>
    <xf numFmtId="0" fontId="3" fillId="0" borderId="0" xfId="0" applyFont="1" applyBorder="1" applyAlignment="1">
      <alignment horizontal="left" vertical="center" wrapText="1"/>
    </xf>
    <xf numFmtId="0" fontId="4" fillId="0" borderId="0" xfId="0" applyFont="1" applyFill="1" applyAlignment="1">
      <alignment wrapText="1"/>
    </xf>
    <xf numFmtId="0" fontId="4" fillId="0" borderId="0" xfId="0" applyFont="1" applyFill="1"/>
    <xf numFmtId="0" fontId="7" fillId="0" borderId="0" xfId="0" applyFont="1"/>
    <xf numFmtId="0" fontId="7" fillId="0" borderId="0" xfId="0" applyFont="1" applyFill="1"/>
    <xf numFmtId="0" fontId="7" fillId="2" borderId="0" xfId="0" applyFont="1" applyFill="1"/>
    <xf numFmtId="0" fontId="7" fillId="3" borderId="0" xfId="0" applyFont="1" applyFill="1"/>
    <xf numFmtId="0" fontId="4" fillId="0" borderId="0" xfId="0" applyFont="1" applyFill="1" applyAlignment="1">
      <alignment horizontal="center"/>
    </xf>
    <xf numFmtId="0" fontId="4" fillId="0" borderId="0" xfId="0" applyFont="1" applyFill="1" applyBorder="1"/>
    <xf numFmtId="0" fontId="4" fillId="0" borderId="0" xfId="0" applyFont="1" applyAlignment="1">
      <alignment horizontal="center"/>
    </xf>
    <xf numFmtId="0" fontId="4" fillId="0" borderId="0" xfId="0" applyFont="1" applyAlignment="1">
      <alignment horizontal="left" wrapText="1"/>
    </xf>
    <xf numFmtId="0" fontId="4" fillId="0" borderId="2" xfId="0" applyFont="1" applyBorder="1" applyAlignment="1">
      <alignment horizontal="left" wrapText="1"/>
    </xf>
    <xf numFmtId="0" fontId="4" fillId="0" borderId="0" xfId="0" applyFont="1" applyFill="1" applyBorder="1" applyAlignment="1">
      <alignment horizontal="left" wrapText="1"/>
    </xf>
    <xf numFmtId="0" fontId="4" fillId="0" borderId="0" xfId="0" applyFont="1" applyFill="1" applyBorder="1" applyAlignment="1">
      <alignment horizontal="left" vertical="center" wrapText="1"/>
    </xf>
    <xf numFmtId="0" fontId="3" fillId="0" borderId="2" xfId="0" applyFont="1" applyBorder="1" applyAlignment="1">
      <alignment horizontal="justify" vertical="center" wrapText="1"/>
    </xf>
    <xf numFmtId="0" fontId="4" fillId="0" borderId="2" xfId="0" applyFont="1" applyBorder="1" applyAlignment="1">
      <alignment horizontal="left"/>
    </xf>
    <xf numFmtId="0" fontId="10" fillId="0" borderId="0" xfId="0" applyFont="1" applyAlignment="1">
      <alignment wrapText="1"/>
    </xf>
    <xf numFmtId="0" fontId="10" fillId="0" borderId="2" xfId="0" applyFont="1" applyBorder="1" applyAlignment="1">
      <alignment wrapText="1"/>
    </xf>
    <xf numFmtId="0" fontId="4" fillId="0" borderId="0" xfId="0" applyFont="1" applyBorder="1" applyAlignment="1">
      <alignment horizontal="left" wrapText="1"/>
    </xf>
    <xf numFmtId="0" fontId="4"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vertical="center" wrapText="1"/>
    </xf>
    <xf numFmtId="0" fontId="3" fillId="0" borderId="0" xfId="0" applyFont="1" applyBorder="1" applyAlignment="1">
      <alignment horizontal="justify" vertical="center"/>
    </xf>
    <xf numFmtId="0" fontId="7" fillId="4" borderId="0" xfId="0" applyFont="1" applyFill="1" applyBorder="1" applyAlignment="1">
      <alignment wrapText="1"/>
    </xf>
    <xf numFmtId="0" fontId="7" fillId="4" borderId="0" xfId="0" applyFont="1" applyFill="1" applyBorder="1"/>
    <xf numFmtId="0" fontId="4" fillId="0" borderId="0" xfId="0" applyFont="1" applyFill="1" applyBorder="1" applyAlignment="1">
      <alignment horizontal="center"/>
    </xf>
    <xf numFmtId="0" fontId="4" fillId="0" borderId="0" xfId="0" applyFont="1" applyFill="1" applyBorder="1" applyAlignment="1">
      <alignment wrapText="1"/>
    </xf>
    <xf numFmtId="0" fontId="1" fillId="0" borderId="3" xfId="0" applyFont="1" applyFill="1" applyBorder="1" applyAlignment="1">
      <alignment vertical="center" wrapText="1"/>
    </xf>
    <xf numFmtId="0" fontId="1" fillId="0" borderId="3" xfId="0" applyFont="1" applyFill="1" applyBorder="1" applyAlignment="1">
      <alignment horizontal="left" vertical="center" wrapText="1"/>
    </xf>
    <xf numFmtId="0" fontId="9" fillId="0" borderId="3" xfId="0" applyFont="1" applyFill="1" applyBorder="1" applyAlignment="1">
      <alignment vertical="center" wrapText="1"/>
    </xf>
    <xf numFmtId="0" fontId="4" fillId="0" borderId="1" xfId="0" applyFont="1" applyFill="1" applyBorder="1"/>
    <xf numFmtId="0" fontId="4" fillId="0" borderId="1" xfId="0" applyFont="1" applyFill="1" applyBorder="1" applyAlignment="1">
      <alignment wrapText="1"/>
    </xf>
    <xf numFmtId="0" fontId="7" fillId="4" borderId="0" xfId="0" applyFont="1" applyFill="1" applyAlignment="1">
      <alignment wrapText="1"/>
    </xf>
    <xf numFmtId="0" fontId="7" fillId="4" borderId="0" xfId="0" applyFont="1" applyFill="1"/>
    <xf numFmtId="0" fontId="1" fillId="0" borderId="4" xfId="0" applyFont="1" applyFill="1" applyBorder="1" applyAlignment="1">
      <alignment horizontal="center" vertical="center" wrapText="1"/>
    </xf>
    <xf numFmtId="0" fontId="1"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4" fillId="0" borderId="0" xfId="0" applyFont="1" applyFill="1" applyBorder="1" applyAlignment="1">
      <alignment vertical="center" wrapText="1"/>
    </xf>
    <xf numFmtId="0" fontId="3" fillId="0" borderId="0"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Fill="1" applyBorder="1" applyAlignment="1">
      <alignment horizontal="center"/>
    </xf>
    <xf numFmtId="0" fontId="8" fillId="0" borderId="0" xfId="0" applyFont="1" applyFill="1" applyBorder="1"/>
    <xf numFmtId="0" fontId="1" fillId="0" borderId="0" xfId="0" applyFont="1" applyFill="1" applyBorder="1"/>
    <xf numFmtId="0" fontId="1" fillId="0" borderId="0" xfId="0" applyFont="1" applyFill="1"/>
    <xf numFmtId="0" fontId="1" fillId="0" borderId="4" xfId="0" applyFont="1" applyFill="1" applyBorder="1" applyAlignment="1">
      <alignment horizontal="right" vertical="center" wrapText="1"/>
    </xf>
    <xf numFmtId="0" fontId="4" fillId="0" borderId="0" xfId="0" applyFont="1" applyFill="1" applyBorder="1" applyAlignment="1">
      <alignment horizontal="right"/>
    </xf>
    <xf numFmtId="0" fontId="3" fillId="0" borderId="0" xfId="0" applyFont="1" applyFill="1" applyBorder="1" applyAlignment="1">
      <alignment horizontal="right" vertical="center" wrapText="1"/>
    </xf>
    <xf numFmtId="0" fontId="4" fillId="0" borderId="1" xfId="0" applyFont="1" applyFill="1" applyBorder="1" applyAlignment="1">
      <alignment horizontal="right"/>
    </xf>
    <xf numFmtId="0" fontId="4" fillId="0" borderId="0" xfId="0" applyFont="1" applyFill="1" applyAlignment="1">
      <alignment horizontal="right"/>
    </xf>
    <xf numFmtId="2" fontId="4" fillId="0" borderId="0" xfId="0" applyNumberFormat="1" applyFont="1" applyFill="1" applyBorder="1"/>
    <xf numFmtId="1" fontId="4" fillId="0" borderId="0" xfId="0" applyNumberFormat="1" applyFont="1" applyFill="1" applyBorder="1"/>
    <xf numFmtId="2" fontId="3" fillId="0" borderId="0" xfId="0" applyNumberFormat="1" applyFont="1" applyFill="1" applyBorder="1" applyAlignment="1">
      <alignment vertical="center"/>
    </xf>
    <xf numFmtId="2" fontId="4" fillId="0" borderId="1" xfId="0" applyNumberFormat="1" applyFont="1" applyFill="1" applyBorder="1"/>
    <xf numFmtId="0" fontId="6" fillId="0" borderId="1" xfId="0" applyFont="1" applyBorder="1" applyAlignment="1">
      <alignment horizontal="center" vertical="center" wrapText="1"/>
    </xf>
    <xf numFmtId="2" fontId="3" fillId="0" borderId="0" xfId="0" applyNumberFormat="1" applyFont="1" applyBorder="1" applyAlignment="1">
      <alignment horizontal="left" vertical="center" wrapText="1"/>
    </xf>
    <xf numFmtId="2" fontId="4" fillId="0" borderId="0" xfId="0" applyNumberFormat="1" applyFont="1" applyBorder="1" applyAlignment="1">
      <alignment horizontal="left"/>
    </xf>
    <xf numFmtId="2" fontId="3" fillId="0" borderId="0" xfId="0" applyNumberFormat="1" applyFont="1" applyBorder="1" applyAlignment="1">
      <alignment horizontal="left" vertical="center"/>
    </xf>
    <xf numFmtId="2" fontId="3" fillId="0" borderId="2" xfId="0" applyNumberFormat="1" applyFont="1" applyBorder="1" applyAlignment="1">
      <alignment horizontal="left" vertical="center" wrapText="1"/>
    </xf>
    <xf numFmtId="0" fontId="4" fillId="3" borderId="0" xfId="0" applyFont="1" applyFill="1" applyBorder="1"/>
    <xf numFmtId="0" fontId="0" fillId="5" borderId="0" xfId="0" applyFill="1"/>
    <xf numFmtId="0" fontId="0" fillId="0" borderId="0" xfId="0" applyAlignment="1">
      <alignment wrapText="1"/>
    </xf>
    <xf numFmtId="0" fontId="0" fillId="2" borderId="0" xfId="0" applyFill="1"/>
    <xf numFmtId="0" fontId="4" fillId="2" borderId="0" xfId="0" applyFont="1" applyFill="1" applyBorder="1"/>
    <xf numFmtId="0" fontId="4" fillId="2" borderId="0" xfId="0" applyFont="1" applyFill="1"/>
    <xf numFmtId="164" fontId="4" fillId="0" borderId="0" xfId="0" applyNumberFormat="1" applyFont="1" applyFill="1" applyBorder="1"/>
    <xf numFmtId="2" fontId="3" fillId="0" borderId="0" xfId="0" applyNumberFormat="1" applyFont="1" applyAlignment="1">
      <alignment horizontal="left" vertical="center" wrapText="1"/>
    </xf>
    <xf numFmtId="0" fontId="0" fillId="0" borderId="0" xfId="0"/>
    <xf numFmtId="0" fontId="4" fillId="0" borderId="0" xfId="0" applyFont="1" applyFill="1" applyAlignment="1">
      <alignment wrapText="1"/>
    </xf>
    <xf numFmtId="0" fontId="4" fillId="0" borderId="0" xfId="0" applyFont="1" applyFill="1"/>
    <xf numFmtId="0" fontId="4" fillId="0" borderId="0" xfId="0" applyFont="1" applyFill="1" applyAlignment="1">
      <alignment horizontal="center"/>
    </xf>
    <xf numFmtId="0" fontId="4" fillId="0" borderId="0" xfId="0" applyFont="1" applyFill="1" applyAlignment="1">
      <alignment horizontal="right"/>
    </xf>
    <xf numFmtId="0" fontId="4" fillId="2" borderId="0" xfId="0" applyFont="1" applyFill="1" applyBorder="1"/>
    <xf numFmtId="0" fontId="4" fillId="2" borderId="0" xfId="0" applyFont="1" applyFill="1"/>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3"/>
  <sheetViews>
    <sheetView zoomScale="76" zoomScaleNormal="76" workbookViewId="0">
      <pane ySplit="1" topLeftCell="A53" activePane="bottomLeft" state="frozen"/>
      <selection pane="bottomLeft" activeCell="N56" sqref="N56"/>
    </sheetView>
  </sheetViews>
  <sheetFormatPr defaultColWidth="15.59765625" defaultRowHeight="40.15" customHeight="1" x14ac:dyDescent="0.45"/>
  <cols>
    <col min="1" max="12" width="15.59765625" style="2"/>
    <col min="13" max="14" width="15.59765625" style="4"/>
    <col min="15" max="18" width="15.59765625" style="17"/>
    <col min="19" max="19" width="15.59765625" style="4"/>
    <col min="21" max="21" width="50.59765625" style="23" customWidth="1"/>
    <col min="23" max="16384" width="15.59765625" style="2"/>
  </cols>
  <sheetData>
    <row r="1" spans="1:21" s="8" customFormat="1" ht="40.15" customHeight="1" thickBot="1" x14ac:dyDescent="0.35">
      <c r="A1" s="34" t="s">
        <v>0</v>
      </c>
      <c r="B1" s="34" t="s">
        <v>1</v>
      </c>
      <c r="C1" s="34" t="s">
        <v>2</v>
      </c>
      <c r="D1" s="34" t="s">
        <v>3</v>
      </c>
      <c r="E1" s="34" t="s">
        <v>4</v>
      </c>
      <c r="F1" s="34" t="s">
        <v>5</v>
      </c>
      <c r="G1" s="34" t="s">
        <v>747</v>
      </c>
      <c r="H1" s="34" t="s">
        <v>748</v>
      </c>
      <c r="I1" s="34" t="s">
        <v>536</v>
      </c>
      <c r="J1" s="34" t="s">
        <v>6</v>
      </c>
      <c r="K1" s="34" t="s">
        <v>7</v>
      </c>
      <c r="L1" s="34" t="s">
        <v>466</v>
      </c>
      <c r="M1" s="34" t="s">
        <v>676</v>
      </c>
      <c r="N1" s="34" t="s">
        <v>464</v>
      </c>
      <c r="O1" s="35" t="s">
        <v>484</v>
      </c>
      <c r="P1" s="35" t="s">
        <v>534</v>
      </c>
      <c r="Q1" s="35" t="s">
        <v>535</v>
      </c>
      <c r="R1" s="35" t="s">
        <v>760</v>
      </c>
      <c r="S1" s="35" t="s">
        <v>762</v>
      </c>
      <c r="T1" s="34" t="s">
        <v>604</v>
      </c>
      <c r="U1" s="36" t="s">
        <v>758</v>
      </c>
    </row>
    <row r="2" spans="1:21" ht="40.15" customHeight="1" x14ac:dyDescent="0.45">
      <c r="A2" s="1">
        <v>1</v>
      </c>
      <c r="B2" s="1" t="s">
        <v>8</v>
      </c>
      <c r="C2" s="1">
        <v>3702481</v>
      </c>
      <c r="D2" s="1">
        <v>2000</v>
      </c>
      <c r="E2" s="1" t="s">
        <v>9</v>
      </c>
      <c r="F2" s="1" t="s">
        <v>10</v>
      </c>
      <c r="G2" s="1">
        <v>-7</v>
      </c>
      <c r="H2" s="1">
        <v>2</v>
      </c>
      <c r="I2" s="1" t="s">
        <v>11</v>
      </c>
      <c r="J2" s="1" t="s">
        <v>12</v>
      </c>
      <c r="K2" s="1" t="s">
        <v>13</v>
      </c>
      <c r="L2" s="1">
        <v>1620</v>
      </c>
      <c r="M2" s="61">
        <v>-14.917681</v>
      </c>
      <c r="N2" s="61">
        <v>-51.149718999999997</v>
      </c>
      <c r="O2" s="25">
        <f t="shared" ref="O2:O16" si="0">Q2-P2</f>
        <v>2</v>
      </c>
      <c r="P2" s="25">
        <v>1976</v>
      </c>
      <c r="Q2" s="25">
        <v>1978</v>
      </c>
      <c r="R2" s="25" t="s">
        <v>517</v>
      </c>
      <c r="S2" s="26">
        <v>1</v>
      </c>
      <c r="U2" s="27" t="s">
        <v>677</v>
      </c>
    </row>
    <row r="3" spans="1:21" ht="40.15" customHeight="1" x14ac:dyDescent="0.45">
      <c r="A3" s="1">
        <v>2</v>
      </c>
      <c r="B3" s="1" t="s">
        <v>14</v>
      </c>
      <c r="C3" s="1">
        <v>82632</v>
      </c>
      <c r="D3" s="1">
        <v>1730</v>
      </c>
      <c r="E3" s="1" t="s">
        <v>15</v>
      </c>
      <c r="F3" s="1" t="s">
        <v>10</v>
      </c>
      <c r="G3" s="1">
        <v>-27</v>
      </c>
      <c r="H3" s="1">
        <v>16.5</v>
      </c>
      <c r="I3" s="1" t="s">
        <v>16</v>
      </c>
      <c r="J3" s="1" t="s">
        <v>17</v>
      </c>
      <c r="K3" s="1" t="s">
        <v>18</v>
      </c>
      <c r="L3" s="1">
        <v>1597</v>
      </c>
      <c r="M3" s="61">
        <v>-11.860061</v>
      </c>
      <c r="N3" s="61">
        <v>-50.720129</v>
      </c>
      <c r="O3" s="25">
        <f t="shared" si="0"/>
        <v>20</v>
      </c>
      <c r="P3" s="25">
        <v>1970</v>
      </c>
      <c r="Q3" s="25">
        <v>1990</v>
      </c>
      <c r="R3" s="25" t="s">
        <v>505</v>
      </c>
      <c r="S3" s="26">
        <v>1</v>
      </c>
      <c r="U3" s="27" t="s">
        <v>512</v>
      </c>
    </row>
    <row r="4" spans="1:21" ht="40.15" customHeight="1" x14ac:dyDescent="0.45">
      <c r="A4" s="1">
        <v>3</v>
      </c>
      <c r="B4" s="1" t="s">
        <v>19</v>
      </c>
      <c r="C4" s="1">
        <v>1570</v>
      </c>
      <c r="D4" s="1">
        <v>542</v>
      </c>
      <c r="E4" s="1" t="s">
        <v>20</v>
      </c>
      <c r="F4" s="1" t="s">
        <v>21</v>
      </c>
      <c r="G4" s="1">
        <v>-42.2</v>
      </c>
      <c r="H4" s="1">
        <v>201.2</v>
      </c>
      <c r="I4" s="1" t="s">
        <v>16</v>
      </c>
      <c r="J4" s="1" t="s">
        <v>22</v>
      </c>
      <c r="K4" s="1" t="s">
        <v>23</v>
      </c>
      <c r="L4" s="1">
        <v>872</v>
      </c>
      <c r="M4" s="61">
        <v>32</v>
      </c>
      <c r="N4" s="61">
        <v>103</v>
      </c>
      <c r="O4" s="25">
        <f t="shared" si="0"/>
        <v>26</v>
      </c>
      <c r="P4" s="25">
        <v>1970</v>
      </c>
      <c r="Q4" s="25">
        <v>1996</v>
      </c>
      <c r="R4" s="25" t="s">
        <v>517</v>
      </c>
      <c r="S4" s="26">
        <v>1</v>
      </c>
      <c r="U4" s="27" t="s">
        <v>518</v>
      </c>
    </row>
    <row r="5" spans="1:21" ht="40.15" customHeight="1" x14ac:dyDescent="0.45">
      <c r="A5" s="1">
        <v>4</v>
      </c>
      <c r="B5" s="1" t="s">
        <v>24</v>
      </c>
      <c r="C5" s="1">
        <v>7500</v>
      </c>
      <c r="D5" s="1">
        <v>2400</v>
      </c>
      <c r="E5" s="1" t="s">
        <v>9</v>
      </c>
      <c r="F5" s="1" t="s">
        <v>10</v>
      </c>
      <c r="G5" s="1">
        <v>-16.3</v>
      </c>
      <c r="H5" s="1">
        <v>0.4</v>
      </c>
      <c r="I5" s="1" t="s">
        <v>16</v>
      </c>
      <c r="J5" s="1" t="s">
        <v>17</v>
      </c>
      <c r="K5" s="1" t="s">
        <v>25</v>
      </c>
      <c r="L5" s="1">
        <v>1742</v>
      </c>
      <c r="M5" s="61">
        <v>11.002777780000001</v>
      </c>
      <c r="N5" s="61">
        <v>106.01</v>
      </c>
      <c r="O5" s="25">
        <f t="shared" si="0"/>
        <v>19</v>
      </c>
      <c r="P5" s="25">
        <v>1981</v>
      </c>
      <c r="Q5" s="25">
        <v>2000</v>
      </c>
      <c r="R5" s="25" t="s">
        <v>505</v>
      </c>
      <c r="S5" s="26">
        <v>1</v>
      </c>
      <c r="U5" s="28" t="s">
        <v>513</v>
      </c>
    </row>
    <row r="6" spans="1:21" ht="40.15" customHeight="1" x14ac:dyDescent="0.45">
      <c r="A6" s="1">
        <v>5</v>
      </c>
      <c r="B6" s="1" t="s">
        <v>26</v>
      </c>
      <c r="C6" s="1">
        <v>3500</v>
      </c>
      <c r="D6" s="1">
        <v>920</v>
      </c>
      <c r="E6" s="1" t="s">
        <v>20</v>
      </c>
      <c r="F6" s="1" t="s">
        <v>21</v>
      </c>
      <c r="G6" s="1">
        <v>-27</v>
      </c>
      <c r="H6" s="1">
        <v>0</v>
      </c>
      <c r="I6" s="1" t="s">
        <v>11</v>
      </c>
      <c r="J6" s="1" t="s">
        <v>22</v>
      </c>
      <c r="K6" s="1" t="s">
        <v>27</v>
      </c>
      <c r="L6" s="1">
        <v>870</v>
      </c>
      <c r="M6" s="61">
        <v>53.675395000000002</v>
      </c>
      <c r="N6" s="61">
        <v>-121.74717099999999</v>
      </c>
      <c r="O6" s="25">
        <f t="shared" si="0"/>
        <v>5</v>
      </c>
      <c r="P6" s="25">
        <v>1950</v>
      </c>
      <c r="Q6" s="25">
        <v>1955</v>
      </c>
      <c r="R6" s="25" t="s">
        <v>505</v>
      </c>
      <c r="S6" s="26">
        <v>1</v>
      </c>
      <c r="U6" s="27" t="s">
        <v>516</v>
      </c>
    </row>
    <row r="7" spans="1:21" ht="40.15" customHeight="1" x14ac:dyDescent="0.45">
      <c r="A7" s="1">
        <v>6</v>
      </c>
      <c r="B7" s="1" t="s">
        <v>28</v>
      </c>
      <c r="C7" s="1">
        <v>4854</v>
      </c>
      <c r="D7" s="1">
        <v>500</v>
      </c>
      <c r="E7" s="1" t="s">
        <v>9</v>
      </c>
      <c r="F7" s="1" t="s">
        <v>10</v>
      </c>
      <c r="G7" s="1">
        <v>13.9</v>
      </c>
      <c r="H7" s="1">
        <v>-21.9</v>
      </c>
      <c r="I7" s="1" t="s">
        <v>11</v>
      </c>
      <c r="J7" s="1" t="s">
        <v>29</v>
      </c>
      <c r="K7" s="1" t="s">
        <v>30</v>
      </c>
      <c r="L7" s="1">
        <v>1237</v>
      </c>
      <c r="M7" s="61">
        <v>42</v>
      </c>
      <c r="N7" s="62">
        <v>116</v>
      </c>
      <c r="O7" s="25">
        <f t="shared" si="0"/>
        <v>44</v>
      </c>
      <c r="P7" s="25">
        <v>1963</v>
      </c>
      <c r="Q7" s="25">
        <v>2007</v>
      </c>
      <c r="R7" s="25" t="s">
        <v>505</v>
      </c>
      <c r="S7" s="26">
        <v>1</v>
      </c>
      <c r="U7" s="27"/>
    </row>
    <row r="8" spans="1:21" ht="40.15" customHeight="1" x14ac:dyDescent="0.45">
      <c r="A8" s="1">
        <v>7</v>
      </c>
      <c r="B8" s="1" t="s">
        <v>31</v>
      </c>
      <c r="C8" s="1">
        <v>567000</v>
      </c>
      <c r="D8" s="1">
        <v>1200</v>
      </c>
      <c r="E8" s="1" t="s">
        <v>20</v>
      </c>
      <c r="F8" s="1" t="s">
        <v>21</v>
      </c>
      <c r="G8" s="1">
        <v>-21</v>
      </c>
      <c r="H8" s="1">
        <v>6.5</v>
      </c>
      <c r="I8" s="1" t="s">
        <v>16</v>
      </c>
      <c r="J8" s="1" t="s">
        <v>17</v>
      </c>
      <c r="K8" s="1" t="s">
        <v>32</v>
      </c>
      <c r="L8" s="1">
        <v>866</v>
      </c>
      <c r="M8" s="61">
        <v>53.676555</v>
      </c>
      <c r="N8" s="61">
        <v>-121.783788</v>
      </c>
      <c r="O8" s="25">
        <f t="shared" si="0"/>
        <v>10</v>
      </c>
      <c r="P8" s="25">
        <v>1969</v>
      </c>
      <c r="Q8" s="25">
        <v>1979</v>
      </c>
      <c r="R8" s="25" t="s">
        <v>505</v>
      </c>
      <c r="S8" s="26">
        <v>1</v>
      </c>
      <c r="U8" s="27"/>
    </row>
    <row r="9" spans="1:21" ht="40.15" customHeight="1" x14ac:dyDescent="0.45">
      <c r="A9" s="1">
        <v>8</v>
      </c>
      <c r="B9" s="1" t="s">
        <v>33</v>
      </c>
      <c r="C9" s="1">
        <v>16440</v>
      </c>
      <c r="D9" s="1">
        <v>660</v>
      </c>
      <c r="E9" s="1" t="s">
        <v>9</v>
      </c>
      <c r="F9" s="1" t="s">
        <v>10</v>
      </c>
      <c r="G9" s="1">
        <v>-44.8</v>
      </c>
      <c r="H9" s="1">
        <v>40</v>
      </c>
      <c r="I9" s="1" t="s">
        <v>16</v>
      </c>
      <c r="J9" s="1" t="s">
        <v>17</v>
      </c>
      <c r="K9" s="1" t="s">
        <v>34</v>
      </c>
      <c r="L9" s="1">
        <v>1306</v>
      </c>
      <c r="M9" s="61">
        <v>-37.353330999999997</v>
      </c>
      <c r="N9" s="61">
        <v>145.14536200000001</v>
      </c>
      <c r="O9" s="25">
        <f t="shared" si="0"/>
        <v>30</v>
      </c>
      <c r="P9" s="25">
        <v>1970</v>
      </c>
      <c r="Q9" s="25">
        <v>2000</v>
      </c>
      <c r="R9" s="25" t="s">
        <v>505</v>
      </c>
      <c r="S9" s="26">
        <v>1</v>
      </c>
      <c r="U9" s="27"/>
    </row>
    <row r="10" spans="1:21" ht="40.15" customHeight="1" x14ac:dyDescent="0.45">
      <c r="A10" s="1">
        <v>9</v>
      </c>
      <c r="B10" s="1" t="s">
        <v>35</v>
      </c>
      <c r="C10" s="1">
        <v>129654</v>
      </c>
      <c r="D10" s="1">
        <v>440.7</v>
      </c>
      <c r="E10" s="1" t="s">
        <v>9</v>
      </c>
      <c r="F10" s="1" t="s">
        <v>10</v>
      </c>
      <c r="G10" s="1">
        <v>30</v>
      </c>
      <c r="H10" s="1">
        <v>-21.6</v>
      </c>
      <c r="I10" s="1" t="s">
        <v>11</v>
      </c>
      <c r="J10" s="1" t="s">
        <v>36</v>
      </c>
      <c r="K10" s="1" t="s">
        <v>532</v>
      </c>
      <c r="L10" s="1">
        <v>1481</v>
      </c>
      <c r="M10" s="61">
        <v>37.5</v>
      </c>
      <c r="N10" s="61">
        <v>110</v>
      </c>
      <c r="O10" s="25">
        <f t="shared" si="0"/>
        <v>41</v>
      </c>
      <c r="P10" s="25">
        <v>1959</v>
      </c>
      <c r="Q10" s="25">
        <v>2000</v>
      </c>
      <c r="R10" s="25" t="s">
        <v>505</v>
      </c>
      <c r="S10" s="26">
        <v>1</v>
      </c>
      <c r="U10" s="27" t="s">
        <v>522</v>
      </c>
    </row>
    <row r="11" spans="1:21" ht="40.15" customHeight="1" x14ac:dyDescent="0.45">
      <c r="A11" s="1">
        <v>10</v>
      </c>
      <c r="B11" s="1" t="s">
        <v>37</v>
      </c>
      <c r="C11" s="1">
        <v>1135.6500000000001</v>
      </c>
      <c r="D11" s="1">
        <v>859</v>
      </c>
      <c r="E11" s="1" t="s">
        <v>15</v>
      </c>
      <c r="F11" s="1" t="s">
        <v>10</v>
      </c>
      <c r="G11" s="1">
        <v>16</v>
      </c>
      <c r="H11" s="1">
        <v>-12.2</v>
      </c>
      <c r="I11" s="1" t="s">
        <v>16</v>
      </c>
      <c r="J11" s="1" t="s">
        <v>17</v>
      </c>
      <c r="K11" s="1" t="s">
        <v>38</v>
      </c>
      <c r="L11" s="1">
        <v>1298</v>
      </c>
      <c r="M11" s="61">
        <v>-37.011122999999998</v>
      </c>
      <c r="N11" s="61">
        <v>146.38759999999999</v>
      </c>
      <c r="O11" s="25">
        <f t="shared" si="0"/>
        <v>40</v>
      </c>
      <c r="P11" s="25">
        <v>1960</v>
      </c>
      <c r="Q11" s="25">
        <v>2000</v>
      </c>
      <c r="R11" s="25" t="s">
        <v>505</v>
      </c>
      <c r="S11" s="26">
        <v>1</v>
      </c>
      <c r="U11" s="27"/>
    </row>
    <row r="12" spans="1:21" ht="40.15" customHeight="1" x14ac:dyDescent="0.45">
      <c r="A12" s="1">
        <v>11</v>
      </c>
      <c r="B12" s="1" t="s">
        <v>39</v>
      </c>
      <c r="C12" s="1">
        <v>1545</v>
      </c>
      <c r="D12" s="1">
        <v>1687</v>
      </c>
      <c r="E12" s="1" t="s">
        <v>9</v>
      </c>
      <c r="F12" s="1" t="s">
        <v>10</v>
      </c>
      <c r="G12" s="1">
        <v>15.9</v>
      </c>
      <c r="H12" s="1">
        <v>-19.5</v>
      </c>
      <c r="I12" s="1" t="s">
        <v>11</v>
      </c>
      <c r="J12" s="1" t="s">
        <v>22</v>
      </c>
      <c r="K12" s="1" t="s">
        <v>40</v>
      </c>
      <c r="L12" s="1">
        <v>1196</v>
      </c>
      <c r="M12" s="61">
        <v>-38</v>
      </c>
      <c r="N12" s="61">
        <v>-72</v>
      </c>
      <c r="O12" s="25">
        <f t="shared" si="0"/>
        <v>43</v>
      </c>
      <c r="P12" s="25">
        <v>1962</v>
      </c>
      <c r="Q12" s="25">
        <v>2005</v>
      </c>
      <c r="R12" s="25" t="s">
        <v>505</v>
      </c>
      <c r="S12" s="26">
        <v>1</v>
      </c>
      <c r="U12" s="27"/>
    </row>
    <row r="13" spans="1:21" ht="40.15" customHeight="1" x14ac:dyDescent="0.45">
      <c r="A13" s="1">
        <v>12</v>
      </c>
      <c r="B13" s="1" t="s">
        <v>41</v>
      </c>
      <c r="C13" s="1">
        <v>13100</v>
      </c>
      <c r="D13" s="1">
        <v>2000</v>
      </c>
      <c r="E13" s="1" t="s">
        <v>9</v>
      </c>
      <c r="F13" s="1" t="s">
        <v>10</v>
      </c>
      <c r="G13" s="1">
        <v>-3</v>
      </c>
      <c r="H13" s="1">
        <v>0</v>
      </c>
      <c r="I13" s="1" t="s">
        <v>11</v>
      </c>
      <c r="J13" s="1" t="s">
        <v>22</v>
      </c>
      <c r="K13" s="1" t="s">
        <v>42</v>
      </c>
      <c r="L13" s="1">
        <v>1464</v>
      </c>
      <c r="M13" s="61">
        <v>0</v>
      </c>
      <c r="N13" s="61">
        <v>102</v>
      </c>
      <c r="O13" s="25">
        <f t="shared" si="0"/>
        <v>12</v>
      </c>
      <c r="P13" s="25">
        <v>1988</v>
      </c>
      <c r="Q13" s="25">
        <v>2000</v>
      </c>
      <c r="R13" s="25" t="s">
        <v>505</v>
      </c>
      <c r="S13" s="26">
        <v>1</v>
      </c>
      <c r="U13" s="27"/>
    </row>
    <row r="14" spans="1:21" s="5" customFormat="1" ht="40.15" customHeight="1" x14ac:dyDescent="0.3">
      <c r="A14" s="29">
        <v>13</v>
      </c>
      <c r="B14" s="29" t="s">
        <v>43</v>
      </c>
      <c r="C14" s="29">
        <v>1304</v>
      </c>
      <c r="D14" s="29">
        <v>433.1</v>
      </c>
      <c r="E14" s="29" t="s">
        <v>9</v>
      </c>
      <c r="F14" s="29" t="s">
        <v>10</v>
      </c>
      <c r="G14" s="29">
        <v>19</v>
      </c>
      <c r="H14" s="29">
        <v>-29</v>
      </c>
      <c r="I14" s="29" t="s">
        <v>11</v>
      </c>
      <c r="J14" s="29" t="s">
        <v>36</v>
      </c>
      <c r="K14" s="29" t="s">
        <v>532</v>
      </c>
      <c r="L14" s="1">
        <v>1414</v>
      </c>
      <c r="M14" s="63">
        <v>38</v>
      </c>
      <c r="N14" s="63">
        <v>112</v>
      </c>
      <c r="O14" s="26">
        <f t="shared" si="0"/>
        <v>41</v>
      </c>
      <c r="P14" s="26">
        <v>1959</v>
      </c>
      <c r="Q14" s="26">
        <v>2000</v>
      </c>
      <c r="R14" s="26" t="s">
        <v>505</v>
      </c>
      <c r="S14" s="26">
        <v>1</v>
      </c>
      <c r="U14" s="27" t="s">
        <v>519</v>
      </c>
    </row>
    <row r="15" spans="1:21" ht="40.15" customHeight="1" x14ac:dyDescent="0.45">
      <c r="A15" s="1">
        <v>14</v>
      </c>
      <c r="B15" s="1" t="s">
        <v>44</v>
      </c>
      <c r="C15" s="1">
        <v>159000</v>
      </c>
      <c r="D15" s="1">
        <v>871</v>
      </c>
      <c r="E15" s="1" t="s">
        <v>15</v>
      </c>
      <c r="F15" s="1" t="s">
        <v>10</v>
      </c>
      <c r="G15" s="1">
        <v>17.399999999999999</v>
      </c>
      <c r="H15" s="1">
        <v>-4.4000000000000004</v>
      </c>
      <c r="I15" s="1" t="s">
        <v>11</v>
      </c>
      <c r="J15" s="1" t="s">
        <v>17</v>
      </c>
      <c r="K15" s="1" t="s">
        <v>45</v>
      </c>
      <c r="L15" s="1">
        <v>1213</v>
      </c>
      <c r="M15" s="61">
        <v>30.784645000000001</v>
      </c>
      <c r="N15" s="61">
        <v>113.82366500000001</v>
      </c>
      <c r="O15" s="25">
        <f t="shared" si="0"/>
        <v>11</v>
      </c>
      <c r="P15" s="25">
        <v>1997</v>
      </c>
      <c r="Q15" s="25">
        <v>2008</v>
      </c>
      <c r="R15" s="25" t="s">
        <v>507</v>
      </c>
      <c r="S15" s="26">
        <v>1</v>
      </c>
      <c r="U15" s="27"/>
    </row>
    <row r="16" spans="1:21" ht="40.15" customHeight="1" x14ac:dyDescent="0.45">
      <c r="A16" s="1">
        <v>15</v>
      </c>
      <c r="B16" s="1" t="s">
        <v>46</v>
      </c>
      <c r="C16" s="1">
        <v>3211</v>
      </c>
      <c r="D16" s="1">
        <v>393.6</v>
      </c>
      <c r="E16" s="1" t="s">
        <v>9</v>
      </c>
      <c r="F16" s="1" t="s">
        <v>10</v>
      </c>
      <c r="G16" s="1">
        <v>20</v>
      </c>
      <c r="H16" s="1">
        <v>-35.799999999999997</v>
      </c>
      <c r="I16" s="1" t="s">
        <v>11</v>
      </c>
      <c r="J16" s="1" t="s">
        <v>36</v>
      </c>
      <c r="K16" s="1" t="s">
        <v>532</v>
      </c>
      <c r="L16" s="1">
        <v>1482</v>
      </c>
      <c r="M16" s="61">
        <v>39</v>
      </c>
      <c r="N16" s="61">
        <v>111</v>
      </c>
      <c r="O16" s="25">
        <f t="shared" si="0"/>
        <v>41</v>
      </c>
      <c r="P16" s="25">
        <v>1959</v>
      </c>
      <c r="Q16" s="25">
        <v>2000</v>
      </c>
      <c r="R16" s="25" t="s">
        <v>520</v>
      </c>
      <c r="S16" s="26">
        <v>1</v>
      </c>
      <c r="U16" s="27" t="s">
        <v>521</v>
      </c>
    </row>
    <row r="17" spans="1:21" ht="40.15" customHeight="1" x14ac:dyDescent="0.45">
      <c r="A17" s="1">
        <v>16</v>
      </c>
      <c r="B17" s="1" t="s">
        <v>47</v>
      </c>
      <c r="C17" s="1">
        <v>217367</v>
      </c>
      <c r="D17" s="1">
        <v>2700</v>
      </c>
      <c r="E17" s="1" t="s">
        <v>9</v>
      </c>
      <c r="F17" s="1" t="s">
        <v>10</v>
      </c>
      <c r="G17" s="1">
        <v>-12</v>
      </c>
      <c r="H17" s="1">
        <v>0</v>
      </c>
      <c r="I17" s="1" t="s">
        <v>16</v>
      </c>
      <c r="J17" s="1" t="s">
        <v>17</v>
      </c>
      <c r="K17" s="1" t="s">
        <v>48</v>
      </c>
      <c r="L17" s="1">
        <v>1234</v>
      </c>
      <c r="M17" s="61">
        <v>-2.0968719999999998</v>
      </c>
      <c r="N17" s="61">
        <v>-67.126231000000004</v>
      </c>
      <c r="O17" s="19">
        <v>1</v>
      </c>
      <c r="P17" s="19">
        <v>2000</v>
      </c>
      <c r="Q17" s="19">
        <v>2000</v>
      </c>
      <c r="R17" s="19" t="s">
        <v>507</v>
      </c>
      <c r="S17" s="26">
        <v>1</v>
      </c>
      <c r="U17" s="27" t="s">
        <v>508</v>
      </c>
    </row>
    <row r="18" spans="1:21" ht="40.15" customHeight="1" x14ac:dyDescent="0.45">
      <c r="A18" s="1">
        <v>17</v>
      </c>
      <c r="B18" s="1" t="s">
        <v>49</v>
      </c>
      <c r="C18" s="1">
        <v>1279</v>
      </c>
      <c r="D18" s="1">
        <v>407.4</v>
      </c>
      <c r="E18" s="1" t="s">
        <v>9</v>
      </c>
      <c r="F18" s="1" t="s">
        <v>10</v>
      </c>
      <c r="G18" s="1">
        <v>23</v>
      </c>
      <c r="H18" s="1">
        <v>-33.5</v>
      </c>
      <c r="I18" s="1" t="s">
        <v>11</v>
      </c>
      <c r="J18" s="1" t="s">
        <v>36</v>
      </c>
      <c r="K18" s="1" t="s">
        <v>532</v>
      </c>
      <c r="L18" s="1">
        <v>1481</v>
      </c>
      <c r="M18" s="61">
        <v>37.5</v>
      </c>
      <c r="N18" s="61">
        <v>110</v>
      </c>
      <c r="O18" s="25">
        <f t="shared" ref="O18:O24" si="1">Q18-P18</f>
        <v>43</v>
      </c>
      <c r="P18" s="25">
        <v>1957</v>
      </c>
      <c r="Q18" s="25">
        <v>2000</v>
      </c>
      <c r="R18" s="25" t="s">
        <v>505</v>
      </c>
      <c r="S18" s="26">
        <v>1</v>
      </c>
      <c r="U18" s="27" t="s">
        <v>521</v>
      </c>
    </row>
    <row r="19" spans="1:21" ht="40.15" customHeight="1" x14ac:dyDescent="0.45">
      <c r="A19" s="1">
        <v>18</v>
      </c>
      <c r="B19" s="1" t="s">
        <v>50</v>
      </c>
      <c r="C19" s="1">
        <v>156376</v>
      </c>
      <c r="D19" s="1">
        <v>2300</v>
      </c>
      <c r="E19" s="1" t="s">
        <v>9</v>
      </c>
      <c r="F19" s="1" t="s">
        <v>10</v>
      </c>
      <c r="G19" s="1">
        <v>-1</v>
      </c>
      <c r="H19" s="1">
        <v>0</v>
      </c>
      <c r="I19" s="1" t="s">
        <v>16</v>
      </c>
      <c r="J19" s="1" t="s">
        <v>17</v>
      </c>
      <c r="K19" s="1" t="s">
        <v>51</v>
      </c>
      <c r="L19" s="1">
        <v>1204</v>
      </c>
      <c r="M19" s="61">
        <v>-6.5748249999999997</v>
      </c>
      <c r="N19" s="61">
        <v>-69.428865000000002</v>
      </c>
      <c r="O19" s="25">
        <f t="shared" si="1"/>
        <v>49</v>
      </c>
      <c r="P19" s="25">
        <v>1950</v>
      </c>
      <c r="Q19" s="25">
        <v>1999</v>
      </c>
      <c r="R19" s="25" t="s">
        <v>505</v>
      </c>
      <c r="S19" s="26">
        <v>1</v>
      </c>
      <c r="U19" s="27"/>
    </row>
    <row r="20" spans="1:21" ht="40.15" customHeight="1" x14ac:dyDescent="0.45">
      <c r="A20" s="1">
        <v>19</v>
      </c>
      <c r="B20" s="1" t="s">
        <v>52</v>
      </c>
      <c r="C20" s="1">
        <v>1755</v>
      </c>
      <c r="D20" s="1">
        <v>966</v>
      </c>
      <c r="E20" s="1" t="s">
        <v>15</v>
      </c>
      <c r="F20" s="1" t="s">
        <v>10</v>
      </c>
      <c r="G20" s="1">
        <v>22.4</v>
      </c>
      <c r="H20" s="1">
        <v>-3.7</v>
      </c>
      <c r="I20" s="1" t="s">
        <v>11</v>
      </c>
      <c r="J20" s="1" t="s">
        <v>17</v>
      </c>
      <c r="K20" s="1" t="s">
        <v>53</v>
      </c>
      <c r="L20" s="1">
        <v>1433</v>
      </c>
      <c r="M20" s="61">
        <v>25</v>
      </c>
      <c r="N20" s="61">
        <v>99.333332999999996</v>
      </c>
      <c r="O20" s="25">
        <f t="shared" si="1"/>
        <v>32</v>
      </c>
      <c r="P20" s="25">
        <v>1974</v>
      </c>
      <c r="Q20" s="25">
        <v>2006</v>
      </c>
      <c r="R20" s="25" t="s">
        <v>505</v>
      </c>
      <c r="S20" s="26">
        <v>1</v>
      </c>
      <c r="U20" s="27"/>
    </row>
    <row r="21" spans="1:21" ht="40.15" customHeight="1" x14ac:dyDescent="0.45">
      <c r="A21" s="1">
        <v>20</v>
      </c>
      <c r="B21" s="1" t="s">
        <v>54</v>
      </c>
      <c r="C21" s="1">
        <v>13100</v>
      </c>
      <c r="D21" s="1">
        <v>2000</v>
      </c>
      <c r="E21" s="1" t="s">
        <v>9</v>
      </c>
      <c r="F21" s="1" t="s">
        <v>10</v>
      </c>
      <c r="G21" s="1">
        <v>6</v>
      </c>
      <c r="H21" s="1">
        <v>0</v>
      </c>
      <c r="I21" s="1" t="s">
        <v>11</v>
      </c>
      <c r="J21" s="1" t="s">
        <v>22</v>
      </c>
      <c r="K21" s="1" t="s">
        <v>42</v>
      </c>
      <c r="L21" s="1">
        <v>1533</v>
      </c>
      <c r="M21" s="61">
        <v>5.0125000000000002</v>
      </c>
      <c r="N21" s="61">
        <v>102</v>
      </c>
      <c r="O21" s="25">
        <f t="shared" si="1"/>
        <v>31</v>
      </c>
      <c r="P21" s="25">
        <v>1975</v>
      </c>
      <c r="Q21" s="25">
        <v>2006</v>
      </c>
      <c r="R21" s="25" t="s">
        <v>514</v>
      </c>
      <c r="S21" s="26">
        <v>1</v>
      </c>
      <c r="U21" s="27"/>
    </row>
    <row r="22" spans="1:21" ht="40.15" customHeight="1" x14ac:dyDescent="0.45">
      <c r="A22" s="1">
        <v>21</v>
      </c>
      <c r="B22" s="1" t="s">
        <v>55</v>
      </c>
      <c r="C22" s="1">
        <v>9289</v>
      </c>
      <c r="D22" s="1">
        <v>399.9</v>
      </c>
      <c r="E22" s="1" t="s">
        <v>9</v>
      </c>
      <c r="F22" s="1" t="s">
        <v>10</v>
      </c>
      <c r="G22" s="1">
        <v>20</v>
      </c>
      <c r="H22" s="1">
        <v>-24</v>
      </c>
      <c r="I22" s="1" t="s">
        <v>11</v>
      </c>
      <c r="J22" s="1" t="s">
        <v>36</v>
      </c>
      <c r="K22" s="1" t="s">
        <v>532</v>
      </c>
      <c r="L22" s="1">
        <v>1444</v>
      </c>
      <c r="M22" s="61">
        <v>40</v>
      </c>
      <c r="N22" s="61">
        <v>110</v>
      </c>
      <c r="O22" s="25">
        <f t="shared" si="1"/>
        <v>43</v>
      </c>
      <c r="P22" s="25">
        <v>1957</v>
      </c>
      <c r="Q22" s="25">
        <v>2000</v>
      </c>
      <c r="R22" s="25" t="s">
        <v>505</v>
      </c>
      <c r="S22" s="26">
        <v>1</v>
      </c>
      <c r="U22" s="27" t="s">
        <v>523</v>
      </c>
    </row>
    <row r="23" spans="1:21" ht="40.15" customHeight="1" x14ac:dyDescent="0.45">
      <c r="A23" s="1">
        <v>22</v>
      </c>
      <c r="B23" s="1" t="s">
        <v>56</v>
      </c>
      <c r="C23" s="1">
        <v>8940</v>
      </c>
      <c r="D23" s="1">
        <v>811</v>
      </c>
      <c r="E23" s="1" t="s">
        <v>20</v>
      </c>
      <c r="F23" s="1" t="s">
        <v>21</v>
      </c>
      <c r="G23" s="1">
        <v>-25.2</v>
      </c>
      <c r="H23" s="1">
        <v>0</v>
      </c>
      <c r="I23" s="1" t="s">
        <v>11</v>
      </c>
      <c r="J23" s="1" t="s">
        <v>57</v>
      </c>
      <c r="K23" s="1" t="s">
        <v>58</v>
      </c>
      <c r="L23" s="1">
        <v>1156</v>
      </c>
      <c r="M23" s="61">
        <v>48.31</v>
      </c>
      <c r="N23" s="61">
        <v>74.569999999999993</v>
      </c>
      <c r="O23" s="25">
        <f t="shared" si="1"/>
        <v>2</v>
      </c>
      <c r="P23" s="25">
        <v>1994</v>
      </c>
      <c r="Q23" s="25">
        <v>1996</v>
      </c>
      <c r="R23" s="25" t="s">
        <v>514</v>
      </c>
      <c r="S23" s="26">
        <v>1</v>
      </c>
      <c r="U23" s="27" t="s">
        <v>533</v>
      </c>
    </row>
    <row r="24" spans="1:21" ht="40.15" customHeight="1" x14ac:dyDescent="0.45">
      <c r="A24" s="1">
        <v>23</v>
      </c>
      <c r="B24" s="1" t="s">
        <v>59</v>
      </c>
      <c r="C24" s="1">
        <v>6760</v>
      </c>
      <c r="D24" s="1">
        <v>807</v>
      </c>
      <c r="E24" s="1" t="s">
        <v>20</v>
      </c>
      <c r="F24" s="1" t="s">
        <v>21</v>
      </c>
      <c r="G24" s="1">
        <v>-12.4</v>
      </c>
      <c r="H24" s="1">
        <v>0</v>
      </c>
      <c r="I24" s="1" t="s">
        <v>11</v>
      </c>
      <c r="J24" s="1" t="s">
        <v>57</v>
      </c>
      <c r="K24" s="1" t="s">
        <v>58</v>
      </c>
      <c r="L24" s="1">
        <v>1469</v>
      </c>
      <c r="M24" s="61">
        <v>48.71</v>
      </c>
      <c r="N24" s="61">
        <v>64.45</v>
      </c>
      <c r="O24" s="19">
        <f t="shared" si="1"/>
        <v>1</v>
      </c>
      <c r="P24" s="19">
        <v>1995</v>
      </c>
      <c r="Q24" s="19">
        <v>1996</v>
      </c>
      <c r="R24" s="19" t="s">
        <v>514</v>
      </c>
      <c r="S24" s="26">
        <v>1</v>
      </c>
      <c r="U24" s="27" t="s">
        <v>533</v>
      </c>
    </row>
    <row r="25" spans="1:21" ht="40.15" customHeight="1" x14ac:dyDescent="0.45">
      <c r="A25" s="1">
        <v>24</v>
      </c>
      <c r="B25" s="1" t="s">
        <v>60</v>
      </c>
      <c r="C25" s="1">
        <v>11900</v>
      </c>
      <c r="D25" s="1">
        <v>802</v>
      </c>
      <c r="E25" s="1" t="s">
        <v>20</v>
      </c>
      <c r="F25" s="1" t="s">
        <v>21</v>
      </c>
      <c r="G25" s="1">
        <v>-10.8</v>
      </c>
      <c r="H25" s="1">
        <v>0</v>
      </c>
      <c r="I25" s="1" t="s">
        <v>11</v>
      </c>
      <c r="J25" s="1" t="s">
        <v>57</v>
      </c>
      <c r="K25" s="1" t="s">
        <v>58</v>
      </c>
      <c r="L25" s="1">
        <v>726</v>
      </c>
      <c r="M25" s="61">
        <v>48.71</v>
      </c>
      <c r="N25" s="61">
        <v>-75</v>
      </c>
      <c r="O25" s="19">
        <v>1</v>
      </c>
      <c r="P25" s="19">
        <v>1996</v>
      </c>
      <c r="Q25" s="19">
        <v>1996</v>
      </c>
      <c r="R25" s="19" t="s">
        <v>514</v>
      </c>
      <c r="S25" s="26">
        <v>1</v>
      </c>
      <c r="U25" s="27" t="s">
        <v>533</v>
      </c>
    </row>
    <row r="26" spans="1:21" ht="40.15" customHeight="1" x14ac:dyDescent="0.45">
      <c r="A26" s="1">
        <v>25</v>
      </c>
      <c r="B26" s="1" t="s">
        <v>61</v>
      </c>
      <c r="C26" s="1">
        <v>10000</v>
      </c>
      <c r="D26" s="1">
        <v>813</v>
      </c>
      <c r="E26" s="1" t="s">
        <v>20</v>
      </c>
      <c r="F26" s="1" t="s">
        <v>21</v>
      </c>
      <c r="G26" s="1">
        <v>-8.6</v>
      </c>
      <c r="H26" s="1">
        <v>0</v>
      </c>
      <c r="I26" s="1" t="s">
        <v>11</v>
      </c>
      <c r="J26" s="1" t="s">
        <v>57</v>
      </c>
      <c r="K26" s="1" t="s">
        <v>58</v>
      </c>
      <c r="L26" s="1">
        <v>1078</v>
      </c>
      <c r="M26" s="61">
        <v>48.82</v>
      </c>
      <c r="N26" s="61">
        <v>74.86</v>
      </c>
      <c r="O26" s="19">
        <f t="shared" ref="O26:O37" si="2">Q26-P26</f>
        <v>1</v>
      </c>
      <c r="P26" s="19">
        <v>1996</v>
      </c>
      <c r="Q26" s="19">
        <v>1997</v>
      </c>
      <c r="R26" s="19" t="s">
        <v>514</v>
      </c>
      <c r="S26" s="26">
        <v>1</v>
      </c>
      <c r="U26" s="27" t="s">
        <v>533</v>
      </c>
    </row>
    <row r="27" spans="1:21" ht="40.15" customHeight="1" x14ac:dyDescent="0.45">
      <c r="A27" s="1">
        <v>26</v>
      </c>
      <c r="B27" s="7" t="s">
        <v>62</v>
      </c>
      <c r="C27" s="1">
        <v>8000</v>
      </c>
      <c r="D27" s="1">
        <v>767</v>
      </c>
      <c r="E27" s="1" t="s">
        <v>15</v>
      </c>
      <c r="F27" s="1" t="s">
        <v>10</v>
      </c>
      <c r="G27" s="7">
        <v>2.8</v>
      </c>
      <c r="H27" s="1">
        <v>-2.8</v>
      </c>
      <c r="I27" s="1"/>
      <c r="J27" s="1" t="s">
        <v>17</v>
      </c>
      <c r="K27" s="1" t="s">
        <v>63</v>
      </c>
      <c r="L27" s="1">
        <v>1987</v>
      </c>
      <c r="M27" s="61">
        <v>-33.236139000000001</v>
      </c>
      <c r="N27" s="61">
        <v>146.41505900000001</v>
      </c>
      <c r="O27" s="25">
        <f t="shared" si="2"/>
        <v>10</v>
      </c>
      <c r="P27" s="25">
        <v>1988</v>
      </c>
      <c r="Q27" s="25">
        <v>1998</v>
      </c>
      <c r="R27" s="25" t="s">
        <v>507</v>
      </c>
      <c r="S27" s="26">
        <v>1</v>
      </c>
      <c r="U27" s="27"/>
    </row>
    <row r="28" spans="1:21" ht="40.15" customHeight="1" x14ac:dyDescent="0.45">
      <c r="A28" s="1">
        <v>27</v>
      </c>
      <c r="B28" s="1" t="s">
        <v>64</v>
      </c>
      <c r="C28" s="1">
        <v>1140</v>
      </c>
      <c r="D28" s="1">
        <v>844</v>
      </c>
      <c r="E28" s="1" t="s">
        <v>20</v>
      </c>
      <c r="F28" s="1" t="s">
        <v>21</v>
      </c>
      <c r="G28" s="1">
        <v>-18.899999999999999</v>
      </c>
      <c r="H28" s="1">
        <v>0</v>
      </c>
      <c r="I28" s="1" t="s">
        <v>11</v>
      </c>
      <c r="J28" s="1" t="s">
        <v>57</v>
      </c>
      <c r="K28" s="1" t="s">
        <v>58</v>
      </c>
      <c r="L28" s="1">
        <v>1367</v>
      </c>
      <c r="M28" s="61">
        <v>48.05</v>
      </c>
      <c r="N28" s="61">
        <v>47.95</v>
      </c>
      <c r="O28" s="25">
        <f t="shared" si="2"/>
        <v>2</v>
      </c>
      <c r="P28" s="25">
        <v>1996</v>
      </c>
      <c r="Q28" s="25">
        <v>1998</v>
      </c>
      <c r="R28" s="25" t="s">
        <v>514</v>
      </c>
      <c r="S28" s="26">
        <v>1</v>
      </c>
      <c r="U28" s="27" t="s">
        <v>533</v>
      </c>
    </row>
    <row r="29" spans="1:21" ht="40.15" customHeight="1" x14ac:dyDescent="0.45">
      <c r="A29" s="1">
        <v>28</v>
      </c>
      <c r="B29" s="7" t="s">
        <v>65</v>
      </c>
      <c r="C29" s="1">
        <v>1400</v>
      </c>
      <c r="D29" s="1">
        <v>764</v>
      </c>
      <c r="E29" s="1" t="s">
        <v>15</v>
      </c>
      <c r="F29" s="1" t="s">
        <v>10</v>
      </c>
      <c r="G29" s="7">
        <v>2.6</v>
      </c>
      <c r="H29" s="1">
        <v>-2.7</v>
      </c>
      <c r="I29" s="1"/>
      <c r="J29" s="1" t="s">
        <v>17</v>
      </c>
      <c r="K29" s="7" t="s">
        <v>63</v>
      </c>
      <c r="L29" s="1">
        <v>2021</v>
      </c>
      <c r="M29" s="61">
        <v>-31.597829999999998</v>
      </c>
      <c r="N29" s="61">
        <v>147.78577000000001</v>
      </c>
      <c r="O29" s="25">
        <f t="shared" si="2"/>
        <v>11</v>
      </c>
      <c r="P29" s="25">
        <v>1988</v>
      </c>
      <c r="Q29" s="25">
        <v>1999</v>
      </c>
      <c r="R29" s="25" t="s">
        <v>507</v>
      </c>
      <c r="S29" s="26">
        <v>1</v>
      </c>
      <c r="U29" s="27"/>
    </row>
    <row r="30" spans="1:21" ht="40.15" customHeight="1" x14ac:dyDescent="0.45">
      <c r="A30" s="1">
        <v>29</v>
      </c>
      <c r="B30" s="1" t="s">
        <v>66</v>
      </c>
      <c r="C30" s="1">
        <v>906552</v>
      </c>
      <c r="D30" s="1">
        <v>2000</v>
      </c>
      <c r="E30" s="1" t="s">
        <v>9</v>
      </c>
      <c r="F30" s="1" t="s">
        <v>10</v>
      </c>
      <c r="G30" s="1">
        <v>-13</v>
      </c>
      <c r="H30" s="1">
        <v>7</v>
      </c>
      <c r="I30" s="1" t="s">
        <v>16</v>
      </c>
      <c r="J30" s="1" t="s">
        <v>17</v>
      </c>
      <c r="K30" s="1" t="s">
        <v>51</v>
      </c>
      <c r="L30" s="1">
        <v>1247</v>
      </c>
      <c r="M30" s="61">
        <v>-6.8399260000000002</v>
      </c>
      <c r="N30" s="61">
        <v>-62.310093999999999</v>
      </c>
      <c r="O30" s="25">
        <f t="shared" si="2"/>
        <v>50</v>
      </c>
      <c r="P30" s="25">
        <v>1950</v>
      </c>
      <c r="Q30" s="25">
        <v>2000</v>
      </c>
      <c r="R30" s="25" t="s">
        <v>505</v>
      </c>
      <c r="S30" s="26">
        <v>1</v>
      </c>
      <c r="U30" s="27"/>
    </row>
    <row r="31" spans="1:21" ht="40.15" customHeight="1" x14ac:dyDescent="0.45">
      <c r="A31" s="1">
        <v>30</v>
      </c>
      <c r="B31" s="1" t="s">
        <v>67</v>
      </c>
      <c r="C31" s="1">
        <v>6983</v>
      </c>
      <c r="D31" s="1">
        <v>1739</v>
      </c>
      <c r="E31" s="1" t="s">
        <v>15</v>
      </c>
      <c r="F31" s="1" t="s">
        <v>10</v>
      </c>
      <c r="G31" s="1">
        <v>-11</v>
      </c>
      <c r="H31" s="1">
        <v>13</v>
      </c>
      <c r="I31" s="1" t="s">
        <v>68</v>
      </c>
      <c r="J31" s="1" t="s">
        <v>22</v>
      </c>
      <c r="K31" s="1" t="s">
        <v>69</v>
      </c>
      <c r="L31" s="1">
        <v>1277</v>
      </c>
      <c r="M31" s="61">
        <v>26.5</v>
      </c>
      <c r="N31" s="61">
        <v>116</v>
      </c>
      <c r="O31" s="25">
        <f t="shared" si="2"/>
        <v>16</v>
      </c>
      <c r="P31" s="25">
        <v>1968</v>
      </c>
      <c r="Q31" s="25">
        <v>1984</v>
      </c>
      <c r="R31" s="25" t="s">
        <v>505</v>
      </c>
      <c r="S31" s="26">
        <v>1</v>
      </c>
      <c r="U31" s="27"/>
    </row>
    <row r="32" spans="1:21" ht="40.15" customHeight="1" x14ac:dyDescent="0.45">
      <c r="A32" s="1">
        <v>31</v>
      </c>
      <c r="B32" s="1" t="s">
        <v>70</v>
      </c>
      <c r="C32" s="1">
        <v>6983</v>
      </c>
      <c r="D32" s="1">
        <v>1739</v>
      </c>
      <c r="E32" s="1" t="s">
        <v>15</v>
      </c>
      <c r="F32" s="1" t="s">
        <v>10</v>
      </c>
      <c r="G32" s="1">
        <v>46</v>
      </c>
      <c r="H32" s="1">
        <v>-6</v>
      </c>
      <c r="I32" s="1" t="s">
        <v>68</v>
      </c>
      <c r="J32" s="1" t="s">
        <v>22</v>
      </c>
      <c r="K32" s="1" t="s">
        <v>69</v>
      </c>
      <c r="L32" s="1">
        <v>1277</v>
      </c>
      <c r="M32" s="61">
        <v>26.5</v>
      </c>
      <c r="N32" s="61">
        <v>116</v>
      </c>
      <c r="O32" s="25">
        <f t="shared" si="2"/>
        <v>21</v>
      </c>
      <c r="P32" s="25">
        <v>1985</v>
      </c>
      <c r="Q32" s="25">
        <v>2006</v>
      </c>
      <c r="R32" s="25" t="s">
        <v>505</v>
      </c>
      <c r="S32" s="26">
        <v>1</v>
      </c>
      <c r="U32" s="27"/>
    </row>
    <row r="33" spans="1:21" ht="40.15" customHeight="1" x14ac:dyDescent="0.45">
      <c r="A33" s="1">
        <v>32</v>
      </c>
      <c r="B33" s="1" t="s">
        <v>71</v>
      </c>
      <c r="C33" s="1">
        <v>15800</v>
      </c>
      <c r="D33" s="1">
        <v>506.2</v>
      </c>
      <c r="E33" s="1" t="s">
        <v>9</v>
      </c>
      <c r="F33" s="1" t="s">
        <v>10</v>
      </c>
      <c r="G33" s="1">
        <v>16</v>
      </c>
      <c r="H33" s="1">
        <v>-9.6999999999999993</v>
      </c>
      <c r="I33" s="1" t="s">
        <v>16</v>
      </c>
      <c r="J33" s="1" t="s">
        <v>17</v>
      </c>
      <c r="K33" s="1" t="s">
        <v>72</v>
      </c>
      <c r="L33" s="1">
        <v>1362</v>
      </c>
      <c r="M33" s="61">
        <v>41</v>
      </c>
      <c r="N33" s="61">
        <v>117</v>
      </c>
      <c r="O33" s="25">
        <f t="shared" si="2"/>
        <v>27</v>
      </c>
      <c r="P33" s="25">
        <v>1956</v>
      </c>
      <c r="Q33" s="25">
        <v>1983</v>
      </c>
      <c r="R33" s="25" t="s">
        <v>505</v>
      </c>
      <c r="S33" s="26">
        <v>1</v>
      </c>
      <c r="U33" s="28" t="s">
        <v>531</v>
      </c>
    </row>
    <row r="34" spans="1:21" ht="40.15" customHeight="1" x14ac:dyDescent="0.45">
      <c r="A34" s="1">
        <v>33</v>
      </c>
      <c r="B34" s="1" t="s">
        <v>73</v>
      </c>
      <c r="C34" s="1">
        <v>1033</v>
      </c>
      <c r="D34" s="1">
        <v>850</v>
      </c>
      <c r="E34" s="1" t="s">
        <v>20</v>
      </c>
      <c r="F34" s="1" t="s">
        <v>21</v>
      </c>
      <c r="G34" s="1">
        <v>-12</v>
      </c>
      <c r="H34" s="1">
        <v>6</v>
      </c>
      <c r="I34" s="1" t="s">
        <v>11</v>
      </c>
      <c r="J34" s="1" t="s">
        <v>17</v>
      </c>
      <c r="K34" s="1" t="s">
        <v>74</v>
      </c>
      <c r="L34" s="1">
        <v>1701</v>
      </c>
      <c r="M34" s="61">
        <v>43</v>
      </c>
      <c r="N34" s="61">
        <v>-115</v>
      </c>
      <c r="O34" s="25">
        <f t="shared" si="2"/>
        <v>7</v>
      </c>
      <c r="P34" s="25">
        <v>1986</v>
      </c>
      <c r="Q34" s="25">
        <v>1993</v>
      </c>
      <c r="R34" s="25" t="s">
        <v>507</v>
      </c>
      <c r="S34" s="26">
        <v>1</v>
      </c>
      <c r="U34" s="27"/>
    </row>
    <row r="35" spans="1:21" ht="40.15" customHeight="1" x14ac:dyDescent="0.45">
      <c r="A35" s="1">
        <v>34</v>
      </c>
      <c r="B35" s="7" t="s">
        <v>75</v>
      </c>
      <c r="C35" s="1">
        <v>13000</v>
      </c>
      <c r="D35" s="1">
        <v>1078</v>
      </c>
      <c r="E35" s="1" t="s">
        <v>15</v>
      </c>
      <c r="F35" s="1" t="s">
        <v>10</v>
      </c>
      <c r="G35" s="7">
        <v>1.3</v>
      </c>
      <c r="H35" s="1">
        <v>-0.9</v>
      </c>
      <c r="I35" s="1"/>
      <c r="J35" s="1" t="s">
        <v>17</v>
      </c>
      <c r="K35" s="7" t="s">
        <v>76</v>
      </c>
      <c r="L35" s="1">
        <v>1727</v>
      </c>
      <c r="M35" s="61">
        <v>-35.866498999999997</v>
      </c>
      <c r="N35" s="61">
        <v>144.31499099999999</v>
      </c>
      <c r="O35" s="25">
        <f t="shared" si="2"/>
        <v>12</v>
      </c>
      <c r="P35" s="25">
        <v>1988</v>
      </c>
      <c r="Q35" s="25">
        <v>2000</v>
      </c>
      <c r="R35" s="25" t="s">
        <v>507</v>
      </c>
      <c r="S35" s="26">
        <v>1</v>
      </c>
      <c r="U35" s="27"/>
    </row>
    <row r="36" spans="1:21" ht="40.15" customHeight="1" x14ac:dyDescent="0.45">
      <c r="A36" s="1">
        <v>35</v>
      </c>
      <c r="B36" s="7" t="s">
        <v>77</v>
      </c>
      <c r="C36" s="1">
        <v>15000</v>
      </c>
      <c r="D36" s="1">
        <v>847</v>
      </c>
      <c r="E36" s="1" t="s">
        <v>15</v>
      </c>
      <c r="F36" s="1" t="s">
        <v>10</v>
      </c>
      <c r="G36" s="7">
        <v>2.2000000000000002</v>
      </c>
      <c r="H36" s="1">
        <v>-2.2000000000000002</v>
      </c>
      <c r="I36" s="1"/>
      <c r="J36" s="1" t="s">
        <v>17</v>
      </c>
      <c r="K36" s="7" t="s">
        <v>76</v>
      </c>
      <c r="L36" s="1">
        <v>1880</v>
      </c>
      <c r="M36" s="61">
        <v>-34.888523999999997</v>
      </c>
      <c r="N36" s="61">
        <v>146.58919499999999</v>
      </c>
      <c r="O36" s="25">
        <f t="shared" si="2"/>
        <v>13</v>
      </c>
      <c r="P36" s="25">
        <v>1988</v>
      </c>
      <c r="Q36" s="25">
        <v>2001</v>
      </c>
      <c r="R36" s="25" t="s">
        <v>507</v>
      </c>
      <c r="S36" s="26">
        <v>1</v>
      </c>
      <c r="U36" s="27"/>
    </row>
    <row r="37" spans="1:21" ht="40.15" customHeight="1" x14ac:dyDescent="0.45">
      <c r="A37" s="1">
        <v>36</v>
      </c>
      <c r="B37" s="1" t="s">
        <v>78</v>
      </c>
      <c r="C37" s="1">
        <v>12100</v>
      </c>
      <c r="D37" s="1">
        <v>1050</v>
      </c>
      <c r="E37" s="1" t="s">
        <v>9</v>
      </c>
      <c r="F37" s="1" t="s">
        <v>10</v>
      </c>
      <c r="G37" s="1">
        <v>-53</v>
      </c>
      <c r="H37" s="1">
        <v>0</v>
      </c>
      <c r="I37" s="1" t="s">
        <v>11</v>
      </c>
      <c r="J37" s="1" t="s">
        <v>17</v>
      </c>
      <c r="K37" s="1" t="s">
        <v>79</v>
      </c>
      <c r="L37" s="1">
        <v>1404</v>
      </c>
      <c r="M37" s="61">
        <v>19.554500999999998</v>
      </c>
      <c r="N37" s="61">
        <v>105.05812</v>
      </c>
      <c r="O37" s="25">
        <f t="shared" si="2"/>
        <v>18</v>
      </c>
      <c r="P37" s="25">
        <v>1970</v>
      </c>
      <c r="Q37" s="25">
        <v>1988</v>
      </c>
      <c r="R37" s="25" t="s">
        <v>507</v>
      </c>
      <c r="S37" s="26">
        <v>1</v>
      </c>
      <c r="U37" s="27"/>
    </row>
    <row r="38" spans="1:21" ht="40.15" customHeight="1" x14ac:dyDescent="0.45">
      <c r="A38" s="1">
        <v>37</v>
      </c>
      <c r="B38" s="1" t="s">
        <v>80</v>
      </c>
      <c r="C38" s="1">
        <v>582064</v>
      </c>
      <c r="D38" s="1">
        <v>2680</v>
      </c>
      <c r="E38" s="1" t="s">
        <v>9</v>
      </c>
      <c r="F38" s="1" t="s">
        <v>10</v>
      </c>
      <c r="G38" s="1">
        <v>-3</v>
      </c>
      <c r="H38" s="1">
        <v>0</v>
      </c>
      <c r="I38" s="1" t="s">
        <v>16</v>
      </c>
      <c r="J38" s="1" t="s">
        <v>17</v>
      </c>
      <c r="K38" s="1" t="s">
        <v>48</v>
      </c>
      <c r="L38" s="1">
        <v>1275</v>
      </c>
      <c r="M38" s="61">
        <v>-8.115793</v>
      </c>
      <c r="N38" s="61">
        <v>-77.984307000000001</v>
      </c>
      <c r="O38" s="19">
        <v>1</v>
      </c>
      <c r="P38" s="19">
        <v>2000</v>
      </c>
      <c r="Q38" s="19">
        <v>2000</v>
      </c>
      <c r="R38" s="19" t="s">
        <v>507</v>
      </c>
      <c r="S38" s="26">
        <v>1</v>
      </c>
      <c r="U38" s="27"/>
    </row>
    <row r="39" spans="1:21" ht="40.15" customHeight="1" x14ac:dyDescent="0.45">
      <c r="A39" s="1">
        <v>38</v>
      </c>
      <c r="B39" s="1" t="s">
        <v>81</v>
      </c>
      <c r="C39" s="1">
        <v>30000</v>
      </c>
      <c r="D39" s="1">
        <v>1800</v>
      </c>
      <c r="E39" s="1" t="s">
        <v>15</v>
      </c>
      <c r="F39" s="1" t="s">
        <v>10</v>
      </c>
      <c r="G39" s="1">
        <v>-10</v>
      </c>
      <c r="H39" s="1">
        <v>6.8</v>
      </c>
      <c r="I39" s="1" t="s">
        <v>16</v>
      </c>
      <c r="J39" s="1" t="s">
        <v>17</v>
      </c>
      <c r="K39" s="1" t="s">
        <v>82</v>
      </c>
      <c r="L39" s="1">
        <v>1003</v>
      </c>
      <c r="M39" s="61">
        <v>47.694690999999999</v>
      </c>
      <c r="N39" s="61">
        <v>-122.064314</v>
      </c>
      <c r="O39" s="19">
        <f>Q39-P39</f>
        <v>119</v>
      </c>
      <c r="P39" s="19">
        <v>1883</v>
      </c>
      <c r="Q39" s="19">
        <v>2002</v>
      </c>
      <c r="R39" s="19" t="s">
        <v>505</v>
      </c>
      <c r="S39" s="26">
        <v>1</v>
      </c>
      <c r="U39" s="27"/>
    </row>
    <row r="40" spans="1:21" ht="40.15" customHeight="1" x14ac:dyDescent="0.45">
      <c r="A40" s="1">
        <v>39</v>
      </c>
      <c r="B40" s="1" t="s">
        <v>83</v>
      </c>
      <c r="C40" s="1">
        <v>333480</v>
      </c>
      <c r="D40" s="1">
        <v>2300</v>
      </c>
      <c r="E40" s="1" t="s">
        <v>9</v>
      </c>
      <c r="F40" s="1" t="s">
        <v>10</v>
      </c>
      <c r="G40" s="1">
        <v>-3</v>
      </c>
      <c r="H40" s="1">
        <v>1</v>
      </c>
      <c r="I40" s="1" t="s">
        <v>16</v>
      </c>
      <c r="J40" s="1" t="s">
        <v>17</v>
      </c>
      <c r="K40" s="1" t="s">
        <v>51</v>
      </c>
      <c r="L40" s="1">
        <v>1221</v>
      </c>
      <c r="M40" s="61">
        <v>-7.6457350000000002</v>
      </c>
      <c r="N40" s="61">
        <v>-66.358485000000002</v>
      </c>
      <c r="O40" s="25">
        <f>Q40-P40</f>
        <v>51</v>
      </c>
      <c r="P40" s="25">
        <v>1950</v>
      </c>
      <c r="Q40" s="25">
        <v>2001</v>
      </c>
      <c r="R40" s="25" t="s">
        <v>505</v>
      </c>
      <c r="S40" s="26">
        <v>1</v>
      </c>
      <c r="U40" s="27"/>
    </row>
    <row r="41" spans="1:21" ht="40.15" customHeight="1" x14ac:dyDescent="0.45">
      <c r="A41" s="1">
        <v>40</v>
      </c>
      <c r="B41" s="1" t="s">
        <v>84</v>
      </c>
      <c r="C41" s="1">
        <v>1386</v>
      </c>
      <c r="D41" s="1">
        <v>938</v>
      </c>
      <c r="E41" s="1" t="s">
        <v>9</v>
      </c>
      <c r="F41" s="1" t="s">
        <v>10</v>
      </c>
      <c r="G41" s="1">
        <v>5</v>
      </c>
      <c r="H41" s="1">
        <v>-12</v>
      </c>
      <c r="I41" s="1" t="s">
        <v>11</v>
      </c>
      <c r="J41" s="1" t="s">
        <v>17</v>
      </c>
      <c r="K41" s="1" t="s">
        <v>85</v>
      </c>
      <c r="L41" s="1">
        <v>1336</v>
      </c>
      <c r="M41" s="61">
        <v>42.058096999999997</v>
      </c>
      <c r="N41" s="61">
        <v>2.9997159999999998</v>
      </c>
      <c r="O41" s="25">
        <f>Q41-P41</f>
        <v>14</v>
      </c>
      <c r="P41" s="25">
        <v>1979</v>
      </c>
      <c r="Q41" s="25">
        <v>1993</v>
      </c>
      <c r="R41" s="25" t="s">
        <v>507</v>
      </c>
      <c r="S41" s="26">
        <v>1</v>
      </c>
      <c r="U41" s="27"/>
    </row>
    <row r="42" spans="1:21" ht="40.15" customHeight="1" x14ac:dyDescent="0.45">
      <c r="A42" s="1">
        <v>41</v>
      </c>
      <c r="B42" s="1" t="s">
        <v>86</v>
      </c>
      <c r="C42" s="1">
        <v>4123</v>
      </c>
      <c r="D42" s="1">
        <v>462.8</v>
      </c>
      <c r="E42" s="1" t="s">
        <v>9</v>
      </c>
      <c r="F42" s="1" t="s">
        <v>10</v>
      </c>
      <c r="G42" s="1">
        <v>33</v>
      </c>
      <c r="H42" s="1">
        <v>-27</v>
      </c>
      <c r="I42" s="1" t="s">
        <v>11</v>
      </c>
      <c r="J42" s="1" t="s">
        <v>36</v>
      </c>
      <c r="K42" s="1" t="s">
        <v>532</v>
      </c>
      <c r="L42" s="1">
        <v>1386</v>
      </c>
      <c r="M42" s="61">
        <v>37</v>
      </c>
      <c r="N42" s="61">
        <v>111</v>
      </c>
      <c r="O42" s="25">
        <f>Q42-P42</f>
        <v>43</v>
      </c>
      <c r="P42" s="25">
        <v>1957</v>
      </c>
      <c r="Q42" s="25">
        <v>2000</v>
      </c>
      <c r="R42" s="25" t="s">
        <v>505</v>
      </c>
      <c r="S42" s="26">
        <v>1</v>
      </c>
      <c r="U42" s="27" t="s">
        <v>524</v>
      </c>
    </row>
    <row r="43" spans="1:21" ht="40.15" customHeight="1" x14ac:dyDescent="0.45">
      <c r="A43" s="1">
        <v>42</v>
      </c>
      <c r="B43" s="1" t="s">
        <v>87</v>
      </c>
      <c r="C43" s="1">
        <v>2327</v>
      </c>
      <c r="D43" s="1">
        <v>536.6</v>
      </c>
      <c r="E43" s="1" t="s">
        <v>9</v>
      </c>
      <c r="F43" s="1" t="s">
        <v>10</v>
      </c>
      <c r="G43" s="1">
        <v>42</v>
      </c>
      <c r="H43" s="1">
        <v>-19.100000000000001</v>
      </c>
      <c r="I43" s="1" t="s">
        <v>11</v>
      </c>
      <c r="J43" s="1" t="s">
        <v>36</v>
      </c>
      <c r="K43" s="1" t="s">
        <v>532</v>
      </c>
      <c r="L43" s="1">
        <v>1396</v>
      </c>
      <c r="M43" s="61">
        <v>35</v>
      </c>
      <c r="N43" s="61">
        <v>110</v>
      </c>
      <c r="O43" s="25">
        <f>Q43-P43</f>
        <v>41</v>
      </c>
      <c r="P43" s="25">
        <v>1959</v>
      </c>
      <c r="Q43" s="25">
        <v>2000</v>
      </c>
      <c r="R43" s="25" t="s">
        <v>505</v>
      </c>
      <c r="S43" s="26">
        <v>1</v>
      </c>
      <c r="U43" s="27" t="s">
        <v>525</v>
      </c>
    </row>
    <row r="44" spans="1:21" ht="40.15" customHeight="1" x14ac:dyDescent="0.45">
      <c r="A44" s="1">
        <v>43</v>
      </c>
      <c r="B44" s="1" t="s">
        <v>88</v>
      </c>
      <c r="C44" s="1">
        <v>1858883</v>
      </c>
      <c r="D44" s="1">
        <v>2200</v>
      </c>
      <c r="E44" s="1" t="s">
        <v>9</v>
      </c>
      <c r="F44" s="1" t="s">
        <v>10</v>
      </c>
      <c r="G44" s="1">
        <v>-6</v>
      </c>
      <c r="H44" s="1">
        <v>1</v>
      </c>
      <c r="I44" s="1" t="s">
        <v>16</v>
      </c>
      <c r="J44" s="1" t="s">
        <v>17</v>
      </c>
      <c r="K44" s="1" t="s">
        <v>48</v>
      </c>
      <c r="L44" s="1">
        <v>1260</v>
      </c>
      <c r="M44" s="61">
        <v>-2.6398830000000002</v>
      </c>
      <c r="N44" s="61">
        <v>-66.321481000000006</v>
      </c>
      <c r="O44" s="19">
        <v>1</v>
      </c>
      <c r="P44" s="19">
        <v>2000</v>
      </c>
      <c r="Q44" s="19">
        <v>2000</v>
      </c>
      <c r="R44" s="25" t="s">
        <v>507</v>
      </c>
      <c r="S44" s="26">
        <v>1</v>
      </c>
      <c r="U44" s="27" t="s">
        <v>509</v>
      </c>
    </row>
    <row r="45" spans="1:21" ht="40.15" customHeight="1" x14ac:dyDescent="0.45">
      <c r="A45" s="1">
        <v>44</v>
      </c>
      <c r="B45" s="1" t="s">
        <v>89</v>
      </c>
      <c r="C45" s="1">
        <v>867257</v>
      </c>
      <c r="D45" s="1">
        <v>2200</v>
      </c>
      <c r="E45" s="1" t="s">
        <v>9</v>
      </c>
      <c r="F45" s="1" t="s">
        <v>10</v>
      </c>
      <c r="G45" s="1">
        <v>-8</v>
      </c>
      <c r="H45" s="1">
        <v>2</v>
      </c>
      <c r="I45" s="1" t="s">
        <v>16</v>
      </c>
      <c r="J45" s="1" t="s">
        <v>17</v>
      </c>
      <c r="K45" s="1" t="s">
        <v>48</v>
      </c>
      <c r="L45" s="1">
        <v>1260</v>
      </c>
      <c r="M45" s="61">
        <v>-2.6398830000000002</v>
      </c>
      <c r="N45" s="61">
        <v>-66.321481000000006</v>
      </c>
      <c r="O45" s="19">
        <v>1</v>
      </c>
      <c r="P45" s="19">
        <v>2000</v>
      </c>
      <c r="Q45" s="19">
        <v>2000</v>
      </c>
      <c r="R45" s="25" t="s">
        <v>507</v>
      </c>
      <c r="S45" s="26">
        <v>1</v>
      </c>
      <c r="U45" s="27" t="s">
        <v>510</v>
      </c>
    </row>
    <row r="46" spans="1:21" ht="40.15" customHeight="1" x14ac:dyDescent="0.45">
      <c r="A46" s="1">
        <v>45</v>
      </c>
      <c r="B46" s="1" t="s">
        <v>90</v>
      </c>
      <c r="C46" s="1">
        <v>2536</v>
      </c>
      <c r="D46" s="1">
        <v>800</v>
      </c>
      <c r="E46" s="1" t="s">
        <v>9</v>
      </c>
      <c r="F46" s="1" t="s">
        <v>21</v>
      </c>
      <c r="G46" s="1">
        <v>-9.5</v>
      </c>
      <c r="H46" s="1">
        <v>20.8</v>
      </c>
      <c r="I46" s="1" t="s">
        <v>11</v>
      </c>
      <c r="J46" s="1" t="s">
        <v>17</v>
      </c>
      <c r="K46" s="1" t="s">
        <v>91</v>
      </c>
      <c r="L46" s="1">
        <v>858</v>
      </c>
      <c r="M46" s="61">
        <v>32.133147999999998</v>
      </c>
      <c r="N46" s="61">
        <v>102.52542200000001</v>
      </c>
      <c r="O46" s="19">
        <v>1</v>
      </c>
      <c r="P46" s="20">
        <v>1995</v>
      </c>
      <c r="Q46" s="20">
        <v>1995</v>
      </c>
      <c r="R46" s="25" t="s">
        <v>507</v>
      </c>
      <c r="S46" s="26">
        <v>1</v>
      </c>
      <c r="U46" s="27"/>
    </row>
    <row r="47" spans="1:21" ht="40.15" customHeight="1" x14ac:dyDescent="0.45">
      <c r="A47" s="1">
        <v>46</v>
      </c>
      <c r="B47" s="7" t="s">
        <v>92</v>
      </c>
      <c r="C47" s="1">
        <v>1905</v>
      </c>
      <c r="D47" s="1">
        <v>1003</v>
      </c>
      <c r="E47" s="1" t="s">
        <v>15</v>
      </c>
      <c r="F47" s="1" t="s">
        <v>10</v>
      </c>
      <c r="G47" s="1">
        <v>12.6</v>
      </c>
      <c r="H47" s="1">
        <v>-25.7</v>
      </c>
      <c r="I47" s="1" t="s">
        <v>16</v>
      </c>
      <c r="J47" s="1" t="s">
        <v>36</v>
      </c>
      <c r="K47" s="1" t="s">
        <v>93</v>
      </c>
      <c r="L47" s="1">
        <v>1310</v>
      </c>
      <c r="M47" s="61">
        <v>42.399205000000002</v>
      </c>
      <c r="N47" s="61">
        <v>1.1273260000000001</v>
      </c>
      <c r="O47" s="19">
        <f>Q47-P47</f>
        <v>44</v>
      </c>
      <c r="P47" s="19">
        <v>1965</v>
      </c>
      <c r="Q47" s="19">
        <v>2009</v>
      </c>
      <c r="R47" s="25" t="s">
        <v>507</v>
      </c>
      <c r="S47" s="26">
        <v>1</v>
      </c>
      <c r="U47" s="27" t="s">
        <v>506</v>
      </c>
    </row>
    <row r="48" spans="1:21" ht="40.15" customHeight="1" x14ac:dyDescent="0.45">
      <c r="A48" s="1">
        <v>47</v>
      </c>
      <c r="B48" s="1" t="s">
        <v>94</v>
      </c>
      <c r="C48" s="1">
        <v>285072</v>
      </c>
      <c r="D48" s="1">
        <v>2100</v>
      </c>
      <c r="E48" s="1" t="s">
        <v>9</v>
      </c>
      <c r="F48" s="1" t="s">
        <v>10</v>
      </c>
      <c r="G48" s="1">
        <v>-20</v>
      </c>
      <c r="H48" s="1">
        <v>4</v>
      </c>
      <c r="I48" s="1" t="s">
        <v>16</v>
      </c>
      <c r="J48" s="1" t="s">
        <v>17</v>
      </c>
      <c r="K48" s="1" t="s">
        <v>48</v>
      </c>
      <c r="L48" s="1">
        <v>1335</v>
      </c>
      <c r="M48" s="61">
        <v>-5.2927960000000001</v>
      </c>
      <c r="N48" s="61">
        <v>-56.925654999999999</v>
      </c>
      <c r="O48" s="19">
        <v>1</v>
      </c>
      <c r="P48" s="20">
        <v>2000</v>
      </c>
      <c r="Q48" s="20">
        <v>2000</v>
      </c>
      <c r="R48" s="25" t="s">
        <v>507</v>
      </c>
      <c r="S48" s="26">
        <v>1</v>
      </c>
      <c r="U48" s="27" t="s">
        <v>511</v>
      </c>
    </row>
    <row r="49" spans="1:21" ht="40.15" customHeight="1" x14ac:dyDescent="0.45">
      <c r="A49" s="1">
        <v>48</v>
      </c>
      <c r="B49" s="1" t="s">
        <v>95</v>
      </c>
      <c r="C49" s="1">
        <v>106500</v>
      </c>
      <c r="D49" s="1">
        <v>591.46</v>
      </c>
      <c r="E49" s="1" t="s">
        <v>9</v>
      </c>
      <c r="F49" s="1" t="s">
        <v>10</v>
      </c>
      <c r="G49" s="1">
        <v>16.899999999999999</v>
      </c>
      <c r="H49" s="1">
        <v>-18</v>
      </c>
      <c r="I49" s="1" t="s">
        <v>11</v>
      </c>
      <c r="J49" s="1" t="s">
        <v>36</v>
      </c>
      <c r="K49" s="1" t="s">
        <v>96</v>
      </c>
      <c r="L49" s="1">
        <v>1321</v>
      </c>
      <c r="M49" s="61">
        <v>34.833333333333336</v>
      </c>
      <c r="N49" s="61">
        <v>108.83333333333333</v>
      </c>
      <c r="O49" s="19">
        <f t="shared" ref="O49:O59" si="3">Q49-P49</f>
        <v>50</v>
      </c>
      <c r="P49" s="19">
        <v>1958</v>
      </c>
      <c r="Q49" s="19">
        <v>2008</v>
      </c>
      <c r="R49" s="25" t="s">
        <v>505</v>
      </c>
      <c r="S49" s="26">
        <v>1</v>
      </c>
      <c r="U49" s="27" t="s">
        <v>530</v>
      </c>
    </row>
    <row r="50" spans="1:21" ht="40.15" customHeight="1" x14ac:dyDescent="0.45">
      <c r="A50" s="1">
        <v>49</v>
      </c>
      <c r="B50" s="1" t="s">
        <v>97</v>
      </c>
      <c r="C50" s="1">
        <v>189048</v>
      </c>
      <c r="D50" s="1">
        <v>2000</v>
      </c>
      <c r="E50" s="1" t="s">
        <v>9</v>
      </c>
      <c r="F50" s="1" t="s">
        <v>10</v>
      </c>
      <c r="G50" s="1">
        <v>-58</v>
      </c>
      <c r="H50" s="1">
        <v>26</v>
      </c>
      <c r="I50" s="1" t="s">
        <v>16</v>
      </c>
      <c r="J50" s="1" t="s">
        <v>22</v>
      </c>
      <c r="K50" s="1" t="s">
        <v>98</v>
      </c>
      <c r="L50" s="1">
        <v>1601</v>
      </c>
      <c r="M50" s="61">
        <v>-13</v>
      </c>
      <c r="N50" s="61">
        <v>-48</v>
      </c>
      <c r="O50" s="25">
        <f t="shared" si="3"/>
        <v>35</v>
      </c>
      <c r="P50" s="25">
        <v>1960</v>
      </c>
      <c r="Q50" s="25">
        <v>1995</v>
      </c>
      <c r="R50" s="25" t="s">
        <v>505</v>
      </c>
      <c r="S50" s="26">
        <v>1</v>
      </c>
      <c r="U50" s="27"/>
    </row>
    <row r="51" spans="1:21" ht="40.15" customHeight="1" x14ac:dyDescent="0.45">
      <c r="A51" s="1">
        <v>50</v>
      </c>
      <c r="B51" s="1" t="s">
        <v>99</v>
      </c>
      <c r="C51" s="1">
        <v>2097</v>
      </c>
      <c r="D51" s="1">
        <v>1300</v>
      </c>
      <c r="E51" s="1" t="s">
        <v>15</v>
      </c>
      <c r="F51" s="1" t="s">
        <v>10</v>
      </c>
      <c r="G51" s="1">
        <v>26</v>
      </c>
      <c r="H51" s="1">
        <v>-22</v>
      </c>
      <c r="I51" s="1" t="s">
        <v>11</v>
      </c>
      <c r="J51" s="1" t="s">
        <v>22</v>
      </c>
      <c r="K51" s="1" t="s">
        <v>100</v>
      </c>
      <c r="L51" s="1">
        <v>1602</v>
      </c>
      <c r="M51" s="61">
        <v>-31.533333333333335</v>
      </c>
      <c r="N51" s="61">
        <v>-55.68333333333333</v>
      </c>
      <c r="O51" s="25">
        <f t="shared" si="3"/>
        <v>18</v>
      </c>
      <c r="P51" s="25">
        <v>1975</v>
      </c>
      <c r="Q51" s="25">
        <v>1993</v>
      </c>
      <c r="R51" s="25" t="s">
        <v>514</v>
      </c>
      <c r="S51" s="26">
        <v>1</v>
      </c>
      <c r="U51" s="27" t="s">
        <v>515</v>
      </c>
    </row>
    <row r="52" spans="1:21" ht="40.15" customHeight="1" x14ac:dyDescent="0.45">
      <c r="A52" s="1">
        <v>51</v>
      </c>
      <c r="B52" s="1" t="s">
        <v>101</v>
      </c>
      <c r="C52" s="1">
        <v>2528</v>
      </c>
      <c r="D52" s="1">
        <v>1072</v>
      </c>
      <c r="E52" s="1" t="s">
        <v>20</v>
      </c>
      <c r="F52" s="1" t="s">
        <v>10</v>
      </c>
      <c r="G52" s="1">
        <v>-15.5</v>
      </c>
      <c r="H52" s="1">
        <v>5</v>
      </c>
      <c r="I52" s="1" t="s">
        <v>68</v>
      </c>
      <c r="J52" s="1" t="s">
        <v>22</v>
      </c>
      <c r="K52" s="1" t="s">
        <v>102</v>
      </c>
      <c r="L52" s="1">
        <v>872</v>
      </c>
      <c r="M52" s="61">
        <v>32</v>
      </c>
      <c r="N52" s="61">
        <v>103</v>
      </c>
      <c r="O52" s="25">
        <f t="shared" si="3"/>
        <v>26</v>
      </c>
      <c r="P52" s="25">
        <v>1970</v>
      </c>
      <c r="Q52" s="25">
        <v>1996</v>
      </c>
      <c r="R52" s="25" t="s">
        <v>505</v>
      </c>
      <c r="S52" s="26">
        <v>1</v>
      </c>
      <c r="U52" s="27" t="s">
        <v>529</v>
      </c>
    </row>
    <row r="53" spans="1:21" ht="40.15" customHeight="1" x14ac:dyDescent="0.45">
      <c r="A53" s="1">
        <v>52</v>
      </c>
      <c r="B53" s="1" t="s">
        <v>103</v>
      </c>
      <c r="C53" s="1">
        <v>11145</v>
      </c>
      <c r="D53" s="1">
        <v>600</v>
      </c>
      <c r="E53" s="1" t="s">
        <v>20</v>
      </c>
      <c r="F53" s="1" t="s">
        <v>10</v>
      </c>
      <c r="G53" s="1">
        <v>12</v>
      </c>
      <c r="H53" s="1">
        <v>8.6</v>
      </c>
      <c r="I53" s="1" t="s">
        <v>68</v>
      </c>
      <c r="J53" s="1" t="s">
        <v>17</v>
      </c>
      <c r="K53" s="1" t="s">
        <v>104</v>
      </c>
      <c r="L53" s="1">
        <v>832</v>
      </c>
      <c r="M53" s="61">
        <v>38</v>
      </c>
      <c r="N53" s="61">
        <v>100</v>
      </c>
      <c r="O53" s="25">
        <f t="shared" si="3"/>
        <v>30</v>
      </c>
      <c r="P53" s="25">
        <v>1980</v>
      </c>
      <c r="Q53" s="25">
        <v>2010</v>
      </c>
      <c r="R53" s="25" t="s">
        <v>517</v>
      </c>
      <c r="S53" s="26">
        <v>1</v>
      </c>
      <c r="U53" s="27"/>
    </row>
    <row r="54" spans="1:21" ht="40.15" customHeight="1" x14ac:dyDescent="0.45">
      <c r="A54" s="1">
        <v>53</v>
      </c>
      <c r="B54" s="1" t="s">
        <v>105</v>
      </c>
      <c r="C54" s="1">
        <v>16000</v>
      </c>
      <c r="D54" s="1">
        <v>829</v>
      </c>
      <c r="E54" s="1" t="s">
        <v>15</v>
      </c>
      <c r="F54" s="1" t="s">
        <v>10</v>
      </c>
      <c r="G54" s="1">
        <v>0.7</v>
      </c>
      <c r="H54" s="1">
        <v>-0.7</v>
      </c>
      <c r="I54" s="1"/>
      <c r="J54" s="1" t="s">
        <v>17</v>
      </c>
      <c r="K54" s="1" t="s">
        <v>63</v>
      </c>
      <c r="L54" s="1">
        <v>1258</v>
      </c>
      <c r="M54" s="61">
        <v>-37.149262999999998</v>
      </c>
      <c r="N54" s="61">
        <v>147.299948</v>
      </c>
      <c r="O54" s="25">
        <f t="shared" si="3"/>
        <v>14</v>
      </c>
      <c r="P54" s="25">
        <v>1988</v>
      </c>
      <c r="Q54" s="25">
        <v>2002</v>
      </c>
      <c r="R54" s="25" t="s">
        <v>507</v>
      </c>
      <c r="S54" s="26">
        <v>1</v>
      </c>
      <c r="U54" s="27"/>
    </row>
    <row r="55" spans="1:21" ht="40.15" customHeight="1" x14ac:dyDescent="0.45">
      <c r="A55" s="1">
        <v>54</v>
      </c>
      <c r="B55" s="1" t="s">
        <v>106</v>
      </c>
      <c r="C55" s="1">
        <v>1548</v>
      </c>
      <c r="D55" s="1">
        <v>491.6</v>
      </c>
      <c r="E55" s="1" t="s">
        <v>9</v>
      </c>
      <c r="F55" s="1" t="s">
        <v>10</v>
      </c>
      <c r="G55" s="1">
        <v>27</v>
      </c>
      <c r="H55" s="1">
        <v>-19.8</v>
      </c>
      <c r="I55" s="1" t="s">
        <v>11</v>
      </c>
      <c r="J55" s="1" t="s">
        <v>36</v>
      </c>
      <c r="K55" s="1" t="s">
        <v>532</v>
      </c>
      <c r="L55" s="1">
        <v>1440</v>
      </c>
      <c r="M55" s="61">
        <v>37.5</v>
      </c>
      <c r="N55" s="61">
        <v>111</v>
      </c>
      <c r="O55" s="25">
        <f t="shared" si="3"/>
        <v>44</v>
      </c>
      <c r="P55" s="25">
        <v>1956</v>
      </c>
      <c r="Q55" s="25">
        <v>2000</v>
      </c>
      <c r="R55" s="25" t="s">
        <v>505</v>
      </c>
      <c r="S55" s="26">
        <v>1</v>
      </c>
      <c r="U55" s="27" t="s">
        <v>526</v>
      </c>
    </row>
    <row r="56" spans="1:21" ht="40.15" customHeight="1" x14ac:dyDescent="0.45">
      <c r="A56" s="1">
        <v>55</v>
      </c>
      <c r="B56" s="1" t="s">
        <v>107</v>
      </c>
      <c r="C56" s="1">
        <v>2860</v>
      </c>
      <c r="D56" s="1">
        <v>820</v>
      </c>
      <c r="E56" s="1" t="s">
        <v>20</v>
      </c>
      <c r="F56" s="1" t="s">
        <v>21</v>
      </c>
      <c r="G56" s="1">
        <v>-31.9</v>
      </c>
      <c r="H56" s="1">
        <v>9.8000000000000007</v>
      </c>
      <c r="I56" s="1" t="s">
        <v>11</v>
      </c>
      <c r="J56" s="1" t="s">
        <v>22</v>
      </c>
      <c r="K56" s="1" t="s">
        <v>108</v>
      </c>
      <c r="L56" s="1">
        <v>837</v>
      </c>
      <c r="M56" s="61">
        <v>54.2</v>
      </c>
      <c r="N56" s="72">
        <v>-122.5</v>
      </c>
      <c r="O56" s="25">
        <f t="shared" si="3"/>
        <v>50</v>
      </c>
      <c r="P56" s="25">
        <v>1953</v>
      </c>
      <c r="Q56" s="25">
        <v>2003</v>
      </c>
      <c r="R56" s="25" t="s">
        <v>514</v>
      </c>
      <c r="S56" s="26">
        <v>1</v>
      </c>
      <c r="U56" s="27"/>
    </row>
    <row r="57" spans="1:21" ht="40.15" customHeight="1" x14ac:dyDescent="0.45">
      <c r="A57" s="1">
        <v>56</v>
      </c>
      <c r="B57" s="1" t="s">
        <v>109</v>
      </c>
      <c r="C57" s="1">
        <v>30261</v>
      </c>
      <c r="D57" s="1">
        <v>391</v>
      </c>
      <c r="E57" s="1" t="s">
        <v>9</v>
      </c>
      <c r="F57" s="1" t="s">
        <v>10</v>
      </c>
      <c r="G57" s="1">
        <v>34</v>
      </c>
      <c r="H57" s="1">
        <v>-26.5</v>
      </c>
      <c r="I57" s="1" t="s">
        <v>11</v>
      </c>
      <c r="J57" s="1" t="s">
        <v>36</v>
      </c>
      <c r="K57" s="1" t="s">
        <v>110</v>
      </c>
      <c r="L57" s="1">
        <v>1493</v>
      </c>
      <c r="M57" s="61">
        <v>37.986488999999999</v>
      </c>
      <c r="N57" s="61">
        <v>109.849656</v>
      </c>
      <c r="O57" s="25">
        <f t="shared" si="3"/>
        <v>40</v>
      </c>
      <c r="P57" s="25">
        <v>1960</v>
      </c>
      <c r="Q57" s="25">
        <v>2000</v>
      </c>
      <c r="R57" s="25" t="s">
        <v>505</v>
      </c>
      <c r="S57" s="26">
        <v>1</v>
      </c>
      <c r="U57" s="27"/>
    </row>
    <row r="58" spans="1:21" ht="40.15" customHeight="1" x14ac:dyDescent="0.45">
      <c r="A58" s="1">
        <v>57</v>
      </c>
      <c r="B58" s="1" t="s">
        <v>111</v>
      </c>
      <c r="C58" s="1">
        <v>3200</v>
      </c>
      <c r="D58" s="1">
        <v>1000</v>
      </c>
      <c r="E58" s="1" t="s">
        <v>9</v>
      </c>
      <c r="F58" s="1" t="s">
        <v>10</v>
      </c>
      <c r="G58" s="1">
        <v>3.6</v>
      </c>
      <c r="H58" s="1">
        <v>-0.7</v>
      </c>
      <c r="I58" s="1"/>
      <c r="J58" s="1" t="s">
        <v>17</v>
      </c>
      <c r="K58" s="1" t="s">
        <v>112</v>
      </c>
      <c r="L58" s="1">
        <v>1167</v>
      </c>
      <c r="M58" s="61">
        <v>31.333333333333332</v>
      </c>
      <c r="N58" s="61">
        <v>110.66666666666667</v>
      </c>
      <c r="O58" s="25">
        <f t="shared" si="3"/>
        <v>20</v>
      </c>
      <c r="P58" s="25">
        <v>1987</v>
      </c>
      <c r="Q58" s="25">
        <v>2007</v>
      </c>
      <c r="R58" s="25" t="s">
        <v>505</v>
      </c>
      <c r="S58" s="26">
        <v>1</v>
      </c>
      <c r="U58" s="27"/>
    </row>
    <row r="59" spans="1:21" ht="40.15" customHeight="1" x14ac:dyDescent="0.45">
      <c r="A59" s="1">
        <v>58</v>
      </c>
      <c r="B59" s="1" t="s">
        <v>113</v>
      </c>
      <c r="C59" s="1">
        <v>2582</v>
      </c>
      <c r="D59" s="1">
        <v>631</v>
      </c>
      <c r="E59" s="1" t="s">
        <v>20</v>
      </c>
      <c r="F59" s="1" t="s">
        <v>10</v>
      </c>
      <c r="G59" s="1">
        <v>20</v>
      </c>
      <c r="H59" s="1">
        <v>-22</v>
      </c>
      <c r="I59" s="1" t="s">
        <v>11</v>
      </c>
      <c r="J59" s="1" t="s">
        <v>22</v>
      </c>
      <c r="K59" s="1" t="s">
        <v>114</v>
      </c>
      <c r="L59" s="1">
        <v>968</v>
      </c>
      <c r="M59" s="61">
        <v>46.966666666666669</v>
      </c>
      <c r="N59" s="61">
        <v>128.69999999999999</v>
      </c>
      <c r="O59" s="25">
        <f t="shared" si="3"/>
        <v>40</v>
      </c>
      <c r="P59" s="19">
        <v>1970</v>
      </c>
      <c r="Q59" s="19">
        <v>2010</v>
      </c>
      <c r="R59" s="25" t="s">
        <v>514</v>
      </c>
      <c r="S59" s="26">
        <v>1</v>
      </c>
      <c r="U59" s="27"/>
    </row>
    <row r="60" spans="1:21" ht="40.15" customHeight="1" x14ac:dyDescent="0.45">
      <c r="A60" s="1">
        <v>59</v>
      </c>
      <c r="B60" s="1" t="s">
        <v>115</v>
      </c>
      <c r="C60" s="1">
        <v>377175</v>
      </c>
      <c r="D60" s="1">
        <v>2100</v>
      </c>
      <c r="E60" s="1" t="s">
        <v>9</v>
      </c>
      <c r="F60" s="1" t="s">
        <v>10</v>
      </c>
      <c r="G60" s="1">
        <v>-12</v>
      </c>
      <c r="H60" s="1">
        <v>5</v>
      </c>
      <c r="I60" s="1" t="s">
        <v>16</v>
      </c>
      <c r="J60" s="1" t="s">
        <v>17</v>
      </c>
      <c r="K60" s="1" t="s">
        <v>48</v>
      </c>
      <c r="L60" s="1">
        <v>1410</v>
      </c>
      <c r="M60" s="61">
        <v>-7.4629370000000002</v>
      </c>
      <c r="N60" s="61">
        <v>-52.655372</v>
      </c>
      <c r="O60" s="25">
        <v>1</v>
      </c>
      <c r="P60" s="20">
        <v>2000</v>
      </c>
      <c r="Q60" s="20">
        <v>2000</v>
      </c>
      <c r="R60" s="25" t="s">
        <v>507</v>
      </c>
      <c r="S60" s="26">
        <v>1</v>
      </c>
      <c r="U60" s="27"/>
    </row>
    <row r="61" spans="1:21" ht="40.15" customHeight="1" x14ac:dyDescent="0.45">
      <c r="A61" s="1">
        <v>60</v>
      </c>
      <c r="B61" s="1" t="s">
        <v>116</v>
      </c>
      <c r="C61" s="1">
        <v>4069</v>
      </c>
      <c r="D61" s="1">
        <v>524.29999999999995</v>
      </c>
      <c r="E61" s="1" t="s">
        <v>9</v>
      </c>
      <c r="F61" s="1" t="s">
        <v>10</v>
      </c>
      <c r="G61" s="1">
        <v>15</v>
      </c>
      <c r="H61" s="1">
        <v>-22.5</v>
      </c>
      <c r="I61" s="1" t="s">
        <v>11</v>
      </c>
      <c r="J61" s="1" t="s">
        <v>36</v>
      </c>
      <c r="K61" s="1" t="s">
        <v>532</v>
      </c>
      <c r="L61" s="1">
        <v>1433</v>
      </c>
      <c r="M61" s="61">
        <v>38</v>
      </c>
      <c r="N61" s="61">
        <v>111</v>
      </c>
      <c r="O61" s="25">
        <f>Q61-P61</f>
        <v>43</v>
      </c>
      <c r="P61" s="19">
        <v>1957</v>
      </c>
      <c r="Q61" s="19">
        <v>2000</v>
      </c>
      <c r="R61" s="25" t="s">
        <v>505</v>
      </c>
      <c r="S61" s="26">
        <v>1</v>
      </c>
      <c r="U61" s="27" t="s">
        <v>527</v>
      </c>
    </row>
    <row r="62" spans="1:21" ht="40.15" customHeight="1" x14ac:dyDescent="0.45">
      <c r="A62" s="21">
        <v>61</v>
      </c>
      <c r="B62" s="21" t="s">
        <v>117</v>
      </c>
      <c r="C62" s="21">
        <v>2956</v>
      </c>
      <c r="D62" s="21">
        <v>450.4</v>
      </c>
      <c r="E62" s="21" t="s">
        <v>9</v>
      </c>
      <c r="F62" s="21" t="s">
        <v>10</v>
      </c>
      <c r="G62" s="21">
        <v>27</v>
      </c>
      <c r="H62" s="21">
        <v>-38.6</v>
      </c>
      <c r="I62" s="21" t="s">
        <v>11</v>
      </c>
      <c r="J62" s="21" t="s">
        <v>36</v>
      </c>
      <c r="K62" s="21" t="s">
        <v>532</v>
      </c>
      <c r="L62" s="21">
        <v>1306</v>
      </c>
      <c r="M62" s="64">
        <v>36</v>
      </c>
      <c r="N62" s="64">
        <v>110</v>
      </c>
      <c r="O62" s="18">
        <f>Q62-P62</f>
        <v>41</v>
      </c>
      <c r="P62" s="18">
        <v>1959</v>
      </c>
      <c r="Q62" s="18">
        <v>2000</v>
      </c>
      <c r="R62" s="18" t="s">
        <v>505</v>
      </c>
      <c r="S62" s="22">
        <v>1</v>
      </c>
      <c r="U62" s="24" t="s">
        <v>528</v>
      </c>
    </row>
    <row r="63" spans="1:21" ht="40.15" customHeight="1" x14ac:dyDescent="0.45">
      <c r="A63" s="2" t="s">
        <v>759</v>
      </c>
    </row>
  </sheetData>
  <autoFilter ref="L1:L63" xr:uid="{00000000-0009-0000-0000-000000000000}"/>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52"/>
  <sheetViews>
    <sheetView topLeftCell="I1" zoomScale="96" zoomScaleNormal="96" workbookViewId="0">
      <pane ySplit="1" topLeftCell="A31" activePane="bottomLeft" state="frozen"/>
      <selection pane="bottomLeft" activeCell="N35" sqref="N35"/>
    </sheetView>
  </sheetViews>
  <sheetFormatPr defaultColWidth="10.59765625" defaultRowHeight="40.15" customHeight="1" x14ac:dyDescent="0.4"/>
  <cols>
    <col min="1" max="10" width="15.59765625" style="2" customWidth="1"/>
    <col min="11" max="11" width="15.59765625" style="2" bestFit="1" customWidth="1"/>
    <col min="12" max="12" width="15.59765625" style="15" customWidth="1"/>
    <col min="13" max="14" width="15.59765625" style="9" customWidth="1"/>
    <col min="15" max="17" width="15.59765625" style="2" customWidth="1"/>
    <col min="18" max="18" width="15.59765625" style="16" customWidth="1"/>
    <col min="19" max="19" width="15.59765625" style="9" customWidth="1"/>
    <col min="20" max="20" width="15.59765625" style="2" customWidth="1"/>
    <col min="21" max="21" width="50.59765625" style="3" customWidth="1"/>
    <col min="22" max="22" width="10.59765625" style="31"/>
    <col min="23" max="16384" width="10.59765625" style="10"/>
  </cols>
  <sheetData>
    <row r="1" spans="1:22" s="39" customFormat="1" ht="40.15" customHeight="1" x14ac:dyDescent="0.45">
      <c r="A1" t="s">
        <v>0</v>
      </c>
      <c r="B1" t="s">
        <v>1</v>
      </c>
      <c r="C1" t="s">
        <v>765</v>
      </c>
      <c r="D1" t="s">
        <v>3</v>
      </c>
      <c r="E1" t="s">
        <v>4</v>
      </c>
      <c r="F1" t="s">
        <v>5</v>
      </c>
      <c r="G1" t="s">
        <v>747</v>
      </c>
      <c r="H1" t="s">
        <v>748</v>
      </c>
      <c r="I1" t="s">
        <v>536</v>
      </c>
      <c r="J1" t="s">
        <v>6</v>
      </c>
      <c r="K1" t="s">
        <v>7</v>
      </c>
      <c r="L1" t="s">
        <v>466</v>
      </c>
      <c r="M1" t="s">
        <v>676</v>
      </c>
      <c r="N1" t="s">
        <v>464</v>
      </c>
      <c r="O1" t="s">
        <v>484</v>
      </c>
      <c r="P1" t="s">
        <v>534</v>
      </c>
      <c r="Q1" t="s">
        <v>535</v>
      </c>
      <c r="R1" t="s">
        <v>757</v>
      </c>
      <c r="S1" t="s">
        <v>762</v>
      </c>
      <c r="T1" t="s">
        <v>604</v>
      </c>
      <c r="U1" t="s">
        <v>758</v>
      </c>
      <c r="V1" s="30"/>
    </row>
    <row r="2" spans="1:22" s="40" customFormat="1" ht="40.15" customHeight="1" x14ac:dyDescent="0.45">
      <c r="A2">
        <v>62</v>
      </c>
      <c r="B2" t="s">
        <v>118</v>
      </c>
      <c r="C2">
        <v>3.03</v>
      </c>
      <c r="D2">
        <v>2474</v>
      </c>
      <c r="E2" t="s">
        <v>20</v>
      </c>
      <c r="F2" t="s">
        <v>21</v>
      </c>
      <c r="G2">
        <v>-25</v>
      </c>
      <c r="H2">
        <v>7.9</v>
      </c>
      <c r="I2" t="s">
        <v>11</v>
      </c>
      <c r="J2" t="s">
        <v>12</v>
      </c>
      <c r="K2" t="s">
        <v>119</v>
      </c>
      <c r="L2">
        <v>947</v>
      </c>
      <c r="M2">
        <v>44.55</v>
      </c>
      <c r="N2">
        <v>-123.85</v>
      </c>
      <c r="O2">
        <v>11</v>
      </c>
      <c r="P2">
        <v>1959</v>
      </c>
      <c r="Q2">
        <v>1970</v>
      </c>
      <c r="R2" t="s">
        <v>505</v>
      </c>
      <c r="S2">
        <v>1</v>
      </c>
      <c r="T2"/>
      <c r="U2" t="s">
        <v>752</v>
      </c>
      <c r="V2" s="31"/>
    </row>
    <row r="3" spans="1:22" s="40" customFormat="1" ht="40.15" customHeight="1" x14ac:dyDescent="0.45">
      <c r="A3">
        <v>63</v>
      </c>
      <c r="B3" t="s">
        <v>120</v>
      </c>
      <c r="C3">
        <v>0.71</v>
      </c>
      <c r="D3">
        <v>2483</v>
      </c>
      <c r="E3" t="s">
        <v>20</v>
      </c>
      <c r="F3" t="s">
        <v>21</v>
      </c>
      <c r="G3">
        <v>-82</v>
      </c>
      <c r="H3">
        <v>32.6</v>
      </c>
      <c r="I3" t="s">
        <v>11</v>
      </c>
      <c r="J3" t="s">
        <v>12</v>
      </c>
      <c r="K3" t="s">
        <v>121</v>
      </c>
      <c r="L3">
        <v>937</v>
      </c>
      <c r="M3">
        <v>44.533332999999999</v>
      </c>
      <c r="N3">
        <v>-123.88333299999999</v>
      </c>
      <c r="O3">
        <v>23</v>
      </c>
      <c r="P3">
        <v>1950</v>
      </c>
      <c r="Q3">
        <v>1973</v>
      </c>
      <c r="R3" t="s">
        <v>505</v>
      </c>
      <c r="S3">
        <v>1</v>
      </c>
      <c r="T3"/>
      <c r="U3" t="s">
        <v>753</v>
      </c>
      <c r="V3" s="31"/>
    </row>
    <row r="4" spans="1:22" s="40" customFormat="1" ht="40.15" customHeight="1" x14ac:dyDescent="0.45">
      <c r="A4">
        <v>64</v>
      </c>
      <c r="B4" t="s">
        <v>122</v>
      </c>
      <c r="C4">
        <v>0.01</v>
      </c>
      <c r="D4">
        <v>1333</v>
      </c>
      <c r="E4" t="s">
        <v>20</v>
      </c>
      <c r="F4" t="s">
        <v>21</v>
      </c>
      <c r="G4">
        <v>-45</v>
      </c>
      <c r="H4">
        <v>69.900000000000006</v>
      </c>
      <c r="I4" t="s">
        <v>11</v>
      </c>
      <c r="J4" t="s">
        <v>12</v>
      </c>
      <c r="K4" t="s">
        <v>123</v>
      </c>
      <c r="L4">
        <v>1431</v>
      </c>
      <c r="M4">
        <v>34.790599999999998</v>
      </c>
      <c r="N4">
        <v>-93.024600000000007</v>
      </c>
      <c r="O4">
        <v>4</v>
      </c>
      <c r="P4">
        <v>1970</v>
      </c>
      <c r="Q4">
        <v>1974</v>
      </c>
      <c r="R4" t="s">
        <v>543</v>
      </c>
      <c r="S4">
        <v>1</v>
      </c>
      <c r="T4"/>
      <c r="U4"/>
      <c r="V4" s="31"/>
    </row>
    <row r="5" spans="1:22" s="40" customFormat="1" ht="40.15" customHeight="1" x14ac:dyDescent="0.45">
      <c r="A5">
        <v>65</v>
      </c>
      <c r="B5" t="s">
        <v>124</v>
      </c>
      <c r="C5">
        <v>0.01</v>
      </c>
      <c r="D5">
        <v>1333</v>
      </c>
      <c r="E5" t="s">
        <v>20</v>
      </c>
      <c r="F5" t="s">
        <v>21</v>
      </c>
      <c r="G5">
        <v>-100</v>
      </c>
      <c r="H5">
        <v>147.69999999999999</v>
      </c>
      <c r="I5" t="s">
        <v>11</v>
      </c>
      <c r="J5" t="s">
        <v>12</v>
      </c>
      <c r="K5" t="s">
        <v>123</v>
      </c>
      <c r="L5">
        <v>1431</v>
      </c>
      <c r="M5">
        <v>34.790599999999998</v>
      </c>
      <c r="N5">
        <v>-93.024600000000007</v>
      </c>
      <c r="O5">
        <v>4</v>
      </c>
      <c r="P5">
        <v>1970</v>
      </c>
      <c r="Q5">
        <v>1974</v>
      </c>
      <c r="R5" t="s">
        <v>543</v>
      </c>
      <c r="S5">
        <v>1</v>
      </c>
      <c r="T5"/>
      <c r="U5"/>
      <c r="V5" s="31"/>
    </row>
    <row r="6" spans="1:22" s="40" customFormat="1" ht="40.15" customHeight="1" x14ac:dyDescent="0.45">
      <c r="A6">
        <v>66</v>
      </c>
      <c r="B6" t="s">
        <v>125</v>
      </c>
      <c r="C6">
        <v>109.5</v>
      </c>
      <c r="D6">
        <v>1305</v>
      </c>
      <c r="E6" t="s">
        <v>126</v>
      </c>
      <c r="F6" t="s">
        <v>10</v>
      </c>
      <c r="G6">
        <v>-41</v>
      </c>
      <c r="H6">
        <v>9</v>
      </c>
      <c r="I6" t="s">
        <v>11</v>
      </c>
      <c r="J6" t="s">
        <v>17</v>
      </c>
      <c r="K6" t="s">
        <v>127</v>
      </c>
      <c r="L6">
        <v>1856</v>
      </c>
      <c r="M6">
        <v>9.5754000000000001</v>
      </c>
      <c r="N6">
        <v>36.623100000000001</v>
      </c>
      <c r="O6">
        <v>35</v>
      </c>
      <c r="P6">
        <v>1972</v>
      </c>
      <c r="Q6">
        <v>2007</v>
      </c>
      <c r="R6" t="s">
        <v>543</v>
      </c>
      <c r="S6">
        <v>1</v>
      </c>
      <c r="T6"/>
      <c r="U6"/>
      <c r="V6" s="31"/>
    </row>
    <row r="7" spans="1:22" s="40" customFormat="1" ht="40.15" customHeight="1" x14ac:dyDescent="0.45">
      <c r="A7">
        <v>67</v>
      </c>
      <c r="B7" t="s">
        <v>128</v>
      </c>
      <c r="C7">
        <v>2.48</v>
      </c>
      <c r="D7">
        <v>1070</v>
      </c>
      <c r="E7" t="s">
        <v>9</v>
      </c>
      <c r="F7" t="s">
        <v>10</v>
      </c>
      <c r="G7">
        <v>-100</v>
      </c>
      <c r="H7">
        <v>167.7</v>
      </c>
      <c r="I7" t="s">
        <v>11</v>
      </c>
      <c r="J7" t="s">
        <v>12</v>
      </c>
      <c r="K7" t="s">
        <v>669</v>
      </c>
      <c r="L7">
        <v>1967</v>
      </c>
      <c r="M7">
        <v>-33.32047</v>
      </c>
      <c r="N7">
        <v>115.78824299999999</v>
      </c>
      <c r="O7">
        <v>3</v>
      </c>
      <c r="P7">
        <v>1982</v>
      </c>
      <c r="Q7">
        <v>1985</v>
      </c>
      <c r="R7" t="s">
        <v>505</v>
      </c>
      <c r="S7">
        <v>1</v>
      </c>
      <c r="T7"/>
      <c r="U7" t="s">
        <v>766</v>
      </c>
      <c r="V7" s="31"/>
    </row>
    <row r="8" spans="1:22" s="40" customFormat="1" ht="40.15" customHeight="1" x14ac:dyDescent="0.45">
      <c r="A8">
        <v>68</v>
      </c>
      <c r="B8" t="s">
        <v>129</v>
      </c>
      <c r="C8">
        <v>0.13300000000000001</v>
      </c>
      <c r="D8">
        <v>1900</v>
      </c>
      <c r="E8" t="s">
        <v>9</v>
      </c>
      <c r="F8" t="s">
        <v>10</v>
      </c>
      <c r="G8">
        <v>-40</v>
      </c>
      <c r="H8">
        <v>70.2</v>
      </c>
      <c r="I8" t="s">
        <v>11</v>
      </c>
      <c r="J8" t="s">
        <v>12</v>
      </c>
      <c r="K8" t="s">
        <v>130</v>
      </c>
      <c r="L8">
        <v>1447</v>
      </c>
      <c r="M8">
        <v>2.766667</v>
      </c>
      <c r="N8">
        <v>102.1</v>
      </c>
      <c r="O8">
        <v>1</v>
      </c>
      <c r="P8">
        <v>1979</v>
      </c>
      <c r="Q8">
        <v>1979</v>
      </c>
      <c r="R8" t="s">
        <v>543</v>
      </c>
      <c r="S8">
        <v>1</v>
      </c>
      <c r="T8"/>
      <c r="U8" t="s">
        <v>651</v>
      </c>
      <c r="V8" s="31"/>
    </row>
    <row r="9" spans="1:22" ht="40.15" customHeight="1" x14ac:dyDescent="0.45">
      <c r="A9">
        <v>69</v>
      </c>
      <c r="B9" t="s">
        <v>131</v>
      </c>
      <c r="C9">
        <v>0.308</v>
      </c>
      <c r="D9">
        <v>1900</v>
      </c>
      <c r="E9" t="s">
        <v>9</v>
      </c>
      <c r="F9" t="s">
        <v>10</v>
      </c>
      <c r="G9">
        <v>-33</v>
      </c>
      <c r="H9">
        <v>37</v>
      </c>
      <c r="I9" t="s">
        <v>11</v>
      </c>
      <c r="J9" t="s">
        <v>12</v>
      </c>
      <c r="K9" t="s">
        <v>130</v>
      </c>
      <c r="L9">
        <v>1447</v>
      </c>
      <c r="M9">
        <v>2.766667</v>
      </c>
      <c r="N9">
        <v>102.1</v>
      </c>
      <c r="O9">
        <v>1</v>
      </c>
      <c r="P9">
        <v>1979</v>
      </c>
      <c r="Q9">
        <v>1979</v>
      </c>
      <c r="R9" t="s">
        <v>543</v>
      </c>
      <c r="S9">
        <v>1</v>
      </c>
      <c r="T9"/>
      <c r="U9" t="s">
        <v>651</v>
      </c>
    </row>
    <row r="10" spans="1:22" ht="40.15" customHeight="1" x14ac:dyDescent="0.45">
      <c r="A10">
        <v>70</v>
      </c>
      <c r="B10" t="s">
        <v>132</v>
      </c>
      <c r="C10">
        <v>6.85</v>
      </c>
      <c r="D10">
        <v>2354</v>
      </c>
      <c r="E10" t="s">
        <v>9</v>
      </c>
      <c r="F10" t="s">
        <v>10</v>
      </c>
      <c r="G10">
        <v>-20</v>
      </c>
      <c r="H10">
        <v>10</v>
      </c>
      <c r="I10" t="s">
        <v>11</v>
      </c>
      <c r="J10" t="s">
        <v>12</v>
      </c>
      <c r="K10" t="s">
        <v>133</v>
      </c>
      <c r="L10">
        <v>537</v>
      </c>
      <c r="M10">
        <v>56.347392999999997</v>
      </c>
      <c r="N10">
        <v>-4.4697820000000004</v>
      </c>
      <c r="O10">
        <v>6</v>
      </c>
      <c r="P10">
        <v>1983</v>
      </c>
      <c r="Q10">
        <v>1989</v>
      </c>
      <c r="R10" t="s">
        <v>543</v>
      </c>
      <c r="S10">
        <v>1</v>
      </c>
      <c r="T10"/>
      <c r="U10" t="s">
        <v>560</v>
      </c>
    </row>
    <row r="11" spans="1:22" ht="40.15" customHeight="1" x14ac:dyDescent="0.45">
      <c r="A11">
        <v>71</v>
      </c>
      <c r="B11" t="s">
        <v>558</v>
      </c>
      <c r="C11">
        <v>7.7</v>
      </c>
      <c r="D11">
        <v>2770</v>
      </c>
      <c r="E11" t="s">
        <v>9</v>
      </c>
      <c r="F11" t="s">
        <v>10</v>
      </c>
      <c r="G11">
        <v>14</v>
      </c>
      <c r="H11">
        <v>-2</v>
      </c>
      <c r="I11" t="s">
        <v>11</v>
      </c>
      <c r="J11" t="s">
        <v>12</v>
      </c>
      <c r="K11" t="s">
        <v>133</v>
      </c>
      <c r="L11">
        <v>682</v>
      </c>
      <c r="M11">
        <v>55.110750000000003</v>
      </c>
      <c r="N11">
        <v>-3.6294140000000001</v>
      </c>
      <c r="O11">
        <v>6</v>
      </c>
      <c r="P11">
        <v>1983</v>
      </c>
      <c r="Q11">
        <v>1989</v>
      </c>
      <c r="R11" t="s">
        <v>543</v>
      </c>
      <c r="S11">
        <v>1</v>
      </c>
      <c r="T11"/>
      <c r="U11" t="s">
        <v>559</v>
      </c>
    </row>
    <row r="12" spans="1:22" ht="40.15" customHeight="1" x14ac:dyDescent="0.45">
      <c r="A12">
        <v>72</v>
      </c>
      <c r="B12" t="s">
        <v>134</v>
      </c>
      <c r="C12">
        <v>0.36399999999999999</v>
      </c>
      <c r="D12">
        <v>1705</v>
      </c>
      <c r="E12" t="s">
        <v>9</v>
      </c>
      <c r="F12" t="s">
        <v>10</v>
      </c>
      <c r="G12">
        <v>-25</v>
      </c>
      <c r="H12">
        <v>10.8</v>
      </c>
      <c r="I12" t="s">
        <v>11</v>
      </c>
      <c r="J12" t="s">
        <v>12</v>
      </c>
      <c r="K12" t="s">
        <v>135</v>
      </c>
      <c r="L12">
        <v>1507</v>
      </c>
      <c r="M12">
        <v>-32.21152816</v>
      </c>
      <c r="N12">
        <v>151.72778819999999</v>
      </c>
      <c r="O12">
        <v>16</v>
      </c>
      <c r="P12">
        <v>1983</v>
      </c>
      <c r="Q12">
        <v>1999</v>
      </c>
      <c r="R12" t="s">
        <v>543</v>
      </c>
      <c r="S12">
        <v>1</v>
      </c>
      <c r="T12"/>
      <c r="U12" t="s">
        <v>767</v>
      </c>
    </row>
    <row r="13" spans="1:22" ht="40.15" customHeight="1" x14ac:dyDescent="0.45">
      <c r="A13" s="66">
        <v>73</v>
      </c>
      <c r="B13" s="66" t="s">
        <v>136</v>
      </c>
      <c r="C13" s="66">
        <v>43.5</v>
      </c>
      <c r="D13" s="66">
        <v>2038</v>
      </c>
      <c r="E13" s="66" t="s">
        <v>9</v>
      </c>
      <c r="F13" s="66" t="s">
        <v>10</v>
      </c>
      <c r="G13" s="66">
        <v>10.199999999999999</v>
      </c>
      <c r="H13" s="66">
        <v>-14.7</v>
      </c>
      <c r="I13" s="66" t="s">
        <v>68</v>
      </c>
      <c r="J13" s="66" t="s">
        <v>17</v>
      </c>
      <c r="K13" s="66" t="s">
        <v>137</v>
      </c>
      <c r="L13" s="66">
        <v>1682</v>
      </c>
      <c r="M13" s="66">
        <v>18.236000000000001</v>
      </c>
      <c r="N13" s="66">
        <v>-66.454999999999998</v>
      </c>
      <c r="O13" s="66">
        <v>28</v>
      </c>
      <c r="P13" s="66">
        <v>1970</v>
      </c>
      <c r="Q13" s="66">
        <v>2000</v>
      </c>
      <c r="R13" s="66" t="s">
        <v>514</v>
      </c>
      <c r="S13" s="66">
        <v>1</v>
      </c>
      <c r="T13" s="66"/>
      <c r="U13" s="66" t="s">
        <v>818</v>
      </c>
    </row>
    <row r="14" spans="1:22" ht="40.15" customHeight="1" x14ac:dyDescent="0.45">
      <c r="A14">
        <v>74</v>
      </c>
      <c r="B14" t="s">
        <v>138</v>
      </c>
      <c r="C14">
        <v>1.24</v>
      </c>
      <c r="D14">
        <v>457</v>
      </c>
      <c r="E14" t="s">
        <v>20</v>
      </c>
      <c r="F14" t="s">
        <v>21</v>
      </c>
      <c r="G14">
        <v>-100</v>
      </c>
      <c r="H14">
        <v>0</v>
      </c>
      <c r="I14" t="s">
        <v>11</v>
      </c>
      <c r="J14" t="s">
        <v>12</v>
      </c>
      <c r="K14" t="s">
        <v>139</v>
      </c>
      <c r="L14">
        <v>1431</v>
      </c>
      <c r="M14">
        <v>34.574444</v>
      </c>
      <c r="N14">
        <v>111.873611</v>
      </c>
      <c r="O14">
        <v>6</v>
      </c>
      <c r="P14">
        <v>1963</v>
      </c>
      <c r="Q14">
        <v>1969</v>
      </c>
      <c r="R14" t="s">
        <v>514</v>
      </c>
      <c r="S14">
        <v>1</v>
      </c>
      <c r="T14"/>
      <c r="U14" t="s">
        <v>563</v>
      </c>
    </row>
    <row r="15" spans="1:22" ht="40.15" customHeight="1" x14ac:dyDescent="0.45">
      <c r="A15">
        <v>75</v>
      </c>
      <c r="B15" t="s">
        <v>140</v>
      </c>
      <c r="C15">
        <v>1.46</v>
      </c>
      <c r="D15">
        <v>451</v>
      </c>
      <c r="E15" t="s">
        <v>20</v>
      </c>
      <c r="F15" t="s">
        <v>21</v>
      </c>
      <c r="G15">
        <v>-83</v>
      </c>
      <c r="H15">
        <v>166.7</v>
      </c>
      <c r="I15" t="s">
        <v>11</v>
      </c>
      <c r="J15" t="s">
        <v>12</v>
      </c>
      <c r="K15" t="s">
        <v>621</v>
      </c>
      <c r="L15">
        <v>510</v>
      </c>
      <c r="M15">
        <v>35.139167</v>
      </c>
      <c r="N15">
        <v>77.530277999999996</v>
      </c>
      <c r="O15">
        <v>5</v>
      </c>
      <c r="P15">
        <v>1963</v>
      </c>
      <c r="Q15">
        <v>1968</v>
      </c>
      <c r="R15" t="s">
        <v>543</v>
      </c>
      <c r="S15">
        <v>1</v>
      </c>
      <c r="T15"/>
      <c r="U15" s="67" t="s">
        <v>768</v>
      </c>
    </row>
    <row r="16" spans="1:22" ht="40.15" customHeight="1" x14ac:dyDescent="0.45">
      <c r="A16">
        <v>76</v>
      </c>
      <c r="B16" t="s">
        <v>141</v>
      </c>
      <c r="C16">
        <v>1.47</v>
      </c>
      <c r="D16">
        <v>426</v>
      </c>
      <c r="E16" t="s">
        <v>20</v>
      </c>
      <c r="F16" t="s">
        <v>21</v>
      </c>
      <c r="G16">
        <v>-78</v>
      </c>
      <c r="H16">
        <v>157</v>
      </c>
      <c r="I16" t="s">
        <v>11</v>
      </c>
      <c r="J16" t="s">
        <v>12</v>
      </c>
      <c r="K16" t="s">
        <v>142</v>
      </c>
      <c r="L16">
        <v>2252</v>
      </c>
      <c r="M16">
        <v>34.672598000000001</v>
      </c>
      <c r="N16">
        <v>-111.667858</v>
      </c>
      <c r="O16">
        <v>11</v>
      </c>
      <c r="P16">
        <v>1958</v>
      </c>
      <c r="Q16">
        <v>1969</v>
      </c>
      <c r="R16" t="s">
        <v>543</v>
      </c>
      <c r="S16">
        <v>1</v>
      </c>
      <c r="T16"/>
      <c r="U16" s="67" t="s">
        <v>769</v>
      </c>
    </row>
    <row r="17" spans="1:21" ht="40.15" customHeight="1" x14ac:dyDescent="0.45">
      <c r="A17">
        <v>77</v>
      </c>
      <c r="B17" t="s">
        <v>143</v>
      </c>
      <c r="C17">
        <v>0.27</v>
      </c>
      <c r="D17">
        <v>1400</v>
      </c>
      <c r="E17" t="s">
        <v>9</v>
      </c>
      <c r="F17" t="s">
        <v>10</v>
      </c>
      <c r="G17">
        <v>98</v>
      </c>
      <c r="H17">
        <v>-47.4</v>
      </c>
      <c r="I17" t="s">
        <v>11</v>
      </c>
      <c r="J17" t="s">
        <v>12</v>
      </c>
      <c r="K17" t="s">
        <v>144</v>
      </c>
      <c r="L17">
        <v>1667</v>
      </c>
      <c r="M17">
        <v>-33.972499999999997</v>
      </c>
      <c r="N17">
        <v>18.948888889999999</v>
      </c>
      <c r="O17">
        <v>15</v>
      </c>
      <c r="P17">
        <v>1948</v>
      </c>
      <c r="Q17">
        <v>1963</v>
      </c>
      <c r="R17" t="s">
        <v>505</v>
      </c>
      <c r="S17">
        <v>1</v>
      </c>
      <c r="T17"/>
      <c r="U17" t="s">
        <v>616</v>
      </c>
    </row>
    <row r="18" spans="1:21" ht="40.15" customHeight="1" x14ac:dyDescent="0.45">
      <c r="A18">
        <v>78</v>
      </c>
      <c r="B18" t="s">
        <v>145</v>
      </c>
      <c r="C18">
        <v>0.17</v>
      </c>
      <c r="D18">
        <v>1652</v>
      </c>
      <c r="E18" t="s">
        <v>9</v>
      </c>
      <c r="F18" t="s">
        <v>10</v>
      </c>
      <c r="G18">
        <v>-50</v>
      </c>
      <c r="H18">
        <v>26</v>
      </c>
      <c r="I18" t="s">
        <v>11</v>
      </c>
      <c r="J18" t="s">
        <v>12</v>
      </c>
      <c r="K18" t="s">
        <v>146</v>
      </c>
      <c r="L18">
        <v>1241</v>
      </c>
      <c r="M18">
        <v>-37.503878</v>
      </c>
      <c r="N18">
        <v>146.106764</v>
      </c>
      <c r="O18">
        <v>8</v>
      </c>
      <c r="P18">
        <v>1977</v>
      </c>
      <c r="Q18">
        <v>1985</v>
      </c>
      <c r="R18" t="s">
        <v>543</v>
      </c>
      <c r="S18">
        <v>1</v>
      </c>
      <c r="T18"/>
      <c r="U18" t="s">
        <v>770</v>
      </c>
    </row>
    <row r="19" spans="1:21" ht="40.15" customHeight="1" x14ac:dyDescent="0.45">
      <c r="A19">
        <v>79</v>
      </c>
      <c r="B19" t="s">
        <v>147</v>
      </c>
      <c r="C19">
        <v>0.96</v>
      </c>
      <c r="D19">
        <v>1612</v>
      </c>
      <c r="E19" t="s">
        <v>9</v>
      </c>
      <c r="F19" t="s">
        <v>10</v>
      </c>
      <c r="G19">
        <v>-60</v>
      </c>
      <c r="H19">
        <v>28</v>
      </c>
      <c r="I19" t="s">
        <v>11</v>
      </c>
      <c r="J19" t="s">
        <v>12</v>
      </c>
      <c r="K19" t="s">
        <v>395</v>
      </c>
      <c r="L19">
        <v>1241</v>
      </c>
      <c r="M19">
        <v>-37.503878</v>
      </c>
      <c r="N19">
        <v>146.106764</v>
      </c>
      <c r="O19">
        <v>7</v>
      </c>
      <c r="P19">
        <v>1970</v>
      </c>
      <c r="Q19">
        <v>1977</v>
      </c>
      <c r="R19" t="s">
        <v>543</v>
      </c>
      <c r="S19">
        <v>1</v>
      </c>
      <c r="T19"/>
      <c r="U19" s="67" t="s">
        <v>771</v>
      </c>
    </row>
    <row r="20" spans="1:21" ht="40.15" customHeight="1" x14ac:dyDescent="0.45">
      <c r="A20">
        <v>80</v>
      </c>
      <c r="B20" t="s">
        <v>148</v>
      </c>
      <c r="C20">
        <v>0.14000000000000001</v>
      </c>
      <c r="D20">
        <v>1355</v>
      </c>
      <c r="E20" t="s">
        <v>20</v>
      </c>
      <c r="F20" t="s">
        <v>21</v>
      </c>
      <c r="G20">
        <v>-30</v>
      </c>
      <c r="H20">
        <v>0</v>
      </c>
      <c r="I20" t="s">
        <v>11</v>
      </c>
      <c r="J20" t="s">
        <v>12</v>
      </c>
      <c r="K20" t="s">
        <v>149</v>
      </c>
      <c r="L20">
        <v>1195</v>
      </c>
      <c r="M20">
        <v>45.716851869999999</v>
      </c>
      <c r="N20">
        <v>-118.1553033</v>
      </c>
      <c r="O20">
        <v>6</v>
      </c>
      <c r="P20">
        <v>1976</v>
      </c>
      <c r="Q20">
        <v>1982</v>
      </c>
      <c r="R20" t="s">
        <v>543</v>
      </c>
      <c r="S20">
        <v>1</v>
      </c>
      <c r="T20"/>
      <c r="U20" s="67" t="s">
        <v>772</v>
      </c>
    </row>
    <row r="21" spans="1:21" ht="40.15" customHeight="1" x14ac:dyDescent="0.45">
      <c r="A21">
        <v>81</v>
      </c>
      <c r="B21" t="s">
        <v>150</v>
      </c>
      <c r="C21">
        <v>0.14000000000000001</v>
      </c>
      <c r="D21">
        <v>1355</v>
      </c>
      <c r="E21" t="s">
        <v>20</v>
      </c>
      <c r="F21" t="s">
        <v>21</v>
      </c>
      <c r="G21">
        <v>-50</v>
      </c>
      <c r="H21">
        <v>0</v>
      </c>
      <c r="I21" t="s">
        <v>11</v>
      </c>
      <c r="J21" t="s">
        <v>12</v>
      </c>
      <c r="K21" t="s">
        <v>149</v>
      </c>
      <c r="L21">
        <v>1195</v>
      </c>
      <c r="M21">
        <v>45.716851869999999</v>
      </c>
      <c r="N21">
        <v>-118.1553033</v>
      </c>
      <c r="O21">
        <v>6</v>
      </c>
      <c r="P21">
        <v>1976</v>
      </c>
      <c r="Q21">
        <v>1982</v>
      </c>
      <c r="R21" t="s">
        <v>543</v>
      </c>
      <c r="S21">
        <v>1</v>
      </c>
      <c r="T21"/>
      <c r="U21" s="67" t="s">
        <v>772</v>
      </c>
    </row>
    <row r="22" spans="1:21" ht="40.15" customHeight="1" x14ac:dyDescent="0.45">
      <c r="A22">
        <v>82</v>
      </c>
      <c r="B22" t="s">
        <v>151</v>
      </c>
      <c r="C22">
        <v>0.14000000000000001</v>
      </c>
      <c r="D22">
        <v>1355</v>
      </c>
      <c r="E22" t="s">
        <v>20</v>
      </c>
      <c r="F22" t="s">
        <v>21</v>
      </c>
      <c r="G22">
        <v>-100</v>
      </c>
      <c r="H22">
        <v>0</v>
      </c>
      <c r="I22" t="s">
        <v>11</v>
      </c>
      <c r="J22" t="s">
        <v>12</v>
      </c>
      <c r="K22" t="s">
        <v>149</v>
      </c>
      <c r="L22">
        <v>1195</v>
      </c>
      <c r="M22">
        <v>45.716851869999999</v>
      </c>
      <c r="N22">
        <v>-118.1553033</v>
      </c>
      <c r="O22">
        <v>6</v>
      </c>
      <c r="P22">
        <v>1976</v>
      </c>
      <c r="Q22">
        <v>1982</v>
      </c>
      <c r="R22" t="s">
        <v>543</v>
      </c>
      <c r="S22">
        <v>1</v>
      </c>
      <c r="T22"/>
      <c r="U22" s="67" t="s">
        <v>772</v>
      </c>
    </row>
    <row r="23" spans="1:21" ht="40.15" customHeight="1" x14ac:dyDescent="0.45">
      <c r="A23">
        <v>83</v>
      </c>
      <c r="B23" t="s">
        <v>152</v>
      </c>
      <c r="C23">
        <v>0.151</v>
      </c>
      <c r="D23">
        <v>1617</v>
      </c>
      <c r="E23" t="s">
        <v>9</v>
      </c>
      <c r="F23" t="s">
        <v>10</v>
      </c>
      <c r="G23">
        <v>-32</v>
      </c>
      <c r="H23">
        <v>48.3</v>
      </c>
      <c r="I23" t="s">
        <v>11</v>
      </c>
      <c r="J23" t="s">
        <v>12</v>
      </c>
      <c r="K23" t="s">
        <v>135</v>
      </c>
      <c r="L23">
        <v>1507</v>
      </c>
      <c r="M23">
        <v>-32.21152816</v>
      </c>
      <c r="N23">
        <v>151.72778819999999</v>
      </c>
      <c r="O23">
        <v>16</v>
      </c>
      <c r="P23">
        <v>1983</v>
      </c>
      <c r="Q23">
        <v>1999</v>
      </c>
      <c r="R23" t="s">
        <v>543</v>
      </c>
      <c r="S23">
        <v>1</v>
      </c>
      <c r="T23"/>
      <c r="U23" t="s">
        <v>819</v>
      </c>
    </row>
    <row r="24" spans="1:21" ht="40.15" customHeight="1" x14ac:dyDescent="0.45">
      <c r="A24">
        <v>84</v>
      </c>
      <c r="B24" t="s">
        <v>153</v>
      </c>
      <c r="C24">
        <v>0.52400000000000002</v>
      </c>
      <c r="D24">
        <v>486</v>
      </c>
      <c r="E24" t="s">
        <v>20</v>
      </c>
      <c r="F24" t="s">
        <v>21</v>
      </c>
      <c r="G24">
        <v>-51</v>
      </c>
      <c r="H24">
        <v>0</v>
      </c>
      <c r="I24" t="s">
        <v>11</v>
      </c>
      <c r="J24" t="s">
        <v>12</v>
      </c>
      <c r="K24" t="s">
        <v>154</v>
      </c>
      <c r="L24">
        <v>529</v>
      </c>
      <c r="M24">
        <v>56.632777779999998</v>
      </c>
      <c r="N24">
        <v>111.77138890000001</v>
      </c>
      <c r="O24">
        <v>4</v>
      </c>
      <c r="P24">
        <v>1997</v>
      </c>
      <c r="Q24">
        <v>2001</v>
      </c>
      <c r="R24" t="s">
        <v>514</v>
      </c>
      <c r="S24">
        <v>1</v>
      </c>
      <c r="T24"/>
      <c r="U24"/>
    </row>
    <row r="25" spans="1:21" ht="40.15" customHeight="1" x14ac:dyDescent="0.45">
      <c r="A25">
        <v>85</v>
      </c>
      <c r="B25" t="s">
        <v>155</v>
      </c>
      <c r="C25">
        <v>2.0089999999999999</v>
      </c>
      <c r="D25">
        <v>1296</v>
      </c>
      <c r="E25" t="s">
        <v>9</v>
      </c>
      <c r="F25" t="s">
        <v>10</v>
      </c>
      <c r="G25">
        <v>-80</v>
      </c>
      <c r="H25">
        <v>23.6</v>
      </c>
      <c r="I25" t="s">
        <v>11</v>
      </c>
      <c r="J25" t="s">
        <v>12</v>
      </c>
      <c r="K25" t="s">
        <v>156</v>
      </c>
      <c r="L25">
        <v>1687</v>
      </c>
      <c r="M25">
        <v>-33.96</v>
      </c>
      <c r="N25">
        <v>18.93</v>
      </c>
      <c r="O25">
        <v>1</v>
      </c>
      <c r="P25">
        <v>1986</v>
      </c>
      <c r="Q25">
        <v>1987</v>
      </c>
      <c r="R25" t="s">
        <v>505</v>
      </c>
      <c r="S25">
        <v>1</v>
      </c>
      <c r="T25">
        <v>1</v>
      </c>
      <c r="U25" t="s">
        <v>773</v>
      </c>
    </row>
    <row r="26" spans="1:21" ht="40.15" customHeight="1" x14ac:dyDescent="0.45">
      <c r="A26">
        <v>86</v>
      </c>
      <c r="B26" t="s">
        <v>157</v>
      </c>
      <c r="C26">
        <v>0.03</v>
      </c>
      <c r="D26">
        <v>1410</v>
      </c>
      <c r="E26" t="s">
        <v>9</v>
      </c>
      <c r="F26" t="s">
        <v>10</v>
      </c>
      <c r="G26">
        <v>100</v>
      </c>
      <c r="H26">
        <v>-49.5</v>
      </c>
      <c r="I26" t="s">
        <v>11</v>
      </c>
      <c r="J26" t="s">
        <v>12</v>
      </c>
      <c r="K26" t="s">
        <v>158</v>
      </c>
      <c r="L26">
        <v>870</v>
      </c>
      <c r="M26">
        <v>47.8</v>
      </c>
      <c r="N26">
        <v>12.433332999999999</v>
      </c>
      <c r="O26">
        <v>15</v>
      </c>
      <c r="P26">
        <v>1970</v>
      </c>
      <c r="Q26">
        <v>1985</v>
      </c>
      <c r="R26" t="s">
        <v>543</v>
      </c>
      <c r="S26">
        <v>1</v>
      </c>
      <c r="T26"/>
      <c r="U26" t="s">
        <v>664</v>
      </c>
    </row>
    <row r="27" spans="1:21" ht="40.15" customHeight="1" x14ac:dyDescent="0.45">
      <c r="A27">
        <v>87</v>
      </c>
      <c r="B27" t="s">
        <v>159</v>
      </c>
      <c r="C27">
        <v>0.03</v>
      </c>
      <c r="D27">
        <v>1410</v>
      </c>
      <c r="E27" t="s">
        <v>9</v>
      </c>
      <c r="F27" t="s">
        <v>10</v>
      </c>
      <c r="G27">
        <v>100</v>
      </c>
      <c r="H27">
        <v>-65.099999999999994</v>
      </c>
      <c r="I27" t="s">
        <v>11</v>
      </c>
      <c r="J27" t="s">
        <v>12</v>
      </c>
      <c r="K27" t="s">
        <v>160</v>
      </c>
      <c r="L27">
        <v>870</v>
      </c>
      <c r="M27">
        <v>47.8</v>
      </c>
      <c r="N27">
        <v>12.433332999999999</v>
      </c>
      <c r="O27">
        <v>15</v>
      </c>
      <c r="P27">
        <v>1970</v>
      </c>
      <c r="Q27">
        <v>1985</v>
      </c>
      <c r="R27" t="s">
        <v>543</v>
      </c>
      <c r="S27">
        <v>1</v>
      </c>
      <c r="T27"/>
      <c r="U27" t="s">
        <v>664</v>
      </c>
    </row>
    <row r="28" spans="1:21" ht="40.15" customHeight="1" x14ac:dyDescent="0.45">
      <c r="A28">
        <v>88</v>
      </c>
      <c r="B28" t="s">
        <v>161</v>
      </c>
      <c r="C28">
        <v>33.9</v>
      </c>
      <c r="D28">
        <v>600</v>
      </c>
      <c r="E28" t="s">
        <v>20</v>
      </c>
      <c r="F28" t="s">
        <v>21</v>
      </c>
      <c r="G28">
        <v>-30</v>
      </c>
      <c r="H28">
        <v>21</v>
      </c>
      <c r="I28" t="s">
        <v>11</v>
      </c>
      <c r="J28" t="s">
        <v>12</v>
      </c>
      <c r="K28" t="s">
        <v>162</v>
      </c>
      <c r="L28">
        <v>925</v>
      </c>
      <c r="M28">
        <v>49.692988999999997</v>
      </c>
      <c r="N28">
        <v>-120.011314</v>
      </c>
      <c r="O28">
        <v>12</v>
      </c>
      <c r="P28">
        <v>1971</v>
      </c>
      <c r="Q28">
        <v>1983</v>
      </c>
      <c r="R28" t="s">
        <v>543</v>
      </c>
      <c r="S28">
        <v>1</v>
      </c>
      <c r="T28"/>
      <c r="U28" t="s">
        <v>569</v>
      </c>
    </row>
    <row r="29" spans="1:21" ht="40.15" customHeight="1" x14ac:dyDescent="0.45">
      <c r="A29" s="66">
        <v>89</v>
      </c>
      <c r="B29" s="66" t="s">
        <v>774</v>
      </c>
      <c r="C29" s="66">
        <v>26.5</v>
      </c>
      <c r="D29" s="66">
        <v>3422</v>
      </c>
      <c r="E29" s="66" t="s">
        <v>9</v>
      </c>
      <c r="F29" s="66" t="s">
        <v>10</v>
      </c>
      <c r="G29" s="66">
        <v>26.9</v>
      </c>
      <c r="H29" s="66">
        <v>-12.8</v>
      </c>
      <c r="I29" s="66" t="s">
        <v>68</v>
      </c>
      <c r="J29" s="66" t="s">
        <v>17</v>
      </c>
      <c r="K29" s="66" t="s">
        <v>137</v>
      </c>
      <c r="L29" s="66">
        <v>1834</v>
      </c>
      <c r="M29" s="66">
        <v>18.318000000000001</v>
      </c>
      <c r="N29" s="66">
        <v>-65.888999999999996</v>
      </c>
      <c r="O29" s="66">
        <v>32</v>
      </c>
      <c r="P29" s="66">
        <v>1968</v>
      </c>
      <c r="Q29" s="66">
        <v>2000</v>
      </c>
      <c r="R29" s="66" t="s">
        <v>514</v>
      </c>
      <c r="S29" s="66">
        <v>1</v>
      </c>
      <c r="T29" s="66"/>
      <c r="U29" s="66" t="s">
        <v>609</v>
      </c>
    </row>
    <row r="30" spans="1:21" ht="40.15" customHeight="1" x14ac:dyDescent="0.45">
      <c r="A30">
        <v>90</v>
      </c>
      <c r="B30" t="s">
        <v>163</v>
      </c>
      <c r="C30">
        <v>119</v>
      </c>
      <c r="D30">
        <v>442</v>
      </c>
      <c r="E30" t="s">
        <v>15</v>
      </c>
      <c r="F30" t="s">
        <v>10</v>
      </c>
      <c r="G30">
        <v>-23</v>
      </c>
      <c r="H30">
        <v>0</v>
      </c>
      <c r="I30" t="s">
        <v>11</v>
      </c>
      <c r="J30" t="s">
        <v>12</v>
      </c>
      <c r="K30" t="s">
        <v>164</v>
      </c>
      <c r="L30">
        <v>2067</v>
      </c>
      <c r="M30">
        <v>36.402222219999999</v>
      </c>
      <c r="N30">
        <v>-120.4325</v>
      </c>
      <c r="O30">
        <v>5</v>
      </c>
      <c r="P30">
        <v>1980</v>
      </c>
      <c r="Q30">
        <v>1984</v>
      </c>
      <c r="R30" t="s">
        <v>696</v>
      </c>
      <c r="S30">
        <v>1</v>
      </c>
      <c r="T30"/>
      <c r="U30" t="s">
        <v>541</v>
      </c>
    </row>
    <row r="31" spans="1:21" ht="40.15" customHeight="1" x14ac:dyDescent="0.45">
      <c r="A31">
        <v>91</v>
      </c>
      <c r="B31" t="s">
        <v>165</v>
      </c>
      <c r="C31">
        <v>94</v>
      </c>
      <c r="D31">
        <v>1532</v>
      </c>
      <c r="E31" t="s">
        <v>9</v>
      </c>
      <c r="F31" t="s">
        <v>10</v>
      </c>
      <c r="G31">
        <v>18.7</v>
      </c>
      <c r="H31">
        <v>-6.9</v>
      </c>
      <c r="I31" t="s">
        <v>11</v>
      </c>
      <c r="J31" t="s">
        <v>22</v>
      </c>
      <c r="K31" t="s">
        <v>40</v>
      </c>
      <c r="L31">
        <v>1053</v>
      </c>
      <c r="M31">
        <v>-37.918453</v>
      </c>
      <c r="N31">
        <v>-73.072946999999999</v>
      </c>
      <c r="O31">
        <v>30</v>
      </c>
      <c r="P31">
        <v>1962</v>
      </c>
      <c r="Q31">
        <v>1992</v>
      </c>
      <c r="R31" t="s">
        <v>543</v>
      </c>
      <c r="S31">
        <v>1</v>
      </c>
      <c r="T31"/>
      <c r="U31"/>
    </row>
    <row r="32" spans="1:21" ht="40.15" customHeight="1" x14ac:dyDescent="0.45">
      <c r="A32">
        <v>92</v>
      </c>
      <c r="B32" t="s">
        <v>166</v>
      </c>
      <c r="C32">
        <v>3.64</v>
      </c>
      <c r="D32">
        <v>639</v>
      </c>
      <c r="E32" t="s">
        <v>20</v>
      </c>
      <c r="F32" t="s">
        <v>21</v>
      </c>
      <c r="G32">
        <v>-16.600000000000001</v>
      </c>
      <c r="H32">
        <v>50.7</v>
      </c>
      <c r="I32" t="s">
        <v>11</v>
      </c>
      <c r="J32" t="s">
        <v>12</v>
      </c>
      <c r="K32" t="s">
        <v>167</v>
      </c>
      <c r="L32">
        <v>1591</v>
      </c>
      <c r="M32">
        <v>38.583333000000003</v>
      </c>
      <c r="N32">
        <v>-109.25</v>
      </c>
      <c r="O32">
        <v>17</v>
      </c>
      <c r="P32">
        <v>1955</v>
      </c>
      <c r="Q32">
        <v>1972</v>
      </c>
      <c r="R32" t="s">
        <v>514</v>
      </c>
      <c r="S32">
        <v>1</v>
      </c>
      <c r="T32"/>
      <c r="U32" t="s">
        <v>663</v>
      </c>
    </row>
    <row r="33" spans="1:21" ht="40.15" customHeight="1" x14ac:dyDescent="0.45">
      <c r="A33">
        <v>93</v>
      </c>
      <c r="B33" t="s">
        <v>168</v>
      </c>
      <c r="C33">
        <v>1.9</v>
      </c>
      <c r="D33">
        <v>1400</v>
      </c>
      <c r="E33" t="s">
        <v>9</v>
      </c>
      <c r="F33" t="s">
        <v>10</v>
      </c>
      <c r="G33">
        <v>74</v>
      </c>
      <c r="H33">
        <v>-39.5</v>
      </c>
      <c r="I33" t="s">
        <v>11</v>
      </c>
      <c r="J33" t="s">
        <v>12</v>
      </c>
      <c r="K33" t="s">
        <v>169</v>
      </c>
      <c r="L33">
        <v>1446</v>
      </c>
      <c r="M33">
        <v>-28.925207</v>
      </c>
      <c r="N33">
        <v>29.134798</v>
      </c>
      <c r="O33">
        <v>15</v>
      </c>
      <c r="P33">
        <v>1950</v>
      </c>
      <c r="Q33">
        <v>1965</v>
      </c>
      <c r="R33" t="s">
        <v>543</v>
      </c>
      <c r="S33">
        <v>1</v>
      </c>
      <c r="T33">
        <v>0</v>
      </c>
      <c r="U33" t="s">
        <v>775</v>
      </c>
    </row>
    <row r="34" spans="1:21" ht="40.15" customHeight="1" x14ac:dyDescent="0.45">
      <c r="A34">
        <v>94</v>
      </c>
      <c r="B34" t="s">
        <v>170</v>
      </c>
      <c r="C34">
        <v>1.42</v>
      </c>
      <c r="D34">
        <v>1400</v>
      </c>
      <c r="E34" t="s">
        <v>9</v>
      </c>
      <c r="F34" t="s">
        <v>10</v>
      </c>
      <c r="G34">
        <v>84</v>
      </c>
      <c r="H34">
        <v>-2</v>
      </c>
      <c r="I34" t="s">
        <v>11</v>
      </c>
      <c r="J34" t="s">
        <v>12</v>
      </c>
      <c r="K34" t="s">
        <v>171</v>
      </c>
      <c r="L34">
        <v>1589</v>
      </c>
      <c r="M34">
        <v>-29</v>
      </c>
      <c r="N34">
        <v>29.25</v>
      </c>
      <c r="O34">
        <v>8</v>
      </c>
      <c r="P34">
        <v>1950</v>
      </c>
      <c r="Q34">
        <v>1958</v>
      </c>
      <c r="R34" t="s">
        <v>514</v>
      </c>
      <c r="S34">
        <v>1</v>
      </c>
      <c r="T34"/>
      <c r="U34" t="s">
        <v>776</v>
      </c>
    </row>
    <row r="35" spans="1:21" ht="40.15" customHeight="1" x14ac:dyDescent="0.45">
      <c r="A35">
        <v>95</v>
      </c>
      <c r="B35" t="s">
        <v>172</v>
      </c>
      <c r="C35">
        <v>1.81</v>
      </c>
      <c r="D35">
        <v>974</v>
      </c>
      <c r="E35" t="s">
        <v>15</v>
      </c>
      <c r="F35" t="s">
        <v>10</v>
      </c>
      <c r="G35">
        <v>47</v>
      </c>
      <c r="H35">
        <v>19.8</v>
      </c>
      <c r="I35" t="s">
        <v>11</v>
      </c>
      <c r="J35" t="s">
        <v>12</v>
      </c>
      <c r="K35" t="s">
        <v>173</v>
      </c>
      <c r="L35">
        <v>975</v>
      </c>
      <c r="M35">
        <v>42.531111109999998</v>
      </c>
      <c r="N35">
        <v>-75.425277780000002</v>
      </c>
      <c r="O35">
        <v>26</v>
      </c>
      <c r="P35">
        <v>1932</v>
      </c>
      <c r="Q35">
        <v>1958</v>
      </c>
      <c r="R35" t="s">
        <v>543</v>
      </c>
      <c r="S35">
        <v>1</v>
      </c>
      <c r="T35"/>
      <c r="U35" t="s">
        <v>547</v>
      </c>
    </row>
    <row r="36" spans="1:21" ht="40.15" customHeight="1" x14ac:dyDescent="0.45">
      <c r="A36">
        <v>96</v>
      </c>
      <c r="B36" t="s">
        <v>174</v>
      </c>
      <c r="C36">
        <v>0.06</v>
      </c>
      <c r="D36">
        <v>1900</v>
      </c>
      <c r="E36" t="s">
        <v>9</v>
      </c>
      <c r="F36" t="s">
        <v>10</v>
      </c>
      <c r="G36">
        <v>-100</v>
      </c>
      <c r="H36">
        <v>24.5</v>
      </c>
      <c r="I36" t="s">
        <v>11</v>
      </c>
      <c r="J36" t="s">
        <v>12</v>
      </c>
      <c r="K36" t="s">
        <v>654</v>
      </c>
      <c r="L36">
        <v>1814</v>
      </c>
      <c r="M36">
        <v>39.478938999999997</v>
      </c>
      <c r="N36">
        <v>-111.991207</v>
      </c>
      <c r="O36">
        <v>4</v>
      </c>
      <c r="P36">
        <v>1975</v>
      </c>
      <c r="Q36">
        <v>1978</v>
      </c>
      <c r="R36" t="s">
        <v>543</v>
      </c>
      <c r="S36">
        <v>1</v>
      </c>
      <c r="T36"/>
      <c r="U36"/>
    </row>
    <row r="37" spans="1:21" ht="40.15" customHeight="1" x14ac:dyDescent="0.45">
      <c r="A37" s="66">
        <v>97</v>
      </c>
      <c r="B37" s="66" t="s">
        <v>175</v>
      </c>
      <c r="C37" s="66">
        <v>39.799999999999997</v>
      </c>
      <c r="D37" s="66">
        <v>1827</v>
      </c>
      <c r="E37" s="66" t="s">
        <v>9</v>
      </c>
      <c r="F37" s="66" t="s">
        <v>10</v>
      </c>
      <c r="G37" s="66">
        <v>31.4</v>
      </c>
      <c r="H37" s="66">
        <v>11.1</v>
      </c>
      <c r="I37" s="66" t="s">
        <v>68</v>
      </c>
      <c r="J37" s="66" t="s">
        <v>17</v>
      </c>
      <c r="K37" s="66" t="s">
        <v>137</v>
      </c>
      <c r="L37" s="66">
        <v>1811</v>
      </c>
      <c r="M37" s="66">
        <v>18.352</v>
      </c>
      <c r="N37" s="66">
        <v>-66.335999999999999</v>
      </c>
      <c r="O37" s="66">
        <v>30</v>
      </c>
      <c r="P37" s="66">
        <v>1970</v>
      </c>
      <c r="Q37" s="66">
        <v>2000</v>
      </c>
      <c r="R37" s="66" t="s">
        <v>514</v>
      </c>
      <c r="S37" s="66">
        <v>1</v>
      </c>
      <c r="T37" s="66"/>
      <c r="U37" s="66" t="s">
        <v>777</v>
      </c>
    </row>
    <row r="38" spans="1:21" ht="40.15" customHeight="1" x14ac:dyDescent="0.45">
      <c r="A38">
        <v>98</v>
      </c>
      <c r="B38" t="s">
        <v>176</v>
      </c>
      <c r="C38">
        <v>0.55300000000000005</v>
      </c>
      <c r="D38">
        <v>500</v>
      </c>
      <c r="E38" t="s">
        <v>20</v>
      </c>
      <c r="F38" t="s">
        <v>10</v>
      </c>
      <c r="G38">
        <v>-43.2</v>
      </c>
      <c r="H38">
        <v>35.299999999999997</v>
      </c>
      <c r="I38" t="s">
        <v>11</v>
      </c>
      <c r="J38" t="s">
        <v>12</v>
      </c>
      <c r="K38" t="s">
        <v>177</v>
      </c>
      <c r="L38">
        <v>1371</v>
      </c>
      <c r="M38">
        <v>-33.369493980000001</v>
      </c>
      <c r="N38">
        <v>149.0024497</v>
      </c>
      <c r="O38">
        <v>8</v>
      </c>
      <c r="P38">
        <v>1999</v>
      </c>
      <c r="Q38">
        <v>2007</v>
      </c>
      <c r="R38" t="s">
        <v>543</v>
      </c>
      <c r="S38">
        <v>1</v>
      </c>
      <c r="T38"/>
      <c r="U38"/>
    </row>
    <row r="39" spans="1:21" ht="40.15" customHeight="1" x14ac:dyDescent="0.45">
      <c r="A39">
        <v>99</v>
      </c>
      <c r="B39" t="s">
        <v>178</v>
      </c>
      <c r="C39">
        <v>0.55400000000000005</v>
      </c>
      <c r="D39">
        <v>500</v>
      </c>
      <c r="E39" t="s">
        <v>20</v>
      </c>
      <c r="F39" t="s">
        <v>10</v>
      </c>
      <c r="G39">
        <v>-40.299999999999997</v>
      </c>
      <c r="H39">
        <v>82.7</v>
      </c>
      <c r="I39" t="s">
        <v>11</v>
      </c>
      <c r="J39" t="s">
        <v>12</v>
      </c>
      <c r="K39" t="s">
        <v>179</v>
      </c>
      <c r="L39">
        <v>1371</v>
      </c>
      <c r="M39">
        <v>-33.372396999999999</v>
      </c>
      <c r="N39">
        <v>149.002836</v>
      </c>
      <c r="O39">
        <v>6</v>
      </c>
      <c r="P39">
        <v>2001</v>
      </c>
      <c r="Q39">
        <v>2007</v>
      </c>
      <c r="R39" t="s">
        <v>543</v>
      </c>
      <c r="S39">
        <v>1</v>
      </c>
      <c r="T39"/>
      <c r="U39"/>
    </row>
    <row r="40" spans="1:21" ht="40.15" customHeight="1" x14ac:dyDescent="0.45">
      <c r="A40">
        <v>100</v>
      </c>
      <c r="B40" t="s">
        <v>180</v>
      </c>
      <c r="C40">
        <v>0.375</v>
      </c>
      <c r="D40">
        <v>1549</v>
      </c>
      <c r="E40" t="s">
        <v>9</v>
      </c>
      <c r="F40" t="s">
        <v>10</v>
      </c>
      <c r="G40">
        <v>-61</v>
      </c>
      <c r="H40">
        <v>33.1</v>
      </c>
      <c r="I40" t="s">
        <v>11</v>
      </c>
      <c r="J40" t="s">
        <v>12</v>
      </c>
      <c r="K40" t="s">
        <v>181</v>
      </c>
      <c r="L40">
        <v>1507</v>
      </c>
      <c r="M40">
        <v>-32.21152816</v>
      </c>
      <c r="N40">
        <v>151.72778819999999</v>
      </c>
      <c r="O40">
        <v>7</v>
      </c>
      <c r="P40">
        <v>1983</v>
      </c>
      <c r="Q40">
        <v>1988</v>
      </c>
      <c r="R40" t="s">
        <v>543</v>
      </c>
      <c r="S40">
        <v>1</v>
      </c>
      <c r="T40"/>
      <c r="U40" t="s">
        <v>778</v>
      </c>
    </row>
    <row r="41" spans="1:21" ht="40.15" customHeight="1" x14ac:dyDescent="0.45">
      <c r="A41">
        <v>101</v>
      </c>
      <c r="B41" t="s">
        <v>182</v>
      </c>
      <c r="C41">
        <v>1.5</v>
      </c>
      <c r="D41">
        <v>1266</v>
      </c>
      <c r="E41" t="s">
        <v>20</v>
      </c>
      <c r="F41" t="s">
        <v>10</v>
      </c>
      <c r="G41">
        <v>90</v>
      </c>
      <c r="H41">
        <v>-20.3</v>
      </c>
      <c r="I41" t="s">
        <v>11</v>
      </c>
      <c r="J41" t="s">
        <v>12</v>
      </c>
      <c r="K41" t="s">
        <v>183</v>
      </c>
      <c r="L41">
        <v>692</v>
      </c>
      <c r="M41">
        <v>55.592419999999997</v>
      </c>
      <c r="N41">
        <v>-3.890822</v>
      </c>
      <c r="O41">
        <v>17</v>
      </c>
      <c r="P41">
        <v>1983</v>
      </c>
      <c r="Q41">
        <v>2000</v>
      </c>
      <c r="R41"/>
      <c r="S41">
        <v>1</v>
      </c>
      <c r="T41"/>
      <c r="U41" t="s">
        <v>779</v>
      </c>
    </row>
    <row r="42" spans="1:21" ht="40.15" customHeight="1" x14ac:dyDescent="0.45">
      <c r="A42">
        <v>102</v>
      </c>
      <c r="B42" t="s">
        <v>184</v>
      </c>
      <c r="C42">
        <v>3.91</v>
      </c>
      <c r="D42">
        <v>1030</v>
      </c>
      <c r="E42" t="s">
        <v>9</v>
      </c>
      <c r="F42" t="s">
        <v>10</v>
      </c>
      <c r="G42">
        <v>35</v>
      </c>
      <c r="H42">
        <v>-27.9</v>
      </c>
      <c r="I42" t="s">
        <v>11</v>
      </c>
      <c r="J42" t="s">
        <v>12</v>
      </c>
      <c r="K42" t="s">
        <v>144</v>
      </c>
      <c r="L42">
        <v>974</v>
      </c>
      <c r="M42">
        <v>42.17383014</v>
      </c>
      <c r="N42">
        <v>-75.409262269999999</v>
      </c>
      <c r="O42">
        <v>1</v>
      </c>
      <c r="P42">
        <v>1934</v>
      </c>
      <c r="Q42">
        <v>1934</v>
      </c>
      <c r="R42" t="s">
        <v>543</v>
      </c>
      <c r="S42">
        <v>1</v>
      </c>
      <c r="T42"/>
      <c r="U42" t="s">
        <v>780</v>
      </c>
    </row>
    <row r="43" spans="1:21" ht="40.15" customHeight="1" x14ac:dyDescent="0.45">
      <c r="A43">
        <v>103</v>
      </c>
      <c r="B43" t="s">
        <v>185</v>
      </c>
      <c r="C43">
        <v>0.41099999999999998</v>
      </c>
      <c r="D43">
        <v>1758</v>
      </c>
      <c r="E43" t="s">
        <v>9</v>
      </c>
      <c r="F43" t="s">
        <v>10</v>
      </c>
      <c r="G43">
        <v>-40</v>
      </c>
      <c r="H43">
        <v>38.6</v>
      </c>
      <c r="I43" t="s">
        <v>11</v>
      </c>
      <c r="J43" t="s">
        <v>12</v>
      </c>
      <c r="K43" t="s">
        <v>135</v>
      </c>
      <c r="L43">
        <v>1507</v>
      </c>
      <c r="M43">
        <v>-32.21152816</v>
      </c>
      <c r="N43">
        <v>151.72778819999999</v>
      </c>
      <c r="O43">
        <v>3</v>
      </c>
      <c r="P43">
        <v>1983</v>
      </c>
      <c r="Q43">
        <v>1985</v>
      </c>
      <c r="R43" t="s">
        <v>543</v>
      </c>
      <c r="S43">
        <v>1</v>
      </c>
      <c r="T43"/>
      <c r="U43" t="s">
        <v>781</v>
      </c>
    </row>
    <row r="44" spans="1:21" ht="40.15" customHeight="1" x14ac:dyDescent="0.45">
      <c r="A44">
        <v>104</v>
      </c>
      <c r="B44" t="s">
        <v>782</v>
      </c>
      <c r="C44">
        <v>0.18</v>
      </c>
      <c r="D44">
        <v>970</v>
      </c>
      <c r="E44" t="s">
        <v>9</v>
      </c>
      <c r="F44" t="s">
        <v>10</v>
      </c>
      <c r="G44">
        <v>70</v>
      </c>
      <c r="H44">
        <v>-45</v>
      </c>
      <c r="I44" t="s">
        <v>11</v>
      </c>
      <c r="J44" t="s">
        <v>12</v>
      </c>
      <c r="K44" t="s">
        <v>186</v>
      </c>
      <c r="L44">
        <v>1717</v>
      </c>
      <c r="M44">
        <v>40.365833000000002</v>
      </c>
      <c r="N44">
        <v>81.804167000000007</v>
      </c>
      <c r="O44">
        <v>19</v>
      </c>
      <c r="P44">
        <v>1938</v>
      </c>
      <c r="Q44">
        <v>1957</v>
      </c>
      <c r="R44" t="s">
        <v>514</v>
      </c>
      <c r="S44">
        <v>1</v>
      </c>
      <c r="T44"/>
      <c r="U44" t="s">
        <v>783</v>
      </c>
    </row>
    <row r="45" spans="1:21" ht="40.15" customHeight="1" x14ac:dyDescent="0.45">
      <c r="A45">
        <v>105</v>
      </c>
      <c r="B45" t="s">
        <v>187</v>
      </c>
      <c r="C45">
        <v>21.85</v>
      </c>
      <c r="D45">
        <v>1795</v>
      </c>
      <c r="E45" t="s">
        <v>9</v>
      </c>
      <c r="F45" t="s">
        <v>10</v>
      </c>
      <c r="G45">
        <v>-6</v>
      </c>
      <c r="H45">
        <v>0</v>
      </c>
      <c r="I45" t="s">
        <v>11</v>
      </c>
      <c r="J45" t="s">
        <v>12</v>
      </c>
      <c r="K45" t="s">
        <v>188</v>
      </c>
      <c r="L45">
        <v>1281</v>
      </c>
      <c r="M45">
        <v>35.1</v>
      </c>
      <c r="N45">
        <v>-83.716667000000001</v>
      </c>
      <c r="O45">
        <v>9</v>
      </c>
      <c r="P45">
        <v>2003</v>
      </c>
      <c r="Q45">
        <v>2012</v>
      </c>
      <c r="R45" t="s">
        <v>543</v>
      </c>
      <c r="S45">
        <v>1</v>
      </c>
      <c r="T45"/>
      <c r="U45" t="s">
        <v>562</v>
      </c>
    </row>
    <row r="46" spans="1:21" ht="40.15" customHeight="1" x14ac:dyDescent="0.45">
      <c r="A46">
        <v>106</v>
      </c>
      <c r="B46" t="s">
        <v>189</v>
      </c>
      <c r="C46">
        <v>0.16</v>
      </c>
      <c r="D46">
        <v>1725</v>
      </c>
      <c r="E46" t="s">
        <v>9</v>
      </c>
      <c r="F46" t="s">
        <v>10</v>
      </c>
      <c r="G46">
        <v>-100</v>
      </c>
      <c r="H46">
        <v>20.3</v>
      </c>
      <c r="I46" t="s">
        <v>11</v>
      </c>
      <c r="J46" t="s">
        <v>12</v>
      </c>
      <c r="K46" t="s">
        <v>190</v>
      </c>
      <c r="L46">
        <v>1302</v>
      </c>
      <c r="M46">
        <v>35.077777779999998</v>
      </c>
      <c r="N46">
        <v>-83.433333329999996</v>
      </c>
      <c r="O46">
        <v>11</v>
      </c>
      <c r="P46">
        <v>1956</v>
      </c>
      <c r="Q46">
        <v>1967</v>
      </c>
      <c r="R46" t="s">
        <v>505</v>
      </c>
      <c r="S46">
        <v>1</v>
      </c>
      <c r="T46"/>
      <c r="U46" t="s">
        <v>580</v>
      </c>
    </row>
    <row r="47" spans="1:21" ht="40.15" customHeight="1" x14ac:dyDescent="0.45">
      <c r="A47">
        <v>107</v>
      </c>
      <c r="B47" t="s">
        <v>191</v>
      </c>
      <c r="C47">
        <v>0.86</v>
      </c>
      <c r="D47">
        <v>1854</v>
      </c>
      <c r="E47" t="s">
        <v>9</v>
      </c>
      <c r="F47" t="s">
        <v>10</v>
      </c>
      <c r="G47">
        <v>-30</v>
      </c>
      <c r="H47">
        <v>2.2999999999999998</v>
      </c>
      <c r="I47" t="s">
        <v>11</v>
      </c>
      <c r="J47" t="s">
        <v>12</v>
      </c>
      <c r="K47" t="s">
        <v>192</v>
      </c>
      <c r="L47">
        <v>1306</v>
      </c>
      <c r="M47">
        <v>35.059789000000002</v>
      </c>
      <c r="N47">
        <v>-83.430554000000001</v>
      </c>
      <c r="O47">
        <v>14</v>
      </c>
      <c r="P47">
        <v>1942</v>
      </c>
      <c r="Q47">
        <v>1956</v>
      </c>
      <c r="R47" t="s">
        <v>514</v>
      </c>
      <c r="S47">
        <v>1</v>
      </c>
      <c r="T47"/>
      <c r="U47" s="67" t="s">
        <v>784</v>
      </c>
    </row>
    <row r="48" spans="1:21" ht="40.15" customHeight="1" x14ac:dyDescent="0.45">
      <c r="A48">
        <v>108</v>
      </c>
      <c r="B48" t="s">
        <v>193</v>
      </c>
      <c r="C48">
        <v>0.16</v>
      </c>
      <c r="D48">
        <v>1900</v>
      </c>
      <c r="E48" t="s">
        <v>9</v>
      </c>
      <c r="F48" t="s">
        <v>10</v>
      </c>
      <c r="G48">
        <v>-100</v>
      </c>
      <c r="H48">
        <v>40.700000000000003</v>
      </c>
      <c r="I48" t="s">
        <v>11</v>
      </c>
      <c r="J48" t="s">
        <v>12</v>
      </c>
      <c r="K48" t="s">
        <v>640</v>
      </c>
      <c r="L48">
        <v>1302</v>
      </c>
      <c r="M48">
        <v>35.077777779999998</v>
      </c>
      <c r="N48">
        <v>-83.433333329999996</v>
      </c>
      <c r="O48">
        <v>23</v>
      </c>
      <c r="P48">
        <v>1940</v>
      </c>
      <c r="Q48">
        <v>1963</v>
      </c>
      <c r="R48" t="s">
        <v>505</v>
      </c>
      <c r="S48">
        <v>1</v>
      </c>
      <c r="T48"/>
      <c r="U48" t="s">
        <v>581</v>
      </c>
    </row>
    <row r="49" spans="1:21" ht="40.15" customHeight="1" x14ac:dyDescent="0.45">
      <c r="A49">
        <v>109</v>
      </c>
      <c r="B49" t="s">
        <v>194</v>
      </c>
      <c r="C49">
        <v>0.14000000000000001</v>
      </c>
      <c r="D49">
        <v>1895</v>
      </c>
      <c r="E49" t="s">
        <v>9</v>
      </c>
      <c r="F49" t="s">
        <v>10</v>
      </c>
      <c r="G49">
        <v>-100</v>
      </c>
      <c r="H49">
        <v>53.4</v>
      </c>
      <c r="I49" t="s">
        <v>11</v>
      </c>
      <c r="J49" t="s">
        <v>12</v>
      </c>
      <c r="K49" t="s">
        <v>639</v>
      </c>
      <c r="L49">
        <v>1302</v>
      </c>
      <c r="M49">
        <v>35.077777779999998</v>
      </c>
      <c r="N49">
        <v>-83.433333329999996</v>
      </c>
      <c r="O49">
        <v>11</v>
      </c>
      <c r="P49">
        <v>1956</v>
      </c>
      <c r="Q49">
        <v>1967</v>
      </c>
      <c r="R49" t="s">
        <v>505</v>
      </c>
      <c r="S49">
        <v>1</v>
      </c>
      <c r="T49"/>
      <c r="U49" t="s">
        <v>579</v>
      </c>
    </row>
    <row r="50" spans="1:21" ht="40.15" customHeight="1" x14ac:dyDescent="0.45">
      <c r="A50">
        <v>110</v>
      </c>
      <c r="B50" t="s">
        <v>195</v>
      </c>
      <c r="C50">
        <v>0.28000000000000003</v>
      </c>
      <c r="D50">
        <v>2001</v>
      </c>
      <c r="E50" t="s">
        <v>9</v>
      </c>
      <c r="F50" t="s">
        <v>10</v>
      </c>
      <c r="G50">
        <v>-22</v>
      </c>
      <c r="H50">
        <v>5.8</v>
      </c>
      <c r="I50" t="s">
        <v>11</v>
      </c>
      <c r="J50" t="s">
        <v>12</v>
      </c>
      <c r="K50" t="s">
        <v>196</v>
      </c>
      <c r="L50">
        <v>1306</v>
      </c>
      <c r="M50">
        <v>35.059789000000002</v>
      </c>
      <c r="N50">
        <v>-83.430554000000001</v>
      </c>
      <c r="O50">
        <v>1</v>
      </c>
      <c r="P50">
        <v>1948</v>
      </c>
      <c r="Q50">
        <v>1949</v>
      </c>
      <c r="R50" t="s">
        <v>543</v>
      </c>
      <c r="S50">
        <v>1</v>
      </c>
      <c r="T50"/>
      <c r="U50" s="67" t="s">
        <v>785</v>
      </c>
    </row>
    <row r="51" spans="1:21" ht="40.15" customHeight="1" x14ac:dyDescent="0.45">
      <c r="A51">
        <v>111</v>
      </c>
      <c r="B51" t="s">
        <v>197</v>
      </c>
      <c r="C51">
        <v>0.34</v>
      </c>
      <c r="D51">
        <v>2068</v>
      </c>
      <c r="E51" t="s">
        <v>9</v>
      </c>
      <c r="F51" t="s">
        <v>10</v>
      </c>
      <c r="G51">
        <v>-50</v>
      </c>
      <c r="H51">
        <v>14.8</v>
      </c>
      <c r="I51" t="s">
        <v>11</v>
      </c>
      <c r="J51" t="s">
        <v>12</v>
      </c>
      <c r="K51" t="s">
        <v>198</v>
      </c>
      <c r="L51">
        <v>1167</v>
      </c>
      <c r="M51">
        <v>35.049999999999997</v>
      </c>
      <c r="N51">
        <v>86.416667000000004</v>
      </c>
      <c r="O51">
        <v>12</v>
      </c>
      <c r="P51">
        <v>1955</v>
      </c>
      <c r="Q51">
        <v>1967</v>
      </c>
      <c r="R51" t="s">
        <v>505</v>
      </c>
      <c r="S51">
        <v>1</v>
      </c>
      <c r="T51"/>
      <c r="U51" s="67" t="s">
        <v>786</v>
      </c>
    </row>
    <row r="52" spans="1:21" ht="40.15" customHeight="1" x14ac:dyDescent="0.45">
      <c r="A52">
        <v>112</v>
      </c>
      <c r="B52" t="s">
        <v>199</v>
      </c>
      <c r="C52">
        <v>1.44</v>
      </c>
      <c r="D52">
        <v>2270</v>
      </c>
      <c r="E52" t="s">
        <v>9</v>
      </c>
      <c r="F52" t="s">
        <v>10</v>
      </c>
      <c r="G52">
        <v>-65</v>
      </c>
      <c r="H52">
        <v>14.4</v>
      </c>
      <c r="I52" t="s">
        <v>11</v>
      </c>
      <c r="J52" t="s">
        <v>12</v>
      </c>
      <c r="K52" t="s">
        <v>200</v>
      </c>
      <c r="L52">
        <v>1069</v>
      </c>
      <c r="M52">
        <v>35.046388999999998</v>
      </c>
      <c r="N52">
        <v>83.465000000000003</v>
      </c>
      <c r="O52">
        <v>2</v>
      </c>
      <c r="P52">
        <v>1962</v>
      </c>
      <c r="Q52">
        <v>1964</v>
      </c>
      <c r="R52" t="s">
        <v>696</v>
      </c>
      <c r="S52">
        <v>1</v>
      </c>
      <c r="T52"/>
      <c r="U52" s="67" t="s">
        <v>787</v>
      </c>
    </row>
    <row r="53" spans="1:21" ht="40.15" customHeight="1" x14ac:dyDescent="0.45">
      <c r="A53">
        <v>113</v>
      </c>
      <c r="B53" t="s">
        <v>201</v>
      </c>
      <c r="C53">
        <v>0.09</v>
      </c>
      <c r="D53">
        <v>1814</v>
      </c>
      <c r="E53" t="s">
        <v>9</v>
      </c>
      <c r="F53" t="s">
        <v>10</v>
      </c>
      <c r="G53">
        <v>-100</v>
      </c>
      <c r="H53">
        <v>20.9</v>
      </c>
      <c r="I53" t="s">
        <v>11</v>
      </c>
      <c r="J53" t="s">
        <v>12</v>
      </c>
      <c r="K53" t="s">
        <v>202</v>
      </c>
      <c r="L53">
        <v>1302</v>
      </c>
      <c r="M53">
        <v>35.077777779999998</v>
      </c>
      <c r="N53">
        <v>-83.433333329999996</v>
      </c>
      <c r="O53">
        <v>6</v>
      </c>
      <c r="P53">
        <v>1949</v>
      </c>
      <c r="Q53">
        <v>1955</v>
      </c>
      <c r="R53" t="s">
        <v>505</v>
      </c>
      <c r="S53">
        <v>1</v>
      </c>
      <c r="T53"/>
      <c r="U53" t="s">
        <v>680</v>
      </c>
    </row>
    <row r="54" spans="1:21" ht="40.15" customHeight="1" x14ac:dyDescent="0.45">
      <c r="A54">
        <v>114</v>
      </c>
      <c r="B54" t="s">
        <v>203</v>
      </c>
      <c r="C54">
        <v>0.44</v>
      </c>
      <c r="D54">
        <v>2244</v>
      </c>
      <c r="E54" t="s">
        <v>9</v>
      </c>
      <c r="F54" t="s">
        <v>10</v>
      </c>
      <c r="G54">
        <v>-100</v>
      </c>
      <c r="H54">
        <v>16.100000000000001</v>
      </c>
      <c r="I54" t="s">
        <v>11</v>
      </c>
      <c r="J54" t="s">
        <v>12</v>
      </c>
      <c r="K54" t="s">
        <v>204</v>
      </c>
      <c r="L54">
        <v>1302</v>
      </c>
      <c r="M54">
        <v>35.077777779999998</v>
      </c>
      <c r="N54">
        <v>-83.433333329999996</v>
      </c>
      <c r="O54">
        <v>20</v>
      </c>
      <c r="P54">
        <v>1964</v>
      </c>
      <c r="Q54">
        <v>1984</v>
      </c>
      <c r="R54" t="s">
        <v>505</v>
      </c>
      <c r="S54">
        <v>1</v>
      </c>
      <c r="T54"/>
      <c r="U54" t="s">
        <v>578</v>
      </c>
    </row>
    <row r="55" spans="1:21" ht="40.15" customHeight="1" x14ac:dyDescent="0.45">
      <c r="A55">
        <v>115</v>
      </c>
      <c r="B55" t="s">
        <v>205</v>
      </c>
      <c r="C55">
        <v>0.2</v>
      </c>
      <c r="D55">
        <v>1946</v>
      </c>
      <c r="E55" t="s">
        <v>9</v>
      </c>
      <c r="F55" t="s">
        <v>10</v>
      </c>
      <c r="G55">
        <v>-27</v>
      </c>
      <c r="H55">
        <v>0</v>
      </c>
      <c r="I55" t="s">
        <v>11</v>
      </c>
      <c r="J55" t="s">
        <v>12</v>
      </c>
      <c r="K55" t="s">
        <v>684</v>
      </c>
      <c r="L55">
        <v>1263</v>
      </c>
      <c r="M55">
        <v>35.033332999999999</v>
      </c>
      <c r="N55">
        <v>-83.433333000000005</v>
      </c>
      <c r="O55">
        <v>1</v>
      </c>
      <c r="P55">
        <v>1948</v>
      </c>
      <c r="Q55">
        <v>1949</v>
      </c>
      <c r="R55" t="s">
        <v>514</v>
      </c>
      <c r="S55">
        <v>1</v>
      </c>
      <c r="T55"/>
      <c r="U55" s="67" t="s">
        <v>788</v>
      </c>
    </row>
    <row r="56" spans="1:21" ht="40.15" customHeight="1" x14ac:dyDescent="0.45">
      <c r="A56">
        <v>116</v>
      </c>
      <c r="B56" t="s">
        <v>206</v>
      </c>
      <c r="C56">
        <v>0.28999999999999998</v>
      </c>
      <c r="D56">
        <v>2029</v>
      </c>
      <c r="E56" t="s">
        <v>9</v>
      </c>
      <c r="F56" t="s">
        <v>10</v>
      </c>
      <c r="G56">
        <v>-53</v>
      </c>
      <c r="H56">
        <v>4.3</v>
      </c>
      <c r="I56" t="s">
        <v>11</v>
      </c>
      <c r="J56" t="s">
        <v>12</v>
      </c>
      <c r="K56" t="s">
        <v>685</v>
      </c>
      <c r="L56">
        <v>1306</v>
      </c>
      <c r="M56">
        <v>35.059789000000002</v>
      </c>
      <c r="N56">
        <v>-83.430554000000001</v>
      </c>
      <c r="O56">
        <v>1</v>
      </c>
      <c r="P56">
        <v>1948</v>
      </c>
      <c r="Q56">
        <v>1949</v>
      </c>
      <c r="R56" t="s">
        <v>514</v>
      </c>
      <c r="S56">
        <v>1</v>
      </c>
      <c r="T56"/>
      <c r="U56" s="67" t="s">
        <v>788</v>
      </c>
    </row>
    <row r="57" spans="1:21" ht="40.15" customHeight="1" x14ac:dyDescent="0.45">
      <c r="A57">
        <v>117</v>
      </c>
      <c r="B57" t="s">
        <v>207</v>
      </c>
      <c r="C57">
        <v>0.09</v>
      </c>
      <c r="D57">
        <v>1854</v>
      </c>
      <c r="E57" t="s">
        <v>9</v>
      </c>
      <c r="F57" t="s">
        <v>10</v>
      </c>
      <c r="G57">
        <v>-80</v>
      </c>
      <c r="H57">
        <v>32.1</v>
      </c>
      <c r="I57" t="s">
        <v>11</v>
      </c>
      <c r="J57" t="s">
        <v>12</v>
      </c>
      <c r="K57" t="s">
        <v>208</v>
      </c>
      <c r="L57">
        <v>1205</v>
      </c>
      <c r="M57">
        <v>35.049999999999997</v>
      </c>
      <c r="N57">
        <v>-83.583332999999996</v>
      </c>
      <c r="O57">
        <v>4</v>
      </c>
      <c r="P57">
        <v>1970</v>
      </c>
      <c r="Q57">
        <v>1974</v>
      </c>
      <c r="R57" t="s">
        <v>514</v>
      </c>
      <c r="S57">
        <v>1</v>
      </c>
      <c r="T57"/>
      <c r="U57" t="s">
        <v>561</v>
      </c>
    </row>
    <row r="58" spans="1:21" ht="40.15" customHeight="1" x14ac:dyDescent="0.45">
      <c r="A58">
        <v>118</v>
      </c>
      <c r="B58" t="s">
        <v>209</v>
      </c>
      <c r="C58">
        <v>0.59</v>
      </c>
      <c r="D58">
        <v>1825</v>
      </c>
      <c r="E58" t="s">
        <v>9</v>
      </c>
      <c r="F58" t="s">
        <v>10</v>
      </c>
      <c r="G58">
        <v>-100</v>
      </c>
      <c r="H58">
        <v>22.8</v>
      </c>
      <c r="I58" t="s">
        <v>11</v>
      </c>
      <c r="J58" t="s">
        <v>12</v>
      </c>
      <c r="K58" t="s">
        <v>210</v>
      </c>
      <c r="L58">
        <v>1302</v>
      </c>
      <c r="M58">
        <v>35.077777779999998</v>
      </c>
      <c r="N58">
        <v>-83.433333329999996</v>
      </c>
      <c r="O58">
        <v>6</v>
      </c>
      <c r="P58">
        <v>1977</v>
      </c>
      <c r="Q58">
        <v>1983</v>
      </c>
      <c r="R58" t="s">
        <v>505</v>
      </c>
      <c r="S58">
        <v>1</v>
      </c>
      <c r="T58"/>
      <c r="U58" t="s">
        <v>577</v>
      </c>
    </row>
    <row r="59" spans="1:21" ht="40.15" customHeight="1" x14ac:dyDescent="0.45">
      <c r="A59">
        <v>119</v>
      </c>
      <c r="B59" t="s">
        <v>211</v>
      </c>
      <c r="C59">
        <v>0.69</v>
      </c>
      <c r="D59">
        <v>1230</v>
      </c>
      <c r="E59" t="s">
        <v>20</v>
      </c>
      <c r="F59" t="s">
        <v>21</v>
      </c>
      <c r="G59">
        <v>-50</v>
      </c>
      <c r="H59">
        <v>9.6</v>
      </c>
      <c r="I59" t="s">
        <v>11</v>
      </c>
      <c r="J59" t="s">
        <v>12</v>
      </c>
      <c r="K59" t="s">
        <v>212</v>
      </c>
      <c r="L59">
        <v>1180</v>
      </c>
      <c r="M59">
        <v>44.053947999999998</v>
      </c>
      <c r="N59">
        <v>-123.269766</v>
      </c>
      <c r="O59">
        <v>5</v>
      </c>
      <c r="P59">
        <v>1971</v>
      </c>
      <c r="Q59">
        <v>1976</v>
      </c>
      <c r="R59" t="s">
        <v>543</v>
      </c>
      <c r="S59">
        <v>1</v>
      </c>
      <c r="T59"/>
      <c r="U59"/>
    </row>
    <row r="60" spans="1:21" ht="40.15" customHeight="1" x14ac:dyDescent="0.45">
      <c r="A60">
        <v>120</v>
      </c>
      <c r="B60" t="s">
        <v>213</v>
      </c>
      <c r="C60">
        <v>0.68</v>
      </c>
      <c r="D60">
        <v>1230</v>
      </c>
      <c r="E60" t="s">
        <v>20</v>
      </c>
      <c r="F60" t="s">
        <v>21</v>
      </c>
      <c r="G60">
        <v>-30</v>
      </c>
      <c r="H60">
        <v>19</v>
      </c>
      <c r="I60" t="s">
        <v>11</v>
      </c>
      <c r="J60" t="s">
        <v>12</v>
      </c>
      <c r="K60" t="s">
        <v>658</v>
      </c>
      <c r="L60">
        <v>1736</v>
      </c>
      <c r="M60">
        <v>37.448998000000003</v>
      </c>
      <c r="N60">
        <v>-121.630539</v>
      </c>
      <c r="O60">
        <v>15</v>
      </c>
      <c r="P60">
        <v>1958</v>
      </c>
      <c r="Q60">
        <v>1973</v>
      </c>
      <c r="R60" t="s">
        <v>543</v>
      </c>
      <c r="S60">
        <v>1</v>
      </c>
      <c r="T60"/>
      <c r="U60" s="67" t="s">
        <v>789</v>
      </c>
    </row>
    <row r="61" spans="1:21" ht="40.15" customHeight="1" x14ac:dyDescent="0.45">
      <c r="A61">
        <v>121</v>
      </c>
      <c r="B61" t="s">
        <v>214</v>
      </c>
      <c r="C61">
        <v>0.5</v>
      </c>
      <c r="D61">
        <v>1230</v>
      </c>
      <c r="E61" t="s">
        <v>20</v>
      </c>
      <c r="F61" t="s">
        <v>21</v>
      </c>
      <c r="G61">
        <v>-100</v>
      </c>
      <c r="H61">
        <v>57.4</v>
      </c>
      <c r="I61" t="s">
        <v>11</v>
      </c>
      <c r="J61" t="s">
        <v>12</v>
      </c>
      <c r="K61" t="s">
        <v>658</v>
      </c>
      <c r="L61">
        <v>1736</v>
      </c>
      <c r="M61">
        <v>37.448998000000003</v>
      </c>
      <c r="N61">
        <v>-121.630539</v>
      </c>
      <c r="O61">
        <v>5</v>
      </c>
      <c r="P61">
        <v>1971</v>
      </c>
      <c r="Q61">
        <v>1976</v>
      </c>
      <c r="R61" t="s">
        <v>543</v>
      </c>
      <c r="S61">
        <v>1</v>
      </c>
      <c r="T61"/>
      <c r="U61" s="67" t="s">
        <v>790</v>
      </c>
    </row>
    <row r="62" spans="1:21" ht="40.15" customHeight="1" x14ac:dyDescent="0.45">
      <c r="A62">
        <v>122</v>
      </c>
      <c r="B62" t="s">
        <v>215</v>
      </c>
      <c r="C62">
        <v>1.2210000000000001</v>
      </c>
      <c r="D62">
        <v>1580</v>
      </c>
      <c r="E62" t="s">
        <v>9</v>
      </c>
      <c r="F62" t="s">
        <v>10</v>
      </c>
      <c r="G62">
        <v>-50</v>
      </c>
      <c r="H62">
        <v>36</v>
      </c>
      <c r="I62" t="s">
        <v>11</v>
      </c>
      <c r="J62" t="s">
        <v>12</v>
      </c>
      <c r="K62" t="s">
        <v>216</v>
      </c>
      <c r="L62">
        <v>1259</v>
      </c>
      <c r="M62">
        <v>-37.575575000000001</v>
      </c>
      <c r="N62">
        <v>145.63027500000001</v>
      </c>
      <c r="O62">
        <v>38</v>
      </c>
      <c r="P62">
        <v>1970</v>
      </c>
      <c r="Q62">
        <v>2008</v>
      </c>
      <c r="R62" t="s">
        <v>543</v>
      </c>
      <c r="S62">
        <v>1</v>
      </c>
      <c r="T62"/>
      <c r="U62"/>
    </row>
    <row r="63" spans="1:21" ht="40.15" customHeight="1" x14ac:dyDescent="0.45">
      <c r="A63" s="66">
        <v>123</v>
      </c>
      <c r="B63" s="66" t="s">
        <v>217</v>
      </c>
      <c r="C63" s="66">
        <v>177.1</v>
      </c>
      <c r="D63" s="66">
        <v>2178</v>
      </c>
      <c r="E63" s="66" t="s">
        <v>126</v>
      </c>
      <c r="F63" s="66" t="s">
        <v>10</v>
      </c>
      <c r="G63" s="66">
        <v>29.5</v>
      </c>
      <c r="H63" s="66">
        <v>9.5</v>
      </c>
      <c r="I63" s="66" t="s">
        <v>68</v>
      </c>
      <c r="J63" s="66" t="s">
        <v>17</v>
      </c>
      <c r="K63" s="66" t="s">
        <v>137</v>
      </c>
      <c r="L63" s="66">
        <v>1848</v>
      </c>
      <c r="M63" s="66">
        <v>18.36</v>
      </c>
      <c r="N63" s="66">
        <v>-67.088999999999999</v>
      </c>
      <c r="O63" s="66">
        <v>32</v>
      </c>
      <c r="P63" s="66">
        <v>1968</v>
      </c>
      <c r="Q63" s="66">
        <v>2000</v>
      </c>
      <c r="R63" s="66" t="s">
        <v>514</v>
      </c>
      <c r="S63" s="66">
        <v>1</v>
      </c>
      <c r="T63" s="66"/>
      <c r="U63" s="66" t="s">
        <v>614</v>
      </c>
    </row>
    <row r="64" spans="1:21" ht="40.15" customHeight="1" x14ac:dyDescent="0.45">
      <c r="A64">
        <v>124</v>
      </c>
      <c r="B64" t="s">
        <v>218</v>
      </c>
      <c r="C64">
        <v>0.25</v>
      </c>
      <c r="D64">
        <v>2100</v>
      </c>
      <c r="E64" t="s">
        <v>20</v>
      </c>
      <c r="F64" t="s">
        <v>10</v>
      </c>
      <c r="G64">
        <v>-50</v>
      </c>
      <c r="H64">
        <v>16</v>
      </c>
      <c r="I64" t="s">
        <v>11</v>
      </c>
      <c r="J64" t="s">
        <v>12</v>
      </c>
      <c r="K64" t="s">
        <v>219</v>
      </c>
      <c r="L64">
        <v>790</v>
      </c>
      <c r="M64">
        <v>34.799999999999997</v>
      </c>
      <c r="N64">
        <v>76.7</v>
      </c>
      <c r="O64">
        <v>5</v>
      </c>
      <c r="P64">
        <v>2002</v>
      </c>
      <c r="Q64">
        <v>2007</v>
      </c>
      <c r="R64" t="s">
        <v>514</v>
      </c>
      <c r="S64">
        <v>1</v>
      </c>
      <c r="T64"/>
      <c r="U64" t="s">
        <v>791</v>
      </c>
    </row>
    <row r="65" spans="1:21" ht="40.15" customHeight="1" x14ac:dyDescent="0.45">
      <c r="A65">
        <v>125</v>
      </c>
      <c r="B65" t="s">
        <v>220</v>
      </c>
      <c r="C65">
        <v>10</v>
      </c>
      <c r="D65">
        <v>1530</v>
      </c>
      <c r="E65" t="s">
        <v>20</v>
      </c>
      <c r="F65" t="s">
        <v>10</v>
      </c>
      <c r="G65">
        <v>-19</v>
      </c>
      <c r="H65">
        <v>-22</v>
      </c>
      <c r="I65" t="s">
        <v>11</v>
      </c>
      <c r="J65" t="s">
        <v>22</v>
      </c>
      <c r="K65" t="s">
        <v>221</v>
      </c>
      <c r="L65">
        <v>1320</v>
      </c>
      <c r="M65">
        <v>29.06666667</v>
      </c>
      <c r="N65">
        <v>114.5666667</v>
      </c>
      <c r="O65">
        <v>36</v>
      </c>
      <c r="P65">
        <v>1957</v>
      </c>
      <c r="Q65">
        <v>1993</v>
      </c>
      <c r="R65" t="s">
        <v>505</v>
      </c>
      <c r="S65">
        <v>1</v>
      </c>
      <c r="T65"/>
      <c r="U65"/>
    </row>
    <row r="66" spans="1:21" ht="40.15" customHeight="1" x14ac:dyDescent="0.45">
      <c r="A66">
        <v>126</v>
      </c>
      <c r="B66" t="s">
        <v>222</v>
      </c>
      <c r="C66">
        <v>2.7</v>
      </c>
      <c r="D66">
        <v>762</v>
      </c>
      <c r="E66" t="s">
        <v>20</v>
      </c>
      <c r="F66" t="s">
        <v>21</v>
      </c>
      <c r="G66">
        <v>-36</v>
      </c>
      <c r="H66">
        <v>12</v>
      </c>
      <c r="I66" t="s">
        <v>11</v>
      </c>
      <c r="J66" t="s">
        <v>12</v>
      </c>
      <c r="K66" t="s">
        <v>223</v>
      </c>
      <c r="L66">
        <v>1165</v>
      </c>
      <c r="M66">
        <v>39.845684910000003</v>
      </c>
      <c r="N66">
        <v>-105.92363810000001</v>
      </c>
      <c r="O66">
        <v>6</v>
      </c>
      <c r="P66">
        <v>1978</v>
      </c>
      <c r="Q66">
        <v>1984</v>
      </c>
      <c r="R66" t="s">
        <v>543</v>
      </c>
      <c r="S66">
        <v>1</v>
      </c>
      <c r="T66"/>
      <c r="U66"/>
    </row>
    <row r="67" spans="1:21" ht="40.15" customHeight="1" x14ac:dyDescent="0.45">
      <c r="A67">
        <v>127</v>
      </c>
      <c r="B67" t="s">
        <v>224</v>
      </c>
      <c r="C67">
        <v>3.03</v>
      </c>
      <c r="D67">
        <v>2480</v>
      </c>
      <c r="E67" t="s">
        <v>15</v>
      </c>
      <c r="F67" t="s">
        <v>21</v>
      </c>
      <c r="G67">
        <v>-25</v>
      </c>
      <c r="H67">
        <v>7.9</v>
      </c>
      <c r="I67" t="s">
        <v>11</v>
      </c>
      <c r="J67" t="s">
        <v>12</v>
      </c>
      <c r="K67" t="s">
        <v>659</v>
      </c>
      <c r="L67">
        <v>1747</v>
      </c>
      <c r="M67">
        <v>36.760030999999998</v>
      </c>
      <c r="N67">
        <v>-97.425853000000004</v>
      </c>
      <c r="O67">
        <v>7</v>
      </c>
      <c r="P67">
        <v>1967</v>
      </c>
      <c r="Q67">
        <v>1973</v>
      </c>
      <c r="R67" t="s">
        <v>543</v>
      </c>
      <c r="S67">
        <v>1</v>
      </c>
      <c r="T67"/>
      <c r="U67" t="s">
        <v>660</v>
      </c>
    </row>
    <row r="68" spans="1:21" ht="40.15" customHeight="1" x14ac:dyDescent="0.45">
      <c r="A68">
        <v>128</v>
      </c>
      <c r="B68" t="s">
        <v>225</v>
      </c>
      <c r="C68">
        <v>1.4999999999999999E-2</v>
      </c>
      <c r="D68">
        <v>1430</v>
      </c>
      <c r="E68" t="s">
        <v>9</v>
      </c>
      <c r="F68" t="s">
        <v>10</v>
      </c>
      <c r="G68">
        <v>100</v>
      </c>
      <c r="H68">
        <v>-27.8</v>
      </c>
      <c r="I68" t="s">
        <v>11</v>
      </c>
      <c r="J68" t="s">
        <v>12</v>
      </c>
      <c r="K68" t="s">
        <v>130</v>
      </c>
      <c r="L68">
        <v>1696</v>
      </c>
      <c r="M68">
        <v>30.326436999999999</v>
      </c>
      <c r="N68">
        <v>78.032697999999996</v>
      </c>
      <c r="O68">
        <v>7</v>
      </c>
      <c r="P68">
        <v>1961</v>
      </c>
      <c r="Q68">
        <v>1968</v>
      </c>
      <c r="R68" t="s">
        <v>543</v>
      </c>
      <c r="S68">
        <v>1</v>
      </c>
      <c r="T68"/>
      <c r="U68" t="s">
        <v>646</v>
      </c>
    </row>
    <row r="69" spans="1:21" ht="40.15" customHeight="1" x14ac:dyDescent="0.45">
      <c r="A69">
        <v>129</v>
      </c>
      <c r="B69" t="s">
        <v>226</v>
      </c>
      <c r="C69">
        <v>3.08</v>
      </c>
      <c r="D69">
        <v>1248</v>
      </c>
      <c r="E69" t="s">
        <v>9</v>
      </c>
      <c r="F69" t="s">
        <v>10</v>
      </c>
      <c r="G69">
        <v>-24</v>
      </c>
      <c r="H69">
        <v>14.4</v>
      </c>
      <c r="I69" t="s">
        <v>11</v>
      </c>
      <c r="J69" t="s">
        <v>12</v>
      </c>
      <c r="K69" t="s">
        <v>227</v>
      </c>
      <c r="L69">
        <v>1066</v>
      </c>
      <c r="M69">
        <v>42.283299999999997</v>
      </c>
      <c r="N69">
        <v>-72.349999999999994</v>
      </c>
      <c r="O69">
        <v>11</v>
      </c>
      <c r="P69">
        <v>1962</v>
      </c>
      <c r="Q69">
        <v>1973</v>
      </c>
      <c r="R69" t="s">
        <v>505</v>
      </c>
      <c r="S69">
        <v>1</v>
      </c>
      <c r="T69"/>
      <c r="U69" t="s">
        <v>615</v>
      </c>
    </row>
    <row r="70" spans="1:21" ht="40.15" customHeight="1" x14ac:dyDescent="0.45">
      <c r="A70">
        <v>130</v>
      </c>
      <c r="B70" t="s">
        <v>228</v>
      </c>
      <c r="C70">
        <v>438</v>
      </c>
      <c r="D70">
        <v>1123</v>
      </c>
      <c r="E70" t="s">
        <v>15</v>
      </c>
      <c r="F70" t="s">
        <v>10</v>
      </c>
      <c r="G70">
        <v>5.6</v>
      </c>
      <c r="H70">
        <v>-6.3</v>
      </c>
      <c r="I70" t="s">
        <v>16</v>
      </c>
      <c r="J70" t="s">
        <v>36</v>
      </c>
      <c r="K70" t="s">
        <v>229</v>
      </c>
      <c r="L70">
        <v>1232</v>
      </c>
      <c r="M70">
        <v>-34.290999999999997</v>
      </c>
      <c r="N70">
        <v>115.248</v>
      </c>
      <c r="O70">
        <v>44</v>
      </c>
      <c r="P70">
        <v>1965</v>
      </c>
      <c r="Q70">
        <v>2009</v>
      </c>
      <c r="R70" t="s">
        <v>514</v>
      </c>
      <c r="S70">
        <v>1</v>
      </c>
      <c r="T70"/>
      <c r="U70" t="s">
        <v>565</v>
      </c>
    </row>
    <row r="71" spans="1:21" ht="40.15" customHeight="1" x14ac:dyDescent="0.45">
      <c r="A71">
        <v>131</v>
      </c>
      <c r="B71" t="s">
        <v>230</v>
      </c>
      <c r="C71">
        <v>2.7</v>
      </c>
      <c r="D71">
        <v>720</v>
      </c>
      <c r="E71" t="s">
        <v>9</v>
      </c>
      <c r="F71" t="s">
        <v>10</v>
      </c>
      <c r="G71">
        <v>-38</v>
      </c>
      <c r="H71">
        <v>13</v>
      </c>
      <c r="I71" t="s">
        <v>11</v>
      </c>
      <c r="J71" t="s">
        <v>12</v>
      </c>
      <c r="K71" t="s">
        <v>227</v>
      </c>
      <c r="L71">
        <v>1680</v>
      </c>
      <c r="M71">
        <v>42.548178</v>
      </c>
      <c r="N71">
        <v>1.1582349999999999</v>
      </c>
      <c r="O71">
        <v>24</v>
      </c>
      <c r="P71">
        <v>1962</v>
      </c>
      <c r="Q71">
        <v>1973</v>
      </c>
      <c r="R71" t="s">
        <v>505</v>
      </c>
      <c r="S71">
        <v>1</v>
      </c>
      <c r="T71"/>
      <c r="U71" s="67" t="s">
        <v>792</v>
      </c>
    </row>
    <row r="72" spans="1:21" ht="40.15" customHeight="1" x14ac:dyDescent="0.45">
      <c r="A72" s="66">
        <v>132</v>
      </c>
      <c r="B72" s="66" t="s">
        <v>231</v>
      </c>
      <c r="C72" s="66">
        <v>39.299999999999997</v>
      </c>
      <c r="D72" s="66">
        <v>2875</v>
      </c>
      <c r="E72" s="66" t="s">
        <v>9</v>
      </c>
      <c r="F72" s="66" t="s">
        <v>10</v>
      </c>
      <c r="G72" s="66">
        <v>19.600000000000001</v>
      </c>
      <c r="H72" s="66">
        <v>-6</v>
      </c>
      <c r="I72" s="66" t="s">
        <v>68</v>
      </c>
      <c r="J72" s="66" t="s">
        <v>17</v>
      </c>
      <c r="K72" s="66" t="s">
        <v>137</v>
      </c>
      <c r="L72" s="66">
        <v>1825</v>
      </c>
      <c r="M72" s="66">
        <v>18.295999999999999</v>
      </c>
      <c r="N72" s="66">
        <v>-65.691999999999993</v>
      </c>
      <c r="O72" s="66">
        <v>38</v>
      </c>
      <c r="P72" s="66">
        <v>1962</v>
      </c>
      <c r="Q72" s="66">
        <v>2000</v>
      </c>
      <c r="R72" s="66" t="s">
        <v>514</v>
      </c>
      <c r="S72" s="66">
        <v>1</v>
      </c>
      <c r="T72" s="66"/>
      <c r="U72" s="66" t="s">
        <v>610</v>
      </c>
    </row>
    <row r="73" spans="1:21" ht="40.15" customHeight="1" x14ac:dyDescent="0.45">
      <c r="A73">
        <v>133</v>
      </c>
      <c r="B73" t="s">
        <v>232</v>
      </c>
      <c r="C73">
        <v>0.3</v>
      </c>
      <c r="D73">
        <v>1520</v>
      </c>
      <c r="E73" t="s">
        <v>9</v>
      </c>
      <c r="F73" t="s">
        <v>10</v>
      </c>
      <c r="G73">
        <v>-85</v>
      </c>
      <c r="H73">
        <v>22.4</v>
      </c>
      <c r="I73" t="s">
        <v>11</v>
      </c>
      <c r="J73" t="s">
        <v>12</v>
      </c>
      <c r="K73" t="s">
        <v>233</v>
      </c>
      <c r="L73">
        <v>1241</v>
      </c>
      <c r="M73">
        <v>-37.503878</v>
      </c>
      <c r="N73">
        <v>146.106764</v>
      </c>
      <c r="O73">
        <v>9</v>
      </c>
      <c r="P73">
        <v>1951</v>
      </c>
      <c r="Q73">
        <v>1960</v>
      </c>
      <c r="R73" t="s">
        <v>543</v>
      </c>
      <c r="S73">
        <v>1</v>
      </c>
      <c r="T73"/>
      <c r="U73"/>
    </row>
    <row r="74" spans="1:21" ht="40.15" customHeight="1" x14ac:dyDescent="0.45">
      <c r="A74">
        <v>134</v>
      </c>
      <c r="B74" t="s">
        <v>627</v>
      </c>
      <c r="C74">
        <v>0.15</v>
      </c>
      <c r="D74">
        <v>1500</v>
      </c>
      <c r="E74" t="s">
        <v>9</v>
      </c>
      <c r="F74" t="s">
        <v>10</v>
      </c>
      <c r="G74">
        <v>-36</v>
      </c>
      <c r="H74">
        <v>9.6999999999999993</v>
      </c>
      <c r="I74" t="s">
        <v>11</v>
      </c>
      <c r="J74" t="s">
        <v>12</v>
      </c>
      <c r="K74" t="s">
        <v>234</v>
      </c>
      <c r="L74">
        <v>1089</v>
      </c>
      <c r="M74">
        <v>-37.5</v>
      </c>
      <c r="N74">
        <v>146.11000000000001</v>
      </c>
      <c r="O74">
        <v>1</v>
      </c>
      <c r="P74">
        <v>1958</v>
      </c>
      <c r="Q74">
        <v>1958</v>
      </c>
      <c r="R74" t="s">
        <v>505</v>
      </c>
      <c r="S74">
        <v>1</v>
      </c>
      <c r="T74">
        <v>1</v>
      </c>
      <c r="U74" t="s">
        <v>695</v>
      </c>
    </row>
    <row r="75" spans="1:21" ht="40.15" customHeight="1" x14ac:dyDescent="0.45">
      <c r="A75">
        <v>135</v>
      </c>
      <c r="B75" t="s">
        <v>235</v>
      </c>
      <c r="C75">
        <v>0.34</v>
      </c>
      <c r="D75">
        <v>1500</v>
      </c>
      <c r="E75" t="s">
        <v>9</v>
      </c>
      <c r="F75" t="s">
        <v>10</v>
      </c>
      <c r="G75">
        <v>-13</v>
      </c>
      <c r="H75">
        <v>1.3</v>
      </c>
      <c r="I75" t="s">
        <v>11</v>
      </c>
      <c r="J75" t="s">
        <v>12</v>
      </c>
      <c r="K75" t="s">
        <v>236</v>
      </c>
      <c r="L75">
        <v>1241</v>
      </c>
      <c r="M75">
        <v>39.054245999999999</v>
      </c>
      <c r="N75">
        <v>-79.670000999999999</v>
      </c>
      <c r="O75">
        <v>9</v>
      </c>
      <c r="P75">
        <v>1951</v>
      </c>
      <c r="Q75">
        <v>1960</v>
      </c>
      <c r="R75" t="s">
        <v>543</v>
      </c>
      <c r="S75">
        <v>1</v>
      </c>
      <c r="T75"/>
      <c r="U75"/>
    </row>
    <row r="76" spans="1:21" ht="40.15" customHeight="1" x14ac:dyDescent="0.45">
      <c r="A76">
        <v>136</v>
      </c>
      <c r="B76" t="s">
        <v>237</v>
      </c>
      <c r="C76">
        <v>0.34</v>
      </c>
      <c r="D76">
        <v>1500</v>
      </c>
      <c r="E76" t="s">
        <v>9</v>
      </c>
      <c r="F76" t="s">
        <v>10</v>
      </c>
      <c r="G76">
        <v>-8</v>
      </c>
      <c r="H76">
        <v>0</v>
      </c>
      <c r="I76" t="s">
        <v>11</v>
      </c>
      <c r="J76" t="s">
        <v>12</v>
      </c>
      <c r="K76" t="s">
        <v>236</v>
      </c>
      <c r="L76">
        <v>1089</v>
      </c>
      <c r="M76">
        <v>-37.503878</v>
      </c>
      <c r="N76">
        <v>146.106764</v>
      </c>
      <c r="O76">
        <v>9</v>
      </c>
      <c r="P76">
        <v>1951</v>
      </c>
      <c r="Q76">
        <v>1960</v>
      </c>
      <c r="R76" t="s">
        <v>543</v>
      </c>
      <c r="S76">
        <v>1</v>
      </c>
      <c r="T76"/>
      <c r="U76"/>
    </row>
    <row r="77" spans="1:21" ht="40.15" customHeight="1" x14ac:dyDescent="0.45">
      <c r="A77">
        <v>137</v>
      </c>
      <c r="B77" t="s">
        <v>625</v>
      </c>
      <c r="C77">
        <v>0.34</v>
      </c>
      <c r="D77">
        <v>1500</v>
      </c>
      <c r="E77" t="s">
        <v>9</v>
      </c>
      <c r="F77" t="s">
        <v>10</v>
      </c>
      <c r="G77">
        <v>-91</v>
      </c>
      <c r="H77">
        <v>41.5</v>
      </c>
      <c r="I77" t="s">
        <v>11</v>
      </c>
      <c r="J77" t="s">
        <v>12</v>
      </c>
      <c r="K77" t="s">
        <v>238</v>
      </c>
      <c r="L77">
        <v>1241</v>
      </c>
      <c r="M77">
        <v>-37.5</v>
      </c>
      <c r="N77">
        <v>146.11000000000001</v>
      </c>
      <c r="O77">
        <v>8</v>
      </c>
      <c r="P77">
        <v>1968</v>
      </c>
      <c r="Q77">
        <v>1976</v>
      </c>
      <c r="R77" t="s">
        <v>543</v>
      </c>
      <c r="S77">
        <v>1</v>
      </c>
      <c r="T77">
        <v>1</v>
      </c>
      <c r="U77"/>
    </row>
    <row r="78" spans="1:21" ht="40.15" customHeight="1" x14ac:dyDescent="0.45">
      <c r="A78">
        <v>138</v>
      </c>
      <c r="B78" t="s">
        <v>239</v>
      </c>
      <c r="C78">
        <v>0.34</v>
      </c>
      <c r="D78">
        <v>1500</v>
      </c>
      <c r="E78" t="s">
        <v>9</v>
      </c>
      <c r="F78" t="s">
        <v>10</v>
      </c>
      <c r="G78">
        <v>-6</v>
      </c>
      <c r="H78">
        <v>0</v>
      </c>
      <c r="I78" t="s">
        <v>11</v>
      </c>
      <c r="J78" t="s">
        <v>12</v>
      </c>
      <c r="K78" t="s">
        <v>236</v>
      </c>
      <c r="L78">
        <v>1241</v>
      </c>
      <c r="M78">
        <v>-37.503878</v>
      </c>
      <c r="N78">
        <v>146.106764</v>
      </c>
      <c r="O78">
        <v>9</v>
      </c>
      <c r="P78">
        <v>1951</v>
      </c>
      <c r="Q78">
        <v>1960</v>
      </c>
      <c r="R78" t="s">
        <v>543</v>
      </c>
      <c r="S78">
        <v>1</v>
      </c>
      <c r="T78"/>
      <c r="U78"/>
    </row>
    <row r="79" spans="1:21" ht="40.15" customHeight="1" x14ac:dyDescent="0.45">
      <c r="A79">
        <v>139</v>
      </c>
      <c r="B79" t="s">
        <v>624</v>
      </c>
      <c r="C79">
        <v>0.39</v>
      </c>
      <c r="D79">
        <v>1500</v>
      </c>
      <c r="E79" t="s">
        <v>9</v>
      </c>
      <c r="F79" t="s">
        <v>10</v>
      </c>
      <c r="G79">
        <v>0</v>
      </c>
      <c r="H79">
        <v>0</v>
      </c>
      <c r="I79" t="s">
        <v>11</v>
      </c>
      <c r="J79" t="s">
        <v>12</v>
      </c>
      <c r="K79" t="s">
        <v>240</v>
      </c>
      <c r="L79">
        <v>1091</v>
      </c>
      <c r="M79">
        <v>39.063032999999997</v>
      </c>
      <c r="N79">
        <v>-79.668156999999994</v>
      </c>
      <c r="O79">
        <v>5</v>
      </c>
      <c r="P79">
        <v>1964</v>
      </c>
      <c r="Q79">
        <v>1969</v>
      </c>
      <c r="R79" t="s">
        <v>543</v>
      </c>
      <c r="S79">
        <v>1</v>
      </c>
      <c r="T79"/>
      <c r="U79" t="s">
        <v>598</v>
      </c>
    </row>
    <row r="80" spans="1:21" ht="40.15" customHeight="1" x14ac:dyDescent="0.45">
      <c r="A80">
        <v>140</v>
      </c>
      <c r="B80" t="s">
        <v>241</v>
      </c>
      <c r="C80">
        <v>0.36</v>
      </c>
      <c r="D80">
        <v>1470</v>
      </c>
      <c r="E80" t="s">
        <v>9</v>
      </c>
      <c r="F80" t="s">
        <v>10</v>
      </c>
      <c r="G80">
        <v>-14</v>
      </c>
      <c r="H80">
        <v>0</v>
      </c>
      <c r="I80" t="s">
        <v>11</v>
      </c>
      <c r="J80" t="s">
        <v>12</v>
      </c>
      <c r="K80" t="s">
        <v>236</v>
      </c>
      <c r="L80">
        <v>1241</v>
      </c>
      <c r="M80">
        <v>39.054245999999999</v>
      </c>
      <c r="N80">
        <v>-79.670000999999999</v>
      </c>
      <c r="O80">
        <v>9</v>
      </c>
      <c r="P80">
        <v>1951</v>
      </c>
      <c r="Q80">
        <v>1960</v>
      </c>
      <c r="R80" t="s">
        <v>543</v>
      </c>
      <c r="S80">
        <v>1</v>
      </c>
      <c r="T80"/>
      <c r="U80"/>
    </row>
    <row r="81" spans="1:21" ht="40.15" customHeight="1" x14ac:dyDescent="0.45">
      <c r="A81">
        <v>141</v>
      </c>
      <c r="B81" t="s">
        <v>242</v>
      </c>
      <c r="C81">
        <v>0.36</v>
      </c>
      <c r="D81">
        <v>1470</v>
      </c>
      <c r="E81" t="s">
        <v>9</v>
      </c>
      <c r="F81" t="s">
        <v>10</v>
      </c>
      <c r="G81">
        <v>-20</v>
      </c>
      <c r="H81">
        <v>4.7</v>
      </c>
      <c r="I81" t="s">
        <v>11</v>
      </c>
      <c r="J81" t="s">
        <v>12</v>
      </c>
      <c r="K81" t="s">
        <v>236</v>
      </c>
      <c r="L81">
        <v>1241</v>
      </c>
      <c r="M81">
        <v>-37.503878</v>
      </c>
      <c r="N81">
        <v>146.106764</v>
      </c>
      <c r="O81">
        <v>9</v>
      </c>
      <c r="P81">
        <v>1951</v>
      </c>
      <c r="Q81">
        <v>1960</v>
      </c>
      <c r="R81" t="s">
        <v>543</v>
      </c>
      <c r="S81">
        <v>1</v>
      </c>
      <c r="T81"/>
      <c r="U81"/>
    </row>
    <row r="82" spans="1:21" ht="40.15" customHeight="1" x14ac:dyDescent="0.45">
      <c r="A82">
        <v>142</v>
      </c>
      <c r="B82" t="s">
        <v>656</v>
      </c>
      <c r="C82">
        <v>0.22</v>
      </c>
      <c r="D82">
        <v>1440</v>
      </c>
      <c r="E82" t="s">
        <v>9</v>
      </c>
      <c r="F82" t="s">
        <v>10</v>
      </c>
      <c r="G82">
        <v>-50</v>
      </c>
      <c r="H82">
        <v>54.9</v>
      </c>
      <c r="I82" t="s">
        <v>11</v>
      </c>
      <c r="J82" t="s">
        <v>12</v>
      </c>
      <c r="K82" t="s">
        <v>243</v>
      </c>
      <c r="L82">
        <v>1089</v>
      </c>
      <c r="M82">
        <v>39.063032999999997</v>
      </c>
      <c r="N82">
        <v>-79.668156999999994</v>
      </c>
      <c r="O82">
        <v>10</v>
      </c>
      <c r="P82">
        <v>1970</v>
      </c>
      <c r="Q82">
        <v>1979</v>
      </c>
      <c r="R82" t="s">
        <v>543</v>
      </c>
      <c r="S82">
        <v>1</v>
      </c>
      <c r="T82"/>
      <c r="U82" t="s">
        <v>657</v>
      </c>
    </row>
    <row r="83" spans="1:21" ht="40.15" customHeight="1" x14ac:dyDescent="0.45">
      <c r="A83">
        <v>143</v>
      </c>
      <c r="B83" t="s">
        <v>655</v>
      </c>
      <c r="C83">
        <v>0.24</v>
      </c>
      <c r="D83">
        <v>1470</v>
      </c>
      <c r="E83" t="s">
        <v>9</v>
      </c>
      <c r="F83" t="s">
        <v>10</v>
      </c>
      <c r="G83">
        <v>-50</v>
      </c>
      <c r="H83">
        <v>19.600000000000001</v>
      </c>
      <c r="I83" t="s">
        <v>11</v>
      </c>
      <c r="J83" t="s">
        <v>12</v>
      </c>
      <c r="K83" t="s">
        <v>244</v>
      </c>
      <c r="L83">
        <v>1089</v>
      </c>
      <c r="M83">
        <v>39.054245999999999</v>
      </c>
      <c r="N83">
        <v>-79.670000999999999</v>
      </c>
      <c r="O83">
        <v>10</v>
      </c>
      <c r="P83">
        <v>1970</v>
      </c>
      <c r="Q83">
        <v>1979</v>
      </c>
      <c r="R83" t="s">
        <v>543</v>
      </c>
      <c r="S83">
        <v>1</v>
      </c>
      <c r="T83"/>
      <c r="U83"/>
    </row>
    <row r="84" spans="1:21" ht="40.15" customHeight="1" x14ac:dyDescent="0.45">
      <c r="A84">
        <v>144</v>
      </c>
      <c r="B84" t="s">
        <v>626</v>
      </c>
      <c r="C84">
        <v>0.3</v>
      </c>
      <c r="D84">
        <v>1524</v>
      </c>
      <c r="E84" t="s">
        <v>15</v>
      </c>
      <c r="F84" t="s">
        <v>10</v>
      </c>
      <c r="G84">
        <v>-85</v>
      </c>
      <c r="H84">
        <v>22.3</v>
      </c>
      <c r="I84" t="s">
        <v>11</v>
      </c>
      <c r="J84" t="s">
        <v>12</v>
      </c>
      <c r="K84" t="s">
        <v>245</v>
      </c>
      <c r="L84">
        <v>1089</v>
      </c>
      <c r="M84">
        <v>39.054245999999999</v>
      </c>
      <c r="N84">
        <v>-79.670000999999999</v>
      </c>
      <c r="O84">
        <v>8</v>
      </c>
      <c r="P84">
        <v>1969</v>
      </c>
      <c r="Q84">
        <v>1977</v>
      </c>
      <c r="R84" t="s">
        <v>505</v>
      </c>
      <c r="S84">
        <v>1</v>
      </c>
      <c r="T84"/>
      <c r="U84" t="s">
        <v>598</v>
      </c>
    </row>
    <row r="85" spans="1:21" ht="40.15" customHeight="1" x14ac:dyDescent="0.45">
      <c r="A85">
        <v>145</v>
      </c>
      <c r="B85" t="s">
        <v>629</v>
      </c>
      <c r="C85">
        <v>0.15</v>
      </c>
      <c r="D85">
        <v>1500</v>
      </c>
      <c r="E85" t="s">
        <v>15</v>
      </c>
      <c r="F85" t="s">
        <v>10</v>
      </c>
      <c r="G85">
        <v>-36</v>
      </c>
      <c r="H85">
        <v>9.6999999999999993</v>
      </c>
      <c r="I85" t="s">
        <v>11</v>
      </c>
      <c r="J85" t="s">
        <v>12</v>
      </c>
      <c r="K85" t="s">
        <v>634</v>
      </c>
      <c r="L85">
        <v>1089</v>
      </c>
      <c r="M85">
        <v>39.049999999999997</v>
      </c>
      <c r="N85">
        <v>-79.67</v>
      </c>
      <c r="O85">
        <v>1</v>
      </c>
      <c r="P85">
        <v>1957</v>
      </c>
      <c r="Q85">
        <v>1958</v>
      </c>
      <c r="R85" t="s">
        <v>543</v>
      </c>
      <c r="S85">
        <v>1</v>
      </c>
      <c r="T85">
        <v>1</v>
      </c>
      <c r="U85" t="s">
        <v>662</v>
      </c>
    </row>
    <row r="86" spans="1:21" ht="40.15" customHeight="1" x14ac:dyDescent="0.45">
      <c r="A86">
        <v>146</v>
      </c>
      <c r="B86" t="s">
        <v>630</v>
      </c>
      <c r="C86">
        <v>0.34</v>
      </c>
      <c r="D86">
        <v>1500</v>
      </c>
      <c r="E86" t="s">
        <v>15</v>
      </c>
      <c r="F86" t="s">
        <v>10</v>
      </c>
      <c r="G86">
        <v>-13</v>
      </c>
      <c r="H86">
        <v>0</v>
      </c>
      <c r="I86" t="s">
        <v>11</v>
      </c>
      <c r="J86" t="s">
        <v>12</v>
      </c>
      <c r="K86" t="s">
        <v>635</v>
      </c>
      <c r="L86">
        <v>1089</v>
      </c>
      <c r="M86">
        <v>39.049999999999997</v>
      </c>
      <c r="N86">
        <v>-79.67</v>
      </c>
      <c r="O86">
        <v>1</v>
      </c>
      <c r="P86">
        <v>1957</v>
      </c>
      <c r="Q86">
        <v>1958</v>
      </c>
      <c r="R86" t="s">
        <v>543</v>
      </c>
      <c r="S86">
        <v>1</v>
      </c>
      <c r="T86">
        <v>1</v>
      </c>
      <c r="U86" t="s">
        <v>662</v>
      </c>
    </row>
    <row r="87" spans="1:21" ht="40.15" customHeight="1" x14ac:dyDescent="0.45">
      <c r="A87">
        <v>147</v>
      </c>
      <c r="B87" t="s">
        <v>631</v>
      </c>
      <c r="C87">
        <v>0.36</v>
      </c>
      <c r="D87">
        <v>1473</v>
      </c>
      <c r="E87" t="s">
        <v>15</v>
      </c>
      <c r="F87" t="s">
        <v>10</v>
      </c>
      <c r="G87">
        <v>-20</v>
      </c>
      <c r="H87">
        <v>4.7</v>
      </c>
      <c r="I87" t="s">
        <v>11</v>
      </c>
      <c r="J87" t="s">
        <v>12</v>
      </c>
      <c r="K87" t="s">
        <v>636</v>
      </c>
      <c r="L87">
        <v>1089</v>
      </c>
      <c r="M87">
        <v>39.054245999999999</v>
      </c>
      <c r="N87">
        <v>-79.670000999999999</v>
      </c>
      <c r="O87">
        <v>1</v>
      </c>
      <c r="P87">
        <v>1957</v>
      </c>
      <c r="Q87">
        <v>1958</v>
      </c>
      <c r="R87" t="s">
        <v>543</v>
      </c>
      <c r="S87">
        <v>1</v>
      </c>
      <c r="T87"/>
      <c r="U87" t="s">
        <v>662</v>
      </c>
    </row>
    <row r="88" spans="1:21" ht="40.15" customHeight="1" x14ac:dyDescent="0.45">
      <c r="A88">
        <v>148</v>
      </c>
      <c r="B88" t="s">
        <v>632</v>
      </c>
      <c r="C88">
        <v>0.22</v>
      </c>
      <c r="D88">
        <v>1440</v>
      </c>
      <c r="E88" t="s">
        <v>15</v>
      </c>
      <c r="F88" t="s">
        <v>10</v>
      </c>
      <c r="G88">
        <v>-50</v>
      </c>
      <c r="H88">
        <v>28.8</v>
      </c>
      <c r="I88" t="s">
        <v>11</v>
      </c>
      <c r="J88" t="s">
        <v>12</v>
      </c>
      <c r="K88" t="s">
        <v>637</v>
      </c>
      <c r="L88">
        <v>1089</v>
      </c>
      <c r="M88">
        <v>39.054245999999999</v>
      </c>
      <c r="N88">
        <v>-79.670000999999999</v>
      </c>
      <c r="O88">
        <v>5</v>
      </c>
      <c r="P88">
        <v>1964</v>
      </c>
      <c r="Q88">
        <v>1969</v>
      </c>
      <c r="R88" t="s">
        <v>543</v>
      </c>
      <c r="S88">
        <v>1</v>
      </c>
      <c r="T88"/>
      <c r="U88" t="s">
        <v>599</v>
      </c>
    </row>
    <row r="89" spans="1:21" ht="40.15" customHeight="1" x14ac:dyDescent="0.45">
      <c r="A89">
        <v>149</v>
      </c>
      <c r="B89" t="s">
        <v>633</v>
      </c>
      <c r="C89">
        <v>0.24</v>
      </c>
      <c r="D89">
        <v>1469</v>
      </c>
      <c r="E89" t="s">
        <v>15</v>
      </c>
      <c r="F89" t="s">
        <v>10</v>
      </c>
      <c r="G89">
        <v>-50</v>
      </c>
      <c r="H89">
        <v>19.7</v>
      </c>
      <c r="I89" t="s">
        <v>11</v>
      </c>
      <c r="J89" t="s">
        <v>12</v>
      </c>
      <c r="K89" t="s">
        <v>638</v>
      </c>
      <c r="L89">
        <v>1091</v>
      </c>
      <c r="M89">
        <v>39.054245999999999</v>
      </c>
      <c r="N89">
        <v>-79.670000999999999</v>
      </c>
      <c r="O89">
        <v>5</v>
      </c>
      <c r="P89">
        <v>1964</v>
      </c>
      <c r="Q89">
        <v>1969</v>
      </c>
      <c r="R89" t="s">
        <v>543</v>
      </c>
      <c r="S89">
        <v>1</v>
      </c>
      <c r="T89"/>
      <c r="U89" t="s">
        <v>600</v>
      </c>
    </row>
    <row r="90" spans="1:21" ht="40.15" customHeight="1" x14ac:dyDescent="0.45">
      <c r="A90">
        <v>150</v>
      </c>
      <c r="B90" t="s">
        <v>246</v>
      </c>
      <c r="C90">
        <v>345</v>
      </c>
      <c r="D90">
        <v>1050</v>
      </c>
      <c r="E90" t="s">
        <v>15</v>
      </c>
      <c r="F90" t="s">
        <v>10</v>
      </c>
      <c r="G90">
        <v>15</v>
      </c>
      <c r="H90">
        <v>-23.8</v>
      </c>
      <c r="I90" t="s">
        <v>16</v>
      </c>
      <c r="J90" t="s">
        <v>36</v>
      </c>
      <c r="K90" t="s">
        <v>229</v>
      </c>
      <c r="L90">
        <v>1437</v>
      </c>
      <c r="M90">
        <v>42.254702999999999</v>
      </c>
      <c r="N90">
        <v>0.97585999999999995</v>
      </c>
      <c r="O90">
        <v>44</v>
      </c>
      <c r="P90">
        <v>1965</v>
      </c>
      <c r="Q90">
        <v>2009</v>
      </c>
      <c r="R90" t="s">
        <v>514</v>
      </c>
      <c r="S90">
        <v>1</v>
      </c>
      <c r="T90"/>
      <c r="U90" t="s">
        <v>564</v>
      </c>
    </row>
    <row r="91" spans="1:21" ht="40.15" customHeight="1" x14ac:dyDescent="0.45">
      <c r="A91">
        <v>151</v>
      </c>
      <c r="B91" t="s">
        <v>247</v>
      </c>
      <c r="C91">
        <v>2.89</v>
      </c>
      <c r="D91">
        <v>760</v>
      </c>
      <c r="E91" t="s">
        <v>20</v>
      </c>
      <c r="F91" t="s">
        <v>21</v>
      </c>
      <c r="G91">
        <v>-40</v>
      </c>
      <c r="H91">
        <v>52.5</v>
      </c>
      <c r="I91" t="s">
        <v>11</v>
      </c>
      <c r="J91" t="s">
        <v>12</v>
      </c>
      <c r="K91" t="s">
        <v>248</v>
      </c>
      <c r="L91">
        <v>1165</v>
      </c>
      <c r="M91">
        <v>39.85</v>
      </c>
      <c r="N91">
        <v>-105.92</v>
      </c>
      <c r="O91">
        <v>30</v>
      </c>
      <c r="P91">
        <v>1956</v>
      </c>
      <c r="Q91">
        <v>1983</v>
      </c>
      <c r="R91" t="s">
        <v>543</v>
      </c>
      <c r="S91">
        <v>1</v>
      </c>
      <c r="T91">
        <v>1</v>
      </c>
      <c r="U91" t="s">
        <v>551</v>
      </c>
    </row>
    <row r="92" spans="1:21" ht="40.15" customHeight="1" x14ac:dyDescent="0.45">
      <c r="A92">
        <v>152</v>
      </c>
      <c r="B92" t="s">
        <v>249</v>
      </c>
      <c r="C92">
        <v>2.89</v>
      </c>
      <c r="D92">
        <v>635</v>
      </c>
      <c r="E92" t="s">
        <v>20</v>
      </c>
      <c r="F92" t="s">
        <v>21</v>
      </c>
      <c r="G92">
        <v>-40</v>
      </c>
      <c r="H92">
        <v>42</v>
      </c>
      <c r="I92" t="s">
        <v>11</v>
      </c>
      <c r="J92" t="s">
        <v>12</v>
      </c>
      <c r="K92" t="s">
        <v>248</v>
      </c>
      <c r="L92">
        <v>1165</v>
      </c>
      <c r="M92">
        <v>39.85</v>
      </c>
      <c r="N92">
        <v>-105.92</v>
      </c>
      <c r="O92">
        <v>30</v>
      </c>
      <c r="P92">
        <v>1956</v>
      </c>
      <c r="Q92">
        <v>1983</v>
      </c>
      <c r="R92" t="s">
        <v>543</v>
      </c>
      <c r="S92">
        <v>1</v>
      </c>
      <c r="T92">
        <v>1</v>
      </c>
      <c r="U92" t="s">
        <v>551</v>
      </c>
    </row>
    <row r="93" spans="1:21" ht="40.15" customHeight="1" x14ac:dyDescent="0.45">
      <c r="A93">
        <v>153</v>
      </c>
      <c r="B93" t="s">
        <v>250</v>
      </c>
      <c r="C93">
        <v>2.89</v>
      </c>
      <c r="D93">
        <v>712</v>
      </c>
      <c r="E93" t="s">
        <v>20</v>
      </c>
      <c r="F93" t="s">
        <v>21</v>
      </c>
      <c r="G93">
        <v>-83</v>
      </c>
      <c r="H93">
        <v>18</v>
      </c>
      <c r="I93" t="s">
        <v>11</v>
      </c>
      <c r="J93" t="s">
        <v>12</v>
      </c>
      <c r="K93" t="s">
        <v>251</v>
      </c>
      <c r="L93">
        <v>1246</v>
      </c>
      <c r="M93">
        <v>39.9</v>
      </c>
      <c r="N93">
        <v>-105.88</v>
      </c>
      <c r="O93">
        <v>25</v>
      </c>
      <c r="P93">
        <v>1955</v>
      </c>
      <c r="Q93">
        <v>1980</v>
      </c>
      <c r="R93" t="s">
        <v>543</v>
      </c>
      <c r="S93">
        <v>1</v>
      </c>
      <c r="T93">
        <v>1</v>
      </c>
      <c r="U93" t="s">
        <v>539</v>
      </c>
    </row>
    <row r="94" spans="1:21" ht="40.15" customHeight="1" x14ac:dyDescent="0.45">
      <c r="A94">
        <v>154</v>
      </c>
      <c r="B94" t="s">
        <v>252</v>
      </c>
      <c r="C94">
        <v>0.59</v>
      </c>
      <c r="D94">
        <v>2730</v>
      </c>
      <c r="E94" t="s">
        <v>20</v>
      </c>
      <c r="F94" t="s">
        <v>21</v>
      </c>
      <c r="G94">
        <v>-25</v>
      </c>
      <c r="H94">
        <v>0</v>
      </c>
      <c r="I94" t="s">
        <v>11</v>
      </c>
      <c r="J94" t="s">
        <v>12</v>
      </c>
      <c r="K94" t="s">
        <v>253</v>
      </c>
      <c r="L94">
        <v>1190</v>
      </c>
      <c r="M94">
        <v>44.294972999999999</v>
      </c>
      <c r="N94">
        <v>-122.636921</v>
      </c>
      <c r="O94">
        <v>20</v>
      </c>
      <c r="P94">
        <v>1953</v>
      </c>
      <c r="Q94">
        <v>1973</v>
      </c>
      <c r="R94" t="s">
        <v>543</v>
      </c>
      <c r="S94">
        <v>1</v>
      </c>
      <c r="T94"/>
      <c r="U94" t="s">
        <v>570</v>
      </c>
    </row>
    <row r="95" spans="1:21" ht="40.15" customHeight="1" x14ac:dyDescent="0.45">
      <c r="A95">
        <v>155</v>
      </c>
      <c r="B95" t="s">
        <v>254</v>
      </c>
      <c r="C95">
        <v>0.71</v>
      </c>
      <c r="D95">
        <v>2730</v>
      </c>
      <c r="E95" t="s">
        <v>20</v>
      </c>
      <c r="F95" t="s">
        <v>21</v>
      </c>
      <c r="G95">
        <v>-25</v>
      </c>
      <c r="H95">
        <v>0</v>
      </c>
      <c r="I95" t="s">
        <v>11</v>
      </c>
      <c r="J95" t="s">
        <v>12</v>
      </c>
      <c r="K95" t="s">
        <v>255</v>
      </c>
      <c r="L95">
        <v>1190</v>
      </c>
      <c r="M95">
        <v>44.294972999999999</v>
      </c>
      <c r="N95">
        <v>-122.636921</v>
      </c>
      <c r="O95">
        <v>15</v>
      </c>
      <c r="P95">
        <v>1960</v>
      </c>
      <c r="Q95">
        <v>1975</v>
      </c>
      <c r="R95" t="s">
        <v>543</v>
      </c>
      <c r="S95">
        <v>1</v>
      </c>
      <c r="T95"/>
      <c r="U95" t="s">
        <v>571</v>
      </c>
    </row>
    <row r="96" spans="1:21" ht="40.15" customHeight="1" x14ac:dyDescent="0.45">
      <c r="A96">
        <v>156</v>
      </c>
      <c r="B96" t="s">
        <v>256</v>
      </c>
      <c r="C96">
        <v>2.89</v>
      </c>
      <c r="D96">
        <v>712</v>
      </c>
      <c r="E96" t="s">
        <v>20</v>
      </c>
      <c r="F96" t="s">
        <v>21</v>
      </c>
      <c r="G96">
        <v>-66</v>
      </c>
      <c r="H96">
        <v>19.100000000000001</v>
      </c>
      <c r="I96" t="s">
        <v>11</v>
      </c>
      <c r="J96" t="s">
        <v>12</v>
      </c>
      <c r="K96" t="s">
        <v>251</v>
      </c>
      <c r="L96">
        <v>1246</v>
      </c>
      <c r="M96">
        <v>39.9</v>
      </c>
      <c r="N96">
        <v>-105.88</v>
      </c>
      <c r="O96">
        <v>25</v>
      </c>
      <c r="P96">
        <v>1955</v>
      </c>
      <c r="Q96">
        <v>1980</v>
      </c>
      <c r="R96" t="s">
        <v>543</v>
      </c>
      <c r="S96">
        <v>1</v>
      </c>
      <c r="T96">
        <v>1</v>
      </c>
      <c r="U96" t="s">
        <v>540</v>
      </c>
    </row>
    <row r="97" spans="1:22" ht="40.15" customHeight="1" x14ac:dyDescent="0.45">
      <c r="A97">
        <v>157</v>
      </c>
      <c r="B97" t="s">
        <v>257</v>
      </c>
      <c r="C97">
        <v>2.89</v>
      </c>
      <c r="D97">
        <v>712</v>
      </c>
      <c r="E97" t="s">
        <v>20</v>
      </c>
      <c r="F97" t="s">
        <v>21</v>
      </c>
      <c r="G97">
        <v>-50</v>
      </c>
      <c r="H97">
        <v>9.9</v>
      </c>
      <c r="I97" t="s">
        <v>11</v>
      </c>
      <c r="J97" t="s">
        <v>12</v>
      </c>
      <c r="K97" t="s">
        <v>258</v>
      </c>
      <c r="L97">
        <v>1246</v>
      </c>
      <c r="M97">
        <v>39.9</v>
      </c>
      <c r="N97">
        <v>-105.88</v>
      </c>
      <c r="O97">
        <v>25</v>
      </c>
      <c r="P97">
        <v>1955</v>
      </c>
      <c r="Q97">
        <v>1980</v>
      </c>
      <c r="R97" t="s">
        <v>543</v>
      </c>
      <c r="S97">
        <v>1</v>
      </c>
      <c r="T97">
        <v>1</v>
      </c>
      <c r="U97" t="s">
        <v>538</v>
      </c>
    </row>
    <row r="98" spans="1:22" s="12" customFormat="1" ht="40.15" customHeight="1" x14ac:dyDescent="0.45">
      <c r="A98">
        <v>158</v>
      </c>
      <c r="B98" t="s">
        <v>259</v>
      </c>
      <c r="C98">
        <v>2.89</v>
      </c>
      <c r="D98">
        <v>762</v>
      </c>
      <c r="E98" t="s">
        <v>20</v>
      </c>
      <c r="F98" t="s">
        <v>21</v>
      </c>
      <c r="G98">
        <v>-40</v>
      </c>
      <c r="H98">
        <v>38.5</v>
      </c>
      <c r="I98" t="s">
        <v>11</v>
      </c>
      <c r="J98" t="s">
        <v>12</v>
      </c>
      <c r="K98" t="s">
        <v>260</v>
      </c>
      <c r="L98">
        <v>1165</v>
      </c>
      <c r="M98">
        <v>39.85</v>
      </c>
      <c r="N98">
        <v>-105.92</v>
      </c>
      <c r="O98"/>
      <c r="P98"/>
      <c r="Q98"/>
      <c r="R98"/>
      <c r="S98">
        <v>0</v>
      </c>
      <c r="T98">
        <v>1</v>
      </c>
      <c r="U98" t="s">
        <v>793</v>
      </c>
      <c r="V98" s="31"/>
    </row>
    <row r="99" spans="1:22" ht="40.15" customHeight="1" x14ac:dyDescent="0.45">
      <c r="A99">
        <v>159</v>
      </c>
      <c r="B99" t="s">
        <v>261</v>
      </c>
      <c r="C99">
        <v>0.79600000000000004</v>
      </c>
      <c r="D99">
        <v>906</v>
      </c>
      <c r="E99" t="s">
        <v>9</v>
      </c>
      <c r="F99" t="s">
        <v>10</v>
      </c>
      <c r="G99">
        <v>-34</v>
      </c>
      <c r="H99">
        <v>24.7</v>
      </c>
      <c r="I99" t="s">
        <v>11</v>
      </c>
      <c r="J99" t="s">
        <v>12</v>
      </c>
      <c r="K99" t="s">
        <v>262</v>
      </c>
      <c r="L99">
        <v>1287</v>
      </c>
      <c r="M99">
        <v>-37.33</v>
      </c>
      <c r="N99">
        <v>149.58000000000001</v>
      </c>
      <c r="O99">
        <v>20</v>
      </c>
      <c r="P99">
        <v>1987</v>
      </c>
      <c r="Q99">
        <v>2007</v>
      </c>
      <c r="R99" t="s">
        <v>505</v>
      </c>
      <c r="S99">
        <v>1</v>
      </c>
      <c r="T99">
        <v>1</v>
      </c>
      <c r="U99" t="s">
        <v>585</v>
      </c>
    </row>
    <row r="100" spans="1:22" ht="40.15" customHeight="1" x14ac:dyDescent="0.45">
      <c r="A100">
        <v>160</v>
      </c>
      <c r="B100" t="s">
        <v>263</v>
      </c>
      <c r="C100">
        <v>2.2509999999999999</v>
      </c>
      <c r="D100">
        <v>906</v>
      </c>
      <c r="E100" t="s">
        <v>9</v>
      </c>
      <c r="F100" t="s">
        <v>10</v>
      </c>
      <c r="G100">
        <v>-80</v>
      </c>
      <c r="H100">
        <v>148.69999999999999</v>
      </c>
      <c r="I100" t="s">
        <v>11</v>
      </c>
      <c r="J100" t="s">
        <v>12</v>
      </c>
      <c r="K100" t="s">
        <v>262</v>
      </c>
      <c r="L100">
        <v>1287</v>
      </c>
      <c r="M100">
        <v>-37.33</v>
      </c>
      <c r="N100">
        <v>149.58000000000001</v>
      </c>
      <c r="O100">
        <v>29</v>
      </c>
      <c r="P100">
        <v>1979</v>
      </c>
      <c r="Q100">
        <v>2008</v>
      </c>
      <c r="R100" t="s">
        <v>505</v>
      </c>
      <c r="S100">
        <v>1</v>
      </c>
      <c r="T100">
        <v>1</v>
      </c>
      <c r="U100" t="s">
        <v>585</v>
      </c>
    </row>
    <row r="101" spans="1:22" ht="40.15" customHeight="1" x14ac:dyDescent="0.45">
      <c r="A101" s="66">
        <v>161</v>
      </c>
      <c r="B101" s="66" t="s">
        <v>794</v>
      </c>
      <c r="C101" s="66">
        <v>233</v>
      </c>
      <c r="D101" s="66">
        <v>1963</v>
      </c>
      <c r="E101" s="66" t="s">
        <v>126</v>
      </c>
      <c r="F101" s="66" t="s">
        <v>10</v>
      </c>
      <c r="G101" s="66">
        <v>28.7</v>
      </c>
      <c r="H101" s="66">
        <v>-1.1000000000000001</v>
      </c>
      <c r="I101" s="66" t="s">
        <v>68</v>
      </c>
      <c r="J101" s="66" t="s">
        <v>17</v>
      </c>
      <c r="K101" s="66" t="s">
        <v>137</v>
      </c>
      <c r="L101" s="66">
        <v>1882</v>
      </c>
      <c r="M101" s="66">
        <v>18.242000000000001</v>
      </c>
      <c r="N101" s="66">
        <v>-66.010000000000005</v>
      </c>
      <c r="O101" s="66">
        <v>40</v>
      </c>
      <c r="P101" s="66">
        <v>1960</v>
      </c>
      <c r="Q101" s="66">
        <v>2000</v>
      </c>
      <c r="R101" s="66" t="s">
        <v>514</v>
      </c>
      <c r="S101" s="66">
        <v>1</v>
      </c>
      <c r="T101" s="66"/>
      <c r="U101" s="66" t="s">
        <v>607</v>
      </c>
    </row>
    <row r="102" spans="1:22" ht="40.15" customHeight="1" x14ac:dyDescent="0.45">
      <c r="A102" s="66">
        <v>162</v>
      </c>
      <c r="B102" s="66" t="s">
        <v>795</v>
      </c>
      <c r="C102" s="66">
        <v>345.9</v>
      </c>
      <c r="D102" s="66">
        <v>2004</v>
      </c>
      <c r="E102" s="66" t="s">
        <v>126</v>
      </c>
      <c r="F102" s="66" t="s">
        <v>10</v>
      </c>
      <c r="G102" s="66">
        <v>20.9</v>
      </c>
      <c r="H102" s="66">
        <v>-36.799999999999997</v>
      </c>
      <c r="I102" s="66" t="s">
        <v>68</v>
      </c>
      <c r="J102" s="66" t="s">
        <v>17</v>
      </c>
      <c r="K102" s="66" t="s">
        <v>137</v>
      </c>
      <c r="L102" s="66">
        <v>1795</v>
      </c>
      <c r="M102" s="66">
        <v>18.323</v>
      </c>
      <c r="N102" s="66">
        <v>-66.459000000000003</v>
      </c>
      <c r="O102" s="66">
        <v>43</v>
      </c>
      <c r="P102" s="66">
        <v>1957</v>
      </c>
      <c r="Q102" s="66">
        <v>2000</v>
      </c>
      <c r="R102" s="66" t="s">
        <v>514</v>
      </c>
      <c r="S102" s="66">
        <v>1</v>
      </c>
      <c r="T102" s="66"/>
      <c r="U102" s="66" t="s">
        <v>606</v>
      </c>
    </row>
    <row r="103" spans="1:22" ht="40.15" customHeight="1" x14ac:dyDescent="0.45">
      <c r="A103" s="66">
        <v>163</v>
      </c>
      <c r="B103" s="66" t="s">
        <v>264</v>
      </c>
      <c r="C103" s="66">
        <v>46.3</v>
      </c>
      <c r="D103" s="66">
        <v>1720</v>
      </c>
      <c r="E103" s="66" t="s">
        <v>9</v>
      </c>
      <c r="F103" s="66" t="s">
        <v>10</v>
      </c>
      <c r="G103" s="66">
        <v>22.8</v>
      </c>
      <c r="H103" s="66">
        <v>-15.7</v>
      </c>
      <c r="I103" s="66" t="s">
        <v>68</v>
      </c>
      <c r="J103" s="66" t="s">
        <v>17</v>
      </c>
      <c r="K103" s="66" t="s">
        <v>137</v>
      </c>
      <c r="L103" s="66">
        <v>1777</v>
      </c>
      <c r="M103" s="66">
        <v>18.035</v>
      </c>
      <c r="N103" s="66">
        <v>-66.034000000000006</v>
      </c>
      <c r="O103" s="66">
        <v>34</v>
      </c>
      <c r="P103" s="66">
        <v>1966</v>
      </c>
      <c r="Q103" s="66">
        <v>2000</v>
      </c>
      <c r="R103" s="66" t="s">
        <v>514</v>
      </c>
      <c r="S103" s="66">
        <v>1</v>
      </c>
      <c r="T103" s="66"/>
      <c r="U103" s="66" t="s">
        <v>611</v>
      </c>
    </row>
    <row r="104" spans="1:22" ht="40.15" customHeight="1" x14ac:dyDescent="0.45">
      <c r="A104">
        <v>164</v>
      </c>
      <c r="B104" t="s">
        <v>665</v>
      </c>
      <c r="C104">
        <v>0.33</v>
      </c>
      <c r="D104">
        <v>1219</v>
      </c>
      <c r="E104" t="s">
        <v>9</v>
      </c>
      <c r="F104" t="s">
        <v>21</v>
      </c>
      <c r="G104">
        <v>-100</v>
      </c>
      <c r="H104">
        <v>54.4</v>
      </c>
      <c r="I104" t="s">
        <v>11</v>
      </c>
      <c r="J104" t="s">
        <v>12</v>
      </c>
      <c r="K104" t="s">
        <v>265</v>
      </c>
      <c r="L104">
        <v>1549</v>
      </c>
      <c r="M104">
        <v>33.376192000000003</v>
      </c>
      <c r="N104">
        <v>-83.472634999999997</v>
      </c>
      <c r="O104">
        <v>1</v>
      </c>
      <c r="P104">
        <v>1974</v>
      </c>
      <c r="Q104">
        <v>1975</v>
      </c>
      <c r="R104" t="s">
        <v>543</v>
      </c>
      <c r="S104">
        <v>1</v>
      </c>
      <c r="T104"/>
      <c r="U104" s="67" t="s">
        <v>796</v>
      </c>
    </row>
    <row r="105" spans="1:22" ht="40.15" customHeight="1" x14ac:dyDescent="0.45">
      <c r="A105">
        <v>165</v>
      </c>
      <c r="B105" t="s">
        <v>266</v>
      </c>
      <c r="C105">
        <v>0.92500000000000004</v>
      </c>
      <c r="D105">
        <v>906</v>
      </c>
      <c r="E105" t="s">
        <v>9</v>
      </c>
      <c r="F105" t="s">
        <v>10</v>
      </c>
      <c r="G105">
        <v>-95</v>
      </c>
      <c r="H105">
        <v>350</v>
      </c>
      <c r="I105" t="s">
        <v>11</v>
      </c>
      <c r="J105" t="s">
        <v>12</v>
      </c>
      <c r="K105" t="s">
        <v>262</v>
      </c>
      <c r="L105">
        <v>1287</v>
      </c>
      <c r="M105">
        <v>-37.33</v>
      </c>
      <c r="N105">
        <v>149.58000000000001</v>
      </c>
      <c r="O105">
        <v>31</v>
      </c>
      <c r="P105">
        <v>1979</v>
      </c>
      <c r="Q105">
        <v>1982</v>
      </c>
      <c r="R105" t="s">
        <v>505</v>
      </c>
      <c r="S105">
        <v>1</v>
      </c>
      <c r="T105">
        <v>1</v>
      </c>
      <c r="U105" t="s">
        <v>797</v>
      </c>
    </row>
    <row r="106" spans="1:22" ht="40.15" customHeight="1" x14ac:dyDescent="0.45">
      <c r="A106">
        <v>166</v>
      </c>
      <c r="B106" t="s">
        <v>267</v>
      </c>
      <c r="C106">
        <v>3.67</v>
      </c>
      <c r="D106">
        <v>2500</v>
      </c>
      <c r="E106" t="s">
        <v>20</v>
      </c>
      <c r="F106" t="s">
        <v>10</v>
      </c>
      <c r="G106">
        <v>-26</v>
      </c>
      <c r="H106">
        <v>3</v>
      </c>
      <c r="I106" t="s">
        <v>11</v>
      </c>
      <c r="J106" t="s">
        <v>12</v>
      </c>
      <c r="K106" t="s">
        <v>268</v>
      </c>
      <c r="L106">
        <v>599</v>
      </c>
      <c r="M106">
        <v>52.467613</v>
      </c>
      <c r="N106">
        <v>-3.725406</v>
      </c>
      <c r="O106">
        <v>17</v>
      </c>
      <c r="P106">
        <v>1983</v>
      </c>
      <c r="Q106">
        <v>2000</v>
      </c>
      <c r="R106" t="s">
        <v>543</v>
      </c>
      <c r="S106">
        <v>1</v>
      </c>
      <c r="T106"/>
      <c r="U106" t="s">
        <v>601</v>
      </c>
    </row>
    <row r="107" spans="1:22" ht="40.15" customHeight="1" x14ac:dyDescent="0.45">
      <c r="A107">
        <v>167</v>
      </c>
      <c r="B107" t="s">
        <v>269</v>
      </c>
      <c r="C107">
        <v>0.8</v>
      </c>
      <c r="D107">
        <v>1200</v>
      </c>
      <c r="E107" t="s">
        <v>9</v>
      </c>
      <c r="F107" t="s">
        <v>10</v>
      </c>
      <c r="G107">
        <v>-75</v>
      </c>
      <c r="H107">
        <v>71.599999999999994</v>
      </c>
      <c r="I107" t="s">
        <v>11</v>
      </c>
      <c r="J107" t="s">
        <v>12</v>
      </c>
      <c r="K107" t="s">
        <v>270</v>
      </c>
      <c r="L107">
        <v>1920</v>
      </c>
      <c r="M107">
        <v>-33.117401000000001</v>
      </c>
      <c r="N107">
        <v>115.92231099999999</v>
      </c>
      <c r="O107">
        <v>3</v>
      </c>
      <c r="P107">
        <v>1986</v>
      </c>
      <c r="Q107">
        <v>1988</v>
      </c>
      <c r="R107" t="s">
        <v>505</v>
      </c>
      <c r="S107">
        <v>1</v>
      </c>
      <c r="T107"/>
      <c r="U107"/>
    </row>
    <row r="108" spans="1:22" ht="40.15" customHeight="1" x14ac:dyDescent="0.45">
      <c r="A108">
        <v>168</v>
      </c>
      <c r="B108" t="s">
        <v>271</v>
      </c>
      <c r="C108">
        <v>0.12</v>
      </c>
      <c r="D108">
        <v>1220</v>
      </c>
      <c r="E108" t="s">
        <v>9</v>
      </c>
      <c r="F108" t="s">
        <v>10</v>
      </c>
      <c r="G108">
        <v>-92</v>
      </c>
      <c r="H108">
        <v>240</v>
      </c>
      <c r="I108" t="s">
        <v>11</v>
      </c>
      <c r="J108" t="s">
        <v>12</v>
      </c>
      <c r="K108" t="s">
        <v>272</v>
      </c>
      <c r="L108">
        <v>1393</v>
      </c>
      <c r="M108">
        <v>36.199168999999998</v>
      </c>
      <c r="N108">
        <v>-78.892207999999997</v>
      </c>
      <c r="O108">
        <v>7</v>
      </c>
      <c r="P108">
        <v>2007</v>
      </c>
      <c r="Q108">
        <v>2013</v>
      </c>
      <c r="R108" t="s">
        <v>543</v>
      </c>
      <c r="S108">
        <v>1</v>
      </c>
      <c r="T108"/>
      <c r="U108" t="s">
        <v>556</v>
      </c>
    </row>
    <row r="109" spans="1:22" ht="40.15" customHeight="1" x14ac:dyDescent="0.45">
      <c r="A109">
        <v>169</v>
      </c>
      <c r="B109" t="s">
        <v>273</v>
      </c>
      <c r="C109">
        <v>0.12</v>
      </c>
      <c r="D109">
        <v>1220</v>
      </c>
      <c r="E109" t="s">
        <v>9</v>
      </c>
      <c r="F109" t="s">
        <v>10</v>
      </c>
      <c r="G109">
        <v>0</v>
      </c>
      <c r="H109">
        <v>0</v>
      </c>
      <c r="I109" t="s">
        <v>11</v>
      </c>
      <c r="J109" t="s">
        <v>12</v>
      </c>
      <c r="K109" t="s">
        <v>272</v>
      </c>
      <c r="L109">
        <v>1393</v>
      </c>
      <c r="M109">
        <v>36.199168999999998</v>
      </c>
      <c r="N109">
        <v>-78.892207999999997</v>
      </c>
      <c r="O109">
        <v>7</v>
      </c>
      <c r="P109">
        <v>2007</v>
      </c>
      <c r="Q109">
        <v>2013</v>
      </c>
      <c r="R109" t="s">
        <v>543</v>
      </c>
      <c r="S109">
        <v>1</v>
      </c>
      <c r="T109"/>
      <c r="U109"/>
    </row>
    <row r="110" spans="1:22" ht="40.15" customHeight="1" x14ac:dyDescent="0.45">
      <c r="A110">
        <v>170</v>
      </c>
      <c r="B110" t="s">
        <v>274</v>
      </c>
      <c r="C110">
        <v>0.28999999999999998</v>
      </c>
      <c r="D110">
        <v>1220</v>
      </c>
      <c r="E110" t="s">
        <v>9</v>
      </c>
      <c r="F110" t="s">
        <v>10</v>
      </c>
      <c r="G110">
        <v>-33</v>
      </c>
      <c r="H110">
        <v>40</v>
      </c>
      <c r="I110" t="s">
        <v>11</v>
      </c>
      <c r="J110" t="s">
        <v>12</v>
      </c>
      <c r="K110" t="s">
        <v>272</v>
      </c>
      <c r="L110">
        <v>1398</v>
      </c>
      <c r="M110">
        <v>36.177914999999999</v>
      </c>
      <c r="N110">
        <v>-78.808556999999993</v>
      </c>
      <c r="O110">
        <v>7</v>
      </c>
      <c r="P110">
        <v>2007</v>
      </c>
      <c r="Q110">
        <v>2013</v>
      </c>
      <c r="R110" t="s">
        <v>543</v>
      </c>
      <c r="S110">
        <v>1</v>
      </c>
      <c r="T110"/>
      <c r="U110" t="s">
        <v>557</v>
      </c>
    </row>
    <row r="111" spans="1:22" ht="40.15" customHeight="1" x14ac:dyDescent="0.45">
      <c r="A111">
        <v>171</v>
      </c>
      <c r="B111" t="s">
        <v>275</v>
      </c>
      <c r="C111">
        <v>0.4</v>
      </c>
      <c r="D111">
        <v>1220</v>
      </c>
      <c r="E111" t="s">
        <v>9</v>
      </c>
      <c r="F111" t="s">
        <v>10</v>
      </c>
      <c r="G111">
        <v>0</v>
      </c>
      <c r="H111">
        <v>0</v>
      </c>
      <c r="I111" t="s">
        <v>11</v>
      </c>
      <c r="J111" t="s">
        <v>12</v>
      </c>
      <c r="K111" t="s">
        <v>272</v>
      </c>
      <c r="L111">
        <v>1397</v>
      </c>
      <c r="M111">
        <v>36.199168999999998</v>
      </c>
      <c r="N111">
        <v>-78.808556999999993</v>
      </c>
      <c r="O111">
        <v>7</v>
      </c>
      <c r="P111">
        <v>2007</v>
      </c>
      <c r="Q111">
        <v>2013</v>
      </c>
      <c r="R111" t="s">
        <v>543</v>
      </c>
      <c r="S111">
        <v>1</v>
      </c>
      <c r="T111"/>
      <c r="U111"/>
    </row>
    <row r="112" spans="1:22" s="12" customFormat="1" ht="40.15" customHeight="1" x14ac:dyDescent="0.45">
      <c r="A112">
        <v>172</v>
      </c>
      <c r="B112" t="s">
        <v>276</v>
      </c>
      <c r="C112">
        <v>0.96</v>
      </c>
      <c r="D112">
        <v>2388</v>
      </c>
      <c r="E112" t="s">
        <v>20</v>
      </c>
      <c r="F112" t="s">
        <v>21</v>
      </c>
      <c r="G112">
        <v>-100</v>
      </c>
      <c r="H112">
        <v>33.6</v>
      </c>
      <c r="I112" t="s">
        <v>11</v>
      </c>
      <c r="J112" t="s">
        <v>12</v>
      </c>
      <c r="K112" t="s">
        <v>277</v>
      </c>
      <c r="L112">
        <v>1217</v>
      </c>
      <c r="M112">
        <v>44.231366999999999</v>
      </c>
      <c r="N112">
        <v>-122.17666800000001</v>
      </c>
      <c r="O112">
        <v>20</v>
      </c>
      <c r="P112">
        <v>1953</v>
      </c>
      <c r="Q112">
        <v>1973</v>
      </c>
      <c r="R112" t="s">
        <v>543</v>
      </c>
      <c r="S112">
        <v>1</v>
      </c>
      <c r="T112"/>
      <c r="U112"/>
      <c r="V112" s="31"/>
    </row>
    <row r="113" spans="1:22" ht="40.15" customHeight="1" x14ac:dyDescent="0.45">
      <c r="A113">
        <v>173</v>
      </c>
      <c r="B113" t="s">
        <v>278</v>
      </c>
      <c r="C113">
        <v>0.09</v>
      </c>
      <c r="D113">
        <v>2320</v>
      </c>
      <c r="E113" t="s">
        <v>20</v>
      </c>
      <c r="F113" t="s">
        <v>21</v>
      </c>
      <c r="G113">
        <v>-100</v>
      </c>
      <c r="H113">
        <v>24.2</v>
      </c>
      <c r="I113" t="s">
        <v>11</v>
      </c>
      <c r="J113" t="s">
        <v>12</v>
      </c>
      <c r="K113" t="s">
        <v>694</v>
      </c>
      <c r="L113">
        <v>1217</v>
      </c>
      <c r="M113">
        <v>44.232295999999998</v>
      </c>
      <c r="N113">
        <v>-122.176204</v>
      </c>
      <c r="O113"/>
      <c r="P113">
        <v>1963</v>
      </c>
      <c r="Q113">
        <v>1967</v>
      </c>
      <c r="R113" t="s">
        <v>543</v>
      </c>
      <c r="S113">
        <v>1</v>
      </c>
      <c r="T113"/>
      <c r="U113" t="s">
        <v>693</v>
      </c>
    </row>
    <row r="114" spans="1:22" ht="40.15" customHeight="1" x14ac:dyDescent="0.45">
      <c r="A114">
        <v>174</v>
      </c>
      <c r="B114" t="s">
        <v>279</v>
      </c>
      <c r="C114">
        <v>1.01</v>
      </c>
      <c r="D114">
        <v>2388</v>
      </c>
      <c r="E114" t="s">
        <v>20</v>
      </c>
      <c r="F114" t="s">
        <v>21</v>
      </c>
      <c r="G114">
        <v>-30</v>
      </c>
      <c r="H114">
        <v>22.1</v>
      </c>
      <c r="I114" t="s">
        <v>11</v>
      </c>
      <c r="J114" t="s">
        <v>12</v>
      </c>
      <c r="K114" t="s">
        <v>277</v>
      </c>
      <c r="L114">
        <v>1217</v>
      </c>
      <c r="M114">
        <v>44.231366999999999</v>
      </c>
      <c r="N114">
        <v>-122.17666800000001</v>
      </c>
      <c r="O114">
        <v>20</v>
      </c>
      <c r="P114">
        <v>1953</v>
      </c>
      <c r="Q114">
        <v>1973</v>
      </c>
      <c r="R114" t="s">
        <v>543</v>
      </c>
      <c r="S114">
        <v>1</v>
      </c>
      <c r="T114"/>
      <c r="U114"/>
    </row>
    <row r="115" spans="1:22" s="12" customFormat="1" ht="40.15" customHeight="1" x14ac:dyDescent="0.45">
      <c r="A115">
        <v>175</v>
      </c>
      <c r="B115" t="s">
        <v>280</v>
      </c>
      <c r="C115">
        <v>0.13</v>
      </c>
      <c r="D115">
        <v>2150</v>
      </c>
      <c r="E115" t="s">
        <v>20</v>
      </c>
      <c r="F115" t="s">
        <v>21</v>
      </c>
      <c r="G115">
        <v>-100</v>
      </c>
      <c r="H115">
        <v>32.9</v>
      </c>
      <c r="I115" t="s">
        <v>11</v>
      </c>
      <c r="J115" t="s">
        <v>12</v>
      </c>
      <c r="K115" t="s">
        <v>694</v>
      </c>
      <c r="L115">
        <v>1217</v>
      </c>
      <c r="M115">
        <v>44.232295999999998</v>
      </c>
      <c r="N115">
        <v>-122.176204</v>
      </c>
      <c r="O115">
        <v>4</v>
      </c>
      <c r="P115">
        <v>1963</v>
      </c>
      <c r="Q115">
        <v>1967</v>
      </c>
      <c r="R115" t="s">
        <v>543</v>
      </c>
      <c r="S115">
        <v>1</v>
      </c>
      <c r="T115"/>
      <c r="U115" t="s">
        <v>693</v>
      </c>
      <c r="V115" s="31"/>
    </row>
    <row r="116" spans="1:22" ht="40.15" customHeight="1" x14ac:dyDescent="0.45">
      <c r="A116">
        <v>176</v>
      </c>
      <c r="B116" t="s">
        <v>281</v>
      </c>
      <c r="C116">
        <v>0.21</v>
      </c>
      <c r="D116">
        <v>2150</v>
      </c>
      <c r="E116" t="s">
        <v>20</v>
      </c>
      <c r="F116" t="s">
        <v>21</v>
      </c>
      <c r="G116">
        <v>-60</v>
      </c>
      <c r="H116">
        <v>18.600000000000001</v>
      </c>
      <c r="I116" t="s">
        <v>11</v>
      </c>
      <c r="J116" t="s">
        <v>12</v>
      </c>
      <c r="K116" t="s">
        <v>694</v>
      </c>
      <c r="L116">
        <v>1217</v>
      </c>
      <c r="M116">
        <v>44.232295999999998</v>
      </c>
      <c r="N116">
        <v>-122.176204</v>
      </c>
      <c r="O116">
        <v>4</v>
      </c>
      <c r="P116">
        <v>1963</v>
      </c>
      <c r="Q116">
        <v>1967</v>
      </c>
      <c r="R116" t="s">
        <v>543</v>
      </c>
      <c r="S116">
        <v>1</v>
      </c>
      <c r="T116"/>
      <c r="U116" t="s">
        <v>693</v>
      </c>
    </row>
    <row r="117" spans="1:22" ht="40.15" customHeight="1" x14ac:dyDescent="0.45">
      <c r="A117">
        <v>177</v>
      </c>
      <c r="B117" t="s">
        <v>282</v>
      </c>
      <c r="C117">
        <v>3.08</v>
      </c>
      <c r="D117">
        <v>2500</v>
      </c>
      <c r="E117" t="s">
        <v>20</v>
      </c>
      <c r="F117" t="s">
        <v>10</v>
      </c>
      <c r="G117">
        <v>-29</v>
      </c>
      <c r="H117">
        <v>11.5</v>
      </c>
      <c r="I117" t="s">
        <v>11</v>
      </c>
      <c r="J117" t="s">
        <v>12</v>
      </c>
      <c r="K117" t="s">
        <v>268</v>
      </c>
      <c r="L117">
        <v>599</v>
      </c>
      <c r="M117">
        <v>52.467613</v>
      </c>
      <c r="N117">
        <v>-3.725406</v>
      </c>
      <c r="O117">
        <v>17</v>
      </c>
      <c r="P117">
        <v>1983</v>
      </c>
      <c r="Q117">
        <v>2000</v>
      </c>
      <c r="R117" t="s">
        <v>543</v>
      </c>
      <c r="S117">
        <v>1</v>
      </c>
      <c r="T117"/>
      <c r="U117" t="s">
        <v>601</v>
      </c>
    </row>
    <row r="118" spans="1:22" s="12" customFormat="1" ht="40.15" customHeight="1" x14ac:dyDescent="0.45">
      <c r="A118">
        <v>178</v>
      </c>
      <c r="B118" t="s">
        <v>283</v>
      </c>
      <c r="C118">
        <v>80.650000000000006</v>
      </c>
      <c r="D118">
        <v>1314.6</v>
      </c>
      <c r="E118" t="s">
        <v>9</v>
      </c>
      <c r="F118" t="s">
        <v>10</v>
      </c>
      <c r="G118">
        <v>18.899999999999999</v>
      </c>
      <c r="H118">
        <v>0</v>
      </c>
      <c r="I118" t="s">
        <v>11</v>
      </c>
      <c r="J118" t="s">
        <v>22</v>
      </c>
      <c r="K118" t="s">
        <v>284</v>
      </c>
      <c r="L118">
        <v>1134</v>
      </c>
      <c r="M118">
        <v>26.14</v>
      </c>
      <c r="N118">
        <v>105.7</v>
      </c>
      <c r="O118">
        <v>16</v>
      </c>
      <c r="P118">
        <v>1990</v>
      </c>
      <c r="Q118">
        <v>2006</v>
      </c>
      <c r="R118" t="s">
        <v>505</v>
      </c>
      <c r="S118">
        <v>1</v>
      </c>
      <c r="T118"/>
      <c r="U118"/>
      <c r="V118" s="31"/>
    </row>
    <row r="119" spans="1:22" ht="40.15" customHeight="1" x14ac:dyDescent="0.45">
      <c r="A119">
        <v>179</v>
      </c>
      <c r="B119" t="s">
        <v>285</v>
      </c>
      <c r="C119">
        <v>0.16</v>
      </c>
      <c r="D119">
        <v>1219</v>
      </c>
      <c r="E119" t="s">
        <v>9</v>
      </c>
      <c r="F119" t="s">
        <v>10</v>
      </c>
      <c r="G119">
        <v>-100</v>
      </c>
      <c r="H119">
        <v>48.3</v>
      </c>
      <c r="I119" t="s">
        <v>11</v>
      </c>
      <c r="J119" t="s">
        <v>12</v>
      </c>
      <c r="K119" t="s">
        <v>286</v>
      </c>
      <c r="L119">
        <v>938</v>
      </c>
      <c r="M119">
        <v>43.859166000000002</v>
      </c>
      <c r="N119">
        <v>-71.731251999999998</v>
      </c>
      <c r="O119">
        <v>1</v>
      </c>
      <c r="P119">
        <v>1966</v>
      </c>
      <c r="Q119">
        <v>1967</v>
      </c>
      <c r="R119" t="s">
        <v>505</v>
      </c>
      <c r="S119">
        <v>1</v>
      </c>
      <c r="T119"/>
      <c r="U119" t="s">
        <v>593</v>
      </c>
    </row>
    <row r="120" spans="1:22" ht="40.15" customHeight="1" x14ac:dyDescent="0.45">
      <c r="A120">
        <v>180</v>
      </c>
      <c r="B120" t="s">
        <v>287</v>
      </c>
      <c r="C120">
        <v>0.35</v>
      </c>
      <c r="D120">
        <v>1219</v>
      </c>
      <c r="E120" t="s">
        <v>9</v>
      </c>
      <c r="F120" t="s">
        <v>10</v>
      </c>
      <c r="G120">
        <v>-30</v>
      </c>
      <c r="H120">
        <v>70.400000000000006</v>
      </c>
      <c r="I120" t="s">
        <v>11</v>
      </c>
      <c r="J120" t="s">
        <v>12</v>
      </c>
      <c r="K120" t="s">
        <v>286</v>
      </c>
      <c r="L120">
        <v>938</v>
      </c>
      <c r="M120">
        <v>43.859166000000002</v>
      </c>
      <c r="N120">
        <v>-71.731251999999998</v>
      </c>
      <c r="O120">
        <v>4</v>
      </c>
      <c r="P120">
        <v>1965</v>
      </c>
      <c r="Q120">
        <v>1969</v>
      </c>
      <c r="R120" t="s">
        <v>505</v>
      </c>
      <c r="S120">
        <v>1</v>
      </c>
      <c r="T120"/>
      <c r="U120" t="s">
        <v>622</v>
      </c>
    </row>
    <row r="121" spans="1:22" ht="40.15" customHeight="1" x14ac:dyDescent="0.45">
      <c r="A121" s="66">
        <v>181</v>
      </c>
      <c r="B121" s="66" t="s">
        <v>798</v>
      </c>
      <c r="C121" s="66">
        <v>24.5</v>
      </c>
      <c r="D121" s="66">
        <v>1781</v>
      </c>
      <c r="E121" s="66" t="s">
        <v>9</v>
      </c>
      <c r="F121" s="66" t="s">
        <v>10</v>
      </c>
      <c r="G121" s="66">
        <v>54.3</v>
      </c>
      <c r="H121" s="66">
        <v>-33.299999999999997</v>
      </c>
      <c r="I121" s="66" t="s">
        <v>68</v>
      </c>
      <c r="J121" s="66" t="s">
        <v>17</v>
      </c>
      <c r="K121" s="66" t="s">
        <v>137</v>
      </c>
      <c r="L121" s="66">
        <v>1789</v>
      </c>
      <c r="M121" s="66">
        <v>18.085999999999999</v>
      </c>
      <c r="N121" s="66">
        <v>-66.561999999999998</v>
      </c>
      <c r="O121" s="66">
        <v>35</v>
      </c>
      <c r="P121" s="66">
        <v>1965</v>
      </c>
      <c r="Q121" s="66">
        <v>2000</v>
      </c>
      <c r="R121" s="66" t="s">
        <v>514</v>
      </c>
      <c r="S121" s="66">
        <v>1</v>
      </c>
      <c r="T121" s="66"/>
      <c r="U121" s="66" t="s">
        <v>612</v>
      </c>
    </row>
    <row r="122" spans="1:22" ht="40.15" customHeight="1" x14ac:dyDescent="0.45">
      <c r="A122">
        <v>182</v>
      </c>
      <c r="B122" t="s">
        <v>288</v>
      </c>
      <c r="C122">
        <v>0.125</v>
      </c>
      <c r="D122">
        <v>1485</v>
      </c>
      <c r="E122" t="s">
        <v>9</v>
      </c>
      <c r="F122" t="s">
        <v>10</v>
      </c>
      <c r="G122">
        <v>-79</v>
      </c>
      <c r="H122">
        <v>69.099999999999994</v>
      </c>
      <c r="I122" t="s">
        <v>11</v>
      </c>
      <c r="J122" t="s">
        <v>12</v>
      </c>
      <c r="K122" t="s">
        <v>135</v>
      </c>
      <c r="L122">
        <v>1507</v>
      </c>
      <c r="M122">
        <v>-32.21152816</v>
      </c>
      <c r="N122">
        <v>151.72778819999999</v>
      </c>
      <c r="O122">
        <v>16</v>
      </c>
      <c r="P122">
        <v>1983</v>
      </c>
      <c r="Q122">
        <v>1999</v>
      </c>
      <c r="R122" t="s">
        <v>543</v>
      </c>
      <c r="S122">
        <v>1</v>
      </c>
      <c r="T122"/>
      <c r="U122"/>
    </row>
    <row r="123" spans="1:22" ht="40.15" customHeight="1" x14ac:dyDescent="0.45">
      <c r="A123">
        <v>183</v>
      </c>
      <c r="B123" t="s">
        <v>289</v>
      </c>
      <c r="C123">
        <v>296</v>
      </c>
      <c r="D123">
        <v>850</v>
      </c>
      <c r="E123" t="s">
        <v>126</v>
      </c>
      <c r="F123" t="s">
        <v>10</v>
      </c>
      <c r="G123">
        <v>-6.8</v>
      </c>
      <c r="H123">
        <v>28.5</v>
      </c>
      <c r="I123" t="s">
        <v>11</v>
      </c>
      <c r="J123" t="s">
        <v>22</v>
      </c>
      <c r="K123" t="s">
        <v>290</v>
      </c>
      <c r="L123">
        <v>1156</v>
      </c>
      <c r="M123">
        <v>-2.8869699999999998</v>
      </c>
      <c r="N123">
        <v>-79.017008000000004</v>
      </c>
      <c r="O123">
        <v>5</v>
      </c>
      <c r="P123" t="s">
        <v>596</v>
      </c>
      <c r="Q123" t="s">
        <v>597</v>
      </c>
      <c r="R123" t="s">
        <v>543</v>
      </c>
      <c r="S123">
        <v>1</v>
      </c>
      <c r="T123"/>
      <c r="U123"/>
    </row>
    <row r="124" spans="1:22" s="13" customFormat="1" ht="40.15" customHeight="1" x14ac:dyDescent="0.45">
      <c r="A124">
        <v>184</v>
      </c>
      <c r="B124" t="s">
        <v>486</v>
      </c>
      <c r="C124">
        <v>2</v>
      </c>
      <c r="D124">
        <v>1390</v>
      </c>
      <c r="E124" t="s">
        <v>9</v>
      </c>
      <c r="F124" t="s">
        <v>10</v>
      </c>
      <c r="G124">
        <v>57</v>
      </c>
      <c r="H124">
        <v>-4.5999999999999996</v>
      </c>
      <c r="I124" t="s">
        <v>11</v>
      </c>
      <c r="J124" t="s">
        <v>12</v>
      </c>
      <c r="K124" t="s">
        <v>291</v>
      </c>
      <c r="L124">
        <v>1687</v>
      </c>
      <c r="M124">
        <v>-33.962222220000001</v>
      </c>
      <c r="N124">
        <v>18.93111111</v>
      </c>
      <c r="O124">
        <v>32</v>
      </c>
      <c r="P124">
        <v>1941</v>
      </c>
      <c r="Q124">
        <v>1973</v>
      </c>
      <c r="R124" t="s">
        <v>514</v>
      </c>
      <c r="S124">
        <v>1</v>
      </c>
      <c r="T124">
        <v>0</v>
      </c>
      <c r="U124" t="s">
        <v>583</v>
      </c>
      <c r="V124" s="31"/>
    </row>
    <row r="125" spans="1:22" s="12" customFormat="1" ht="40.15" customHeight="1" x14ac:dyDescent="0.45">
      <c r="A125">
        <v>185</v>
      </c>
      <c r="B125" t="s">
        <v>292</v>
      </c>
      <c r="C125">
        <v>0.03</v>
      </c>
      <c r="D125">
        <v>2641</v>
      </c>
      <c r="E125" t="s">
        <v>15</v>
      </c>
      <c r="F125" t="s">
        <v>10</v>
      </c>
      <c r="G125">
        <v>-100</v>
      </c>
      <c r="H125">
        <v>5.0999999999999996</v>
      </c>
      <c r="I125" t="s">
        <v>11</v>
      </c>
      <c r="J125" t="s">
        <v>12</v>
      </c>
      <c r="K125" t="s">
        <v>293</v>
      </c>
      <c r="L125"/>
      <c r="M125"/>
      <c r="N125"/>
      <c r="O125"/>
      <c r="P125"/>
      <c r="Q125"/>
      <c r="R125"/>
      <c r="S125">
        <v>0</v>
      </c>
      <c r="T125"/>
      <c r="U125" t="s">
        <v>697</v>
      </c>
      <c r="V125" s="31"/>
    </row>
    <row r="126" spans="1:22" ht="40.15" customHeight="1" x14ac:dyDescent="0.45">
      <c r="A126">
        <v>186</v>
      </c>
      <c r="B126" t="s">
        <v>294</v>
      </c>
      <c r="C126">
        <v>0.56000000000000005</v>
      </c>
      <c r="D126">
        <v>700</v>
      </c>
      <c r="E126" t="s">
        <v>20</v>
      </c>
      <c r="F126" t="s">
        <v>10</v>
      </c>
      <c r="G126">
        <v>-35</v>
      </c>
      <c r="H126">
        <v>5.8</v>
      </c>
      <c r="I126" t="s">
        <v>11</v>
      </c>
      <c r="J126" t="s">
        <v>295</v>
      </c>
      <c r="K126" t="s">
        <v>296</v>
      </c>
      <c r="L126">
        <v>596</v>
      </c>
      <c r="M126">
        <v>63.85</v>
      </c>
      <c r="N126">
        <v>28.966667000000001</v>
      </c>
      <c r="O126">
        <v>10</v>
      </c>
      <c r="P126">
        <v>1992</v>
      </c>
      <c r="Q126">
        <v>2001</v>
      </c>
      <c r="R126" t="s">
        <v>505</v>
      </c>
      <c r="S126">
        <v>1</v>
      </c>
      <c r="T126"/>
      <c r="U126"/>
    </row>
    <row r="127" spans="1:22" ht="40.15" customHeight="1" x14ac:dyDescent="0.45">
      <c r="A127">
        <v>187</v>
      </c>
      <c r="B127" t="s">
        <v>297</v>
      </c>
      <c r="C127">
        <v>7.02</v>
      </c>
      <c r="D127">
        <v>2236</v>
      </c>
      <c r="E127" t="s">
        <v>9</v>
      </c>
      <c r="F127" t="s">
        <v>10</v>
      </c>
      <c r="G127">
        <v>-34</v>
      </c>
      <c r="H127">
        <v>13.1</v>
      </c>
      <c r="I127" t="s">
        <v>11</v>
      </c>
      <c r="J127" t="s">
        <v>12</v>
      </c>
      <c r="K127" t="s">
        <v>298</v>
      </c>
      <c r="L127">
        <v>1530</v>
      </c>
      <c r="M127">
        <v>-0.36666700000000002</v>
      </c>
      <c r="N127">
        <v>35.35</v>
      </c>
      <c r="O127">
        <v>2</v>
      </c>
      <c r="P127">
        <v>1959</v>
      </c>
      <c r="Q127">
        <v>1960</v>
      </c>
      <c r="R127" t="s">
        <v>543</v>
      </c>
      <c r="S127">
        <v>1</v>
      </c>
      <c r="T127"/>
      <c r="U127" t="s">
        <v>628</v>
      </c>
    </row>
    <row r="128" spans="1:22" ht="40.15" customHeight="1" x14ac:dyDescent="0.45">
      <c r="A128" s="68">
        <v>188</v>
      </c>
      <c r="B128" s="68" t="s">
        <v>299</v>
      </c>
      <c r="C128" s="68">
        <v>0.36399999999999999</v>
      </c>
      <c r="D128" s="68">
        <v>2307</v>
      </c>
      <c r="E128" s="68" t="s">
        <v>20</v>
      </c>
      <c r="F128" s="68" t="s">
        <v>10</v>
      </c>
      <c r="G128" s="68">
        <v>100</v>
      </c>
      <c r="H128" s="68">
        <v>10.9</v>
      </c>
      <c r="I128" s="68" t="s">
        <v>11</v>
      </c>
      <c r="J128" s="68" t="s">
        <v>12</v>
      </c>
      <c r="K128" s="68" t="s">
        <v>130</v>
      </c>
      <c r="L128" s="68">
        <v>1458</v>
      </c>
      <c r="M128" s="68">
        <v>-1.2166669999999999</v>
      </c>
      <c r="N128" s="68">
        <v>36.633333</v>
      </c>
      <c r="O128" s="68">
        <v>6</v>
      </c>
      <c r="P128" s="68">
        <v>1967</v>
      </c>
      <c r="Q128" s="68">
        <v>1973</v>
      </c>
      <c r="R128" s="68"/>
      <c r="S128" s="68">
        <v>1</v>
      </c>
      <c r="T128" s="68"/>
      <c r="U128" s="68" t="s">
        <v>647</v>
      </c>
    </row>
    <row r="129" spans="1:22" s="12" customFormat="1" ht="40.15" customHeight="1" x14ac:dyDescent="0.45">
      <c r="A129">
        <v>189</v>
      </c>
      <c r="B129" t="s">
        <v>300</v>
      </c>
      <c r="C129">
        <v>0.35</v>
      </c>
      <c r="D129">
        <v>2014</v>
      </c>
      <c r="E129" t="s">
        <v>9</v>
      </c>
      <c r="F129" t="s">
        <v>10</v>
      </c>
      <c r="G129">
        <v>-100</v>
      </c>
      <c r="H129">
        <v>80.5</v>
      </c>
      <c r="I129" t="s">
        <v>11</v>
      </c>
      <c r="J129" t="s">
        <v>12</v>
      </c>
      <c r="K129" t="s">
        <v>130</v>
      </c>
      <c r="L129">
        <v>1458</v>
      </c>
      <c r="M129">
        <v>-1.22</v>
      </c>
      <c r="N129">
        <v>36.630000000000003</v>
      </c>
      <c r="O129"/>
      <c r="P129"/>
      <c r="Q129"/>
      <c r="R129" t="s">
        <v>543</v>
      </c>
      <c r="S129">
        <v>0</v>
      </c>
      <c r="T129">
        <v>1</v>
      </c>
      <c r="U129" t="s">
        <v>691</v>
      </c>
      <c r="V129" s="31"/>
    </row>
    <row r="130" spans="1:22" ht="40.15" customHeight="1" x14ac:dyDescent="0.45">
      <c r="A130">
        <v>190</v>
      </c>
      <c r="B130" t="s">
        <v>301</v>
      </c>
      <c r="C130">
        <v>0.86</v>
      </c>
      <c r="D130">
        <v>564</v>
      </c>
      <c r="E130" t="s">
        <v>20</v>
      </c>
      <c r="F130" t="s">
        <v>21</v>
      </c>
      <c r="G130">
        <v>-56</v>
      </c>
      <c r="H130">
        <v>4</v>
      </c>
      <c r="I130" t="s">
        <v>11</v>
      </c>
      <c r="J130" t="s">
        <v>12</v>
      </c>
      <c r="K130" t="s">
        <v>302</v>
      </c>
      <c r="L130">
        <v>599</v>
      </c>
      <c r="M130">
        <v>63.866667</v>
      </c>
      <c r="N130">
        <v>28.65</v>
      </c>
      <c r="O130">
        <v>4</v>
      </c>
      <c r="P130">
        <v>1982</v>
      </c>
      <c r="Q130">
        <v>1985</v>
      </c>
      <c r="R130" t="s">
        <v>505</v>
      </c>
      <c r="S130">
        <v>1</v>
      </c>
      <c r="T130"/>
      <c r="U130"/>
    </row>
    <row r="131" spans="1:22" ht="40.15" customHeight="1" x14ac:dyDescent="0.45">
      <c r="A131">
        <v>191</v>
      </c>
      <c r="B131" t="s">
        <v>303</v>
      </c>
      <c r="C131">
        <v>0.97399999999999998</v>
      </c>
      <c r="D131">
        <v>1669</v>
      </c>
      <c r="E131" t="s">
        <v>9</v>
      </c>
      <c r="F131" t="s">
        <v>10</v>
      </c>
      <c r="G131">
        <v>-29</v>
      </c>
      <c r="H131">
        <v>35.4</v>
      </c>
      <c r="I131" t="s">
        <v>11</v>
      </c>
      <c r="J131" t="s">
        <v>12</v>
      </c>
      <c r="K131" t="s">
        <v>304</v>
      </c>
      <c r="L131">
        <v>1507</v>
      </c>
      <c r="M131">
        <v>-32.21152816</v>
      </c>
      <c r="N131">
        <v>151.72778819999999</v>
      </c>
      <c r="O131">
        <v>5</v>
      </c>
      <c r="P131">
        <v>1983</v>
      </c>
      <c r="Q131">
        <v>1988</v>
      </c>
      <c r="R131" t="s">
        <v>543</v>
      </c>
      <c r="S131">
        <v>1</v>
      </c>
      <c r="T131"/>
      <c r="U131" t="s">
        <v>799</v>
      </c>
    </row>
    <row r="132" spans="1:22" ht="40.15" customHeight="1" x14ac:dyDescent="0.45">
      <c r="A132">
        <v>192</v>
      </c>
      <c r="B132" t="s">
        <v>305</v>
      </c>
      <c r="C132">
        <v>504</v>
      </c>
      <c r="D132">
        <v>905</v>
      </c>
      <c r="E132" t="s">
        <v>126</v>
      </c>
      <c r="F132" t="s">
        <v>10</v>
      </c>
      <c r="G132">
        <v>14</v>
      </c>
      <c r="H132">
        <v>-15</v>
      </c>
      <c r="I132" t="s">
        <v>11</v>
      </c>
      <c r="J132" t="s">
        <v>17</v>
      </c>
      <c r="K132" t="s">
        <v>306</v>
      </c>
      <c r="L132">
        <v>1219</v>
      </c>
      <c r="M132">
        <v>42.33888889</v>
      </c>
      <c r="N132">
        <v>1.6852777779999999</v>
      </c>
      <c r="O132">
        <v>36</v>
      </c>
      <c r="P132">
        <v>1957</v>
      </c>
      <c r="Q132">
        <v>1993</v>
      </c>
      <c r="R132" t="s">
        <v>505</v>
      </c>
      <c r="S132">
        <v>1</v>
      </c>
      <c r="T132"/>
      <c r="U132" t="s">
        <v>574</v>
      </c>
    </row>
    <row r="133" spans="1:22" ht="40.15" customHeight="1" x14ac:dyDescent="0.45">
      <c r="A133">
        <v>193</v>
      </c>
      <c r="B133" t="s">
        <v>307</v>
      </c>
      <c r="C133">
        <v>12</v>
      </c>
      <c r="D133">
        <v>630</v>
      </c>
      <c r="E133" t="s">
        <v>15</v>
      </c>
      <c r="F133" t="s">
        <v>10</v>
      </c>
      <c r="G133">
        <v>-18</v>
      </c>
      <c r="H133">
        <v>-13</v>
      </c>
      <c r="I133" t="s">
        <v>11</v>
      </c>
      <c r="J133" t="s">
        <v>17</v>
      </c>
      <c r="K133" t="s">
        <v>308</v>
      </c>
      <c r="L133">
        <v>1391</v>
      </c>
      <c r="M133">
        <v>40.680771999999997</v>
      </c>
      <c r="N133">
        <v>8.2256789999999995</v>
      </c>
      <c r="O133">
        <v>79</v>
      </c>
      <c r="P133">
        <v>1929</v>
      </c>
      <c r="Q133">
        <v>2008</v>
      </c>
      <c r="R133" t="s">
        <v>543</v>
      </c>
      <c r="S133">
        <v>1</v>
      </c>
      <c r="T133"/>
      <c r="U133"/>
    </row>
    <row r="134" spans="1:22" ht="40.15" customHeight="1" x14ac:dyDescent="0.45">
      <c r="A134">
        <v>194</v>
      </c>
      <c r="B134" t="s">
        <v>754</v>
      </c>
      <c r="C134">
        <v>0.65</v>
      </c>
      <c r="D134">
        <v>1473</v>
      </c>
      <c r="E134" t="s">
        <v>9</v>
      </c>
      <c r="F134" t="s">
        <v>10</v>
      </c>
      <c r="G134">
        <v>84</v>
      </c>
      <c r="H134">
        <v>0</v>
      </c>
      <c r="I134" t="s">
        <v>11</v>
      </c>
      <c r="J134" t="s">
        <v>12</v>
      </c>
      <c r="K134" t="s">
        <v>309</v>
      </c>
      <c r="L134">
        <v>1670</v>
      </c>
      <c r="M134">
        <v>-33.968055560000003</v>
      </c>
      <c r="N134">
        <v>18.941388889999999</v>
      </c>
      <c r="O134">
        <v>1</v>
      </c>
      <c r="P134">
        <v>1986</v>
      </c>
      <c r="Q134">
        <v>1987</v>
      </c>
      <c r="R134" t="s">
        <v>505</v>
      </c>
      <c r="S134">
        <v>1</v>
      </c>
      <c r="T134"/>
      <c r="U134" t="s">
        <v>755</v>
      </c>
    </row>
    <row r="135" spans="1:22" ht="40.15" customHeight="1" x14ac:dyDescent="0.45">
      <c r="A135">
        <v>195</v>
      </c>
      <c r="B135" t="s">
        <v>310</v>
      </c>
      <c r="C135">
        <v>292.91000000000003</v>
      </c>
      <c r="D135">
        <v>394</v>
      </c>
      <c r="E135" t="s">
        <v>126</v>
      </c>
      <c r="F135" t="s">
        <v>10</v>
      </c>
      <c r="G135">
        <v>-18.5</v>
      </c>
      <c r="H135">
        <v>26.4</v>
      </c>
      <c r="I135" t="s">
        <v>11</v>
      </c>
      <c r="J135" t="s">
        <v>17</v>
      </c>
      <c r="K135" t="s">
        <v>311</v>
      </c>
      <c r="L135">
        <v>1292</v>
      </c>
      <c r="M135">
        <v>-37.909999999999997</v>
      </c>
      <c r="N135">
        <v>146.02000000000001</v>
      </c>
      <c r="O135">
        <v>25</v>
      </c>
      <c r="P135">
        <v>1983</v>
      </c>
      <c r="Q135">
        <v>2009</v>
      </c>
      <c r="R135" t="s">
        <v>543</v>
      </c>
      <c r="S135">
        <v>1</v>
      </c>
      <c r="T135"/>
      <c r="U135" t="s">
        <v>750</v>
      </c>
    </row>
    <row r="136" spans="1:22" ht="40.15" customHeight="1" x14ac:dyDescent="0.45">
      <c r="A136">
        <v>196</v>
      </c>
      <c r="B136" t="s">
        <v>312</v>
      </c>
      <c r="C136">
        <v>0.43</v>
      </c>
      <c r="D136">
        <v>1000</v>
      </c>
      <c r="E136" t="s">
        <v>9</v>
      </c>
      <c r="F136" t="s">
        <v>10</v>
      </c>
      <c r="G136">
        <v>-20</v>
      </c>
      <c r="H136">
        <v>21.3</v>
      </c>
      <c r="I136" t="s">
        <v>11</v>
      </c>
      <c r="J136" t="s">
        <v>12</v>
      </c>
      <c r="K136" t="s">
        <v>313</v>
      </c>
      <c r="L136">
        <v>1111</v>
      </c>
      <c r="M136">
        <v>40.627558999999998</v>
      </c>
      <c r="N136">
        <v>-78.034181000000004</v>
      </c>
      <c r="O136">
        <v>1</v>
      </c>
      <c r="P136">
        <v>1966</v>
      </c>
      <c r="Q136">
        <v>1967</v>
      </c>
      <c r="R136" t="s">
        <v>543</v>
      </c>
      <c r="S136">
        <v>1</v>
      </c>
      <c r="T136"/>
      <c r="U136" t="s">
        <v>679</v>
      </c>
    </row>
    <row r="137" spans="1:22" s="12" customFormat="1" ht="40.15" customHeight="1" x14ac:dyDescent="0.45">
      <c r="A137">
        <v>197</v>
      </c>
      <c r="B137" t="s">
        <v>314</v>
      </c>
      <c r="C137">
        <v>0.01</v>
      </c>
      <c r="D137">
        <v>3170</v>
      </c>
      <c r="E137" t="s">
        <v>9</v>
      </c>
      <c r="F137" t="s">
        <v>10</v>
      </c>
      <c r="G137">
        <v>-100</v>
      </c>
      <c r="H137">
        <v>9.5</v>
      </c>
      <c r="I137" t="s">
        <v>11</v>
      </c>
      <c r="J137" t="s">
        <v>12</v>
      </c>
      <c r="K137" t="s">
        <v>130</v>
      </c>
      <c r="L137"/>
      <c r="M137"/>
      <c r="N137"/>
      <c r="O137"/>
      <c r="P137"/>
      <c r="Q137"/>
      <c r="R137"/>
      <c r="S137">
        <v>0</v>
      </c>
      <c r="T137"/>
      <c r="U137" t="s">
        <v>652</v>
      </c>
      <c r="V137" s="31"/>
    </row>
    <row r="138" spans="1:22" ht="40.15" customHeight="1" x14ac:dyDescent="0.45">
      <c r="A138">
        <v>198</v>
      </c>
      <c r="B138" t="s">
        <v>315</v>
      </c>
      <c r="C138">
        <v>579</v>
      </c>
      <c r="D138">
        <v>1600</v>
      </c>
      <c r="E138" t="s">
        <v>15</v>
      </c>
      <c r="F138" t="s">
        <v>10</v>
      </c>
      <c r="G138">
        <v>23</v>
      </c>
      <c r="H138">
        <v>-7.7</v>
      </c>
      <c r="I138" t="s">
        <v>11</v>
      </c>
      <c r="J138" t="s">
        <v>17</v>
      </c>
      <c r="K138" t="s">
        <v>316</v>
      </c>
      <c r="L138">
        <v>3140</v>
      </c>
      <c r="M138">
        <v>15.516667</v>
      </c>
      <c r="N138">
        <v>26.316666999999999</v>
      </c>
      <c r="O138">
        <v>12</v>
      </c>
      <c r="P138">
        <v>1971</v>
      </c>
      <c r="Q138">
        <v>1983</v>
      </c>
      <c r="R138" t="s">
        <v>505</v>
      </c>
      <c r="S138">
        <v>1</v>
      </c>
      <c r="T138"/>
      <c r="U138"/>
    </row>
    <row r="139" spans="1:22" ht="40.15" customHeight="1" x14ac:dyDescent="0.45">
      <c r="A139">
        <v>199</v>
      </c>
      <c r="B139" t="s">
        <v>317</v>
      </c>
      <c r="C139">
        <v>54</v>
      </c>
      <c r="D139">
        <v>689</v>
      </c>
      <c r="E139" t="s">
        <v>15</v>
      </c>
      <c r="F139" t="s">
        <v>10</v>
      </c>
      <c r="G139">
        <v>-100</v>
      </c>
      <c r="H139">
        <v>0</v>
      </c>
      <c r="I139" t="s">
        <v>11</v>
      </c>
      <c r="J139" t="s">
        <v>12</v>
      </c>
      <c r="K139" t="s">
        <v>164</v>
      </c>
      <c r="L139">
        <v>1656</v>
      </c>
      <c r="M139">
        <v>35.235555560000002</v>
      </c>
      <c r="N139">
        <v>-120.47138889999999</v>
      </c>
      <c r="O139">
        <v>5</v>
      </c>
      <c r="P139">
        <v>1986</v>
      </c>
      <c r="Q139">
        <v>1990</v>
      </c>
      <c r="R139" t="s">
        <v>696</v>
      </c>
      <c r="S139">
        <v>1</v>
      </c>
      <c r="T139"/>
      <c r="U139" t="s">
        <v>541</v>
      </c>
    </row>
    <row r="140" spans="1:22" ht="40.15" customHeight="1" x14ac:dyDescent="0.45">
      <c r="A140">
        <v>200</v>
      </c>
      <c r="B140" t="s">
        <v>318</v>
      </c>
      <c r="C140">
        <v>1.2</v>
      </c>
      <c r="D140">
        <v>1400</v>
      </c>
      <c r="E140" t="s">
        <v>9</v>
      </c>
      <c r="F140" t="s">
        <v>10</v>
      </c>
      <c r="G140">
        <v>-100</v>
      </c>
      <c r="H140">
        <v>56</v>
      </c>
      <c r="I140" t="s">
        <v>11</v>
      </c>
      <c r="J140" t="s">
        <v>12</v>
      </c>
      <c r="K140" t="s">
        <v>130</v>
      </c>
      <c r="L140">
        <v>2209</v>
      </c>
      <c r="M140">
        <v>-14.117072</v>
      </c>
      <c r="N140">
        <v>30.163542</v>
      </c>
      <c r="O140">
        <v>5</v>
      </c>
      <c r="P140">
        <v>1964</v>
      </c>
      <c r="Q140">
        <v>1969</v>
      </c>
      <c r="R140"/>
      <c r="S140">
        <v>1</v>
      </c>
      <c r="T140"/>
      <c r="U140" t="s">
        <v>649</v>
      </c>
    </row>
    <row r="141" spans="1:22" ht="40.15" customHeight="1" x14ac:dyDescent="0.45">
      <c r="A141">
        <v>201</v>
      </c>
      <c r="B141" t="s">
        <v>319</v>
      </c>
      <c r="C141">
        <v>12</v>
      </c>
      <c r="D141">
        <v>570</v>
      </c>
      <c r="E141" t="s">
        <v>9</v>
      </c>
      <c r="F141" t="s">
        <v>10</v>
      </c>
      <c r="G141">
        <v>4</v>
      </c>
      <c r="H141">
        <v>0</v>
      </c>
      <c r="I141" t="s">
        <v>11</v>
      </c>
      <c r="J141" t="s">
        <v>22</v>
      </c>
      <c r="K141" t="s">
        <v>320</v>
      </c>
      <c r="L141">
        <v>1183</v>
      </c>
      <c r="M141">
        <v>34.558333330000004</v>
      </c>
      <c r="N141">
        <v>105.72499999999999</v>
      </c>
      <c r="O141"/>
      <c r="P141">
        <v>1989</v>
      </c>
      <c r="Q141">
        <v>2003</v>
      </c>
      <c r="R141" t="s">
        <v>514</v>
      </c>
      <c r="S141">
        <v>1</v>
      </c>
      <c r="T141"/>
      <c r="U141"/>
    </row>
    <row r="142" spans="1:22" ht="40.15" customHeight="1" x14ac:dyDescent="0.45">
      <c r="A142">
        <v>202</v>
      </c>
      <c r="B142" t="s">
        <v>321</v>
      </c>
      <c r="C142">
        <v>8.2100000000000009</v>
      </c>
      <c r="D142">
        <v>1092</v>
      </c>
      <c r="E142" t="s">
        <v>20</v>
      </c>
      <c r="F142" t="s">
        <v>21</v>
      </c>
      <c r="G142">
        <v>-67</v>
      </c>
      <c r="H142">
        <v>15</v>
      </c>
      <c r="I142" t="s">
        <v>11</v>
      </c>
      <c r="J142" t="s">
        <v>322</v>
      </c>
      <c r="K142" t="s">
        <v>323</v>
      </c>
      <c r="L142">
        <v>914</v>
      </c>
      <c r="M142">
        <v>49.57384193</v>
      </c>
      <c r="N142">
        <v>-114.5671048</v>
      </c>
      <c r="O142">
        <v>5</v>
      </c>
      <c r="P142">
        <v>2005</v>
      </c>
      <c r="Q142">
        <v>2010</v>
      </c>
      <c r="R142" t="s">
        <v>543</v>
      </c>
      <c r="S142">
        <v>1</v>
      </c>
      <c r="T142"/>
      <c r="U142"/>
    </row>
    <row r="143" spans="1:22" ht="40.15" customHeight="1" x14ac:dyDescent="0.45">
      <c r="A143">
        <v>203</v>
      </c>
      <c r="B143" t="s">
        <v>324</v>
      </c>
      <c r="C143">
        <v>0.29299999999999998</v>
      </c>
      <c r="D143">
        <v>834.5</v>
      </c>
      <c r="E143" t="s">
        <v>15</v>
      </c>
      <c r="F143" t="s">
        <v>10</v>
      </c>
      <c r="G143">
        <v>-54</v>
      </c>
      <c r="H143">
        <v>-9.5</v>
      </c>
      <c r="I143" t="s">
        <v>11</v>
      </c>
      <c r="J143" t="s">
        <v>17</v>
      </c>
      <c r="K143" t="s">
        <v>325</v>
      </c>
      <c r="L143">
        <v>686</v>
      </c>
      <c r="M143">
        <v>50.05</v>
      </c>
      <c r="N143">
        <v>12.66666667</v>
      </c>
      <c r="O143">
        <v>28</v>
      </c>
      <c r="P143">
        <v>1984</v>
      </c>
      <c r="Q143">
        <v>2012</v>
      </c>
      <c r="R143" t="s">
        <v>505</v>
      </c>
      <c r="S143">
        <v>1</v>
      </c>
      <c r="T143"/>
      <c r="U143" t="s">
        <v>756</v>
      </c>
    </row>
    <row r="144" spans="1:22" ht="40.15" customHeight="1" x14ac:dyDescent="0.45">
      <c r="A144">
        <v>204</v>
      </c>
      <c r="B144" t="s">
        <v>326</v>
      </c>
      <c r="C144">
        <v>401</v>
      </c>
      <c r="D144">
        <v>895</v>
      </c>
      <c r="E144" t="s">
        <v>20</v>
      </c>
      <c r="F144" t="s">
        <v>21</v>
      </c>
      <c r="G144">
        <v>-4.9000000000000004</v>
      </c>
      <c r="H144">
        <v>0</v>
      </c>
      <c r="I144" t="s">
        <v>11</v>
      </c>
      <c r="J144" t="s">
        <v>57</v>
      </c>
      <c r="K144" t="s">
        <v>58</v>
      </c>
      <c r="L144">
        <v>780</v>
      </c>
      <c r="M144">
        <v>48.55</v>
      </c>
      <c r="N144">
        <v>-81.05</v>
      </c>
      <c r="O144">
        <v>5</v>
      </c>
      <c r="P144">
        <v>1985</v>
      </c>
      <c r="Q144">
        <v>1990</v>
      </c>
      <c r="R144" t="s">
        <v>514</v>
      </c>
      <c r="S144">
        <v>1</v>
      </c>
      <c r="T144"/>
      <c r="U144" t="s">
        <v>566</v>
      </c>
    </row>
    <row r="145" spans="1:21" ht="40.15" customHeight="1" x14ac:dyDescent="0.45">
      <c r="A145">
        <v>205</v>
      </c>
      <c r="B145" t="s">
        <v>327</v>
      </c>
      <c r="C145">
        <v>3.5000000000000001E-3</v>
      </c>
      <c r="D145">
        <v>1987</v>
      </c>
      <c r="E145" t="s">
        <v>20</v>
      </c>
      <c r="F145" t="s">
        <v>10</v>
      </c>
      <c r="G145">
        <v>-43.2</v>
      </c>
      <c r="H145">
        <v>35.200000000000003</v>
      </c>
      <c r="I145" t="s">
        <v>11</v>
      </c>
      <c r="J145" t="s">
        <v>12</v>
      </c>
      <c r="K145" t="s">
        <v>328</v>
      </c>
      <c r="L145">
        <v>1265</v>
      </c>
      <c r="M145">
        <v>34.35</v>
      </c>
      <c r="N145">
        <v>136.41666670000001</v>
      </c>
      <c r="O145">
        <v>2</v>
      </c>
      <c r="P145">
        <v>2007</v>
      </c>
      <c r="Q145">
        <v>2009</v>
      </c>
      <c r="R145" t="s">
        <v>505</v>
      </c>
      <c r="S145">
        <v>1</v>
      </c>
      <c r="T145"/>
      <c r="U145"/>
    </row>
    <row r="146" spans="1:21" ht="40.15" customHeight="1" x14ac:dyDescent="0.45">
      <c r="A146">
        <v>206</v>
      </c>
      <c r="B146" t="s">
        <v>329</v>
      </c>
      <c r="C146">
        <v>0.1</v>
      </c>
      <c r="D146">
        <v>1490</v>
      </c>
      <c r="E146" t="s">
        <v>9</v>
      </c>
      <c r="F146" t="s">
        <v>10</v>
      </c>
      <c r="G146">
        <v>80</v>
      </c>
      <c r="H146">
        <v>-22</v>
      </c>
      <c r="I146" t="s">
        <v>11</v>
      </c>
      <c r="J146" t="s">
        <v>17</v>
      </c>
      <c r="K146" t="s">
        <v>330</v>
      </c>
      <c r="L146">
        <v>2194</v>
      </c>
      <c r="M146">
        <v>8.35</v>
      </c>
      <c r="N146">
        <v>43.016666999999998</v>
      </c>
      <c r="O146">
        <v>9</v>
      </c>
      <c r="P146">
        <v>1999</v>
      </c>
      <c r="Q146">
        <v>2008</v>
      </c>
      <c r="R146" t="s">
        <v>514</v>
      </c>
      <c r="S146">
        <v>1</v>
      </c>
      <c r="T146"/>
      <c r="U146"/>
    </row>
    <row r="147" spans="1:21" ht="40.15" customHeight="1" x14ac:dyDescent="0.45">
      <c r="A147">
        <v>207</v>
      </c>
      <c r="B147" t="s">
        <v>331</v>
      </c>
      <c r="C147">
        <v>4.1399999999999999E-2</v>
      </c>
      <c r="D147">
        <v>2600</v>
      </c>
      <c r="E147" t="s">
        <v>15</v>
      </c>
      <c r="F147" t="s">
        <v>10</v>
      </c>
      <c r="G147">
        <v>-100</v>
      </c>
      <c r="H147">
        <v>43.3</v>
      </c>
      <c r="I147" t="s">
        <v>11</v>
      </c>
      <c r="J147" t="s">
        <v>12</v>
      </c>
      <c r="K147" t="s">
        <v>332</v>
      </c>
      <c r="L147">
        <v>1121</v>
      </c>
      <c r="M147">
        <v>-42.160676000000002</v>
      </c>
      <c r="N147">
        <v>171.73598200000001</v>
      </c>
      <c r="O147">
        <v>1</v>
      </c>
      <c r="P147">
        <v>1977</v>
      </c>
      <c r="Q147">
        <v>1979</v>
      </c>
      <c r="R147" t="s">
        <v>543</v>
      </c>
      <c r="S147">
        <v>1</v>
      </c>
      <c r="T147"/>
      <c r="U147" t="s">
        <v>749</v>
      </c>
    </row>
    <row r="148" spans="1:21" ht="40.15" customHeight="1" x14ac:dyDescent="0.45">
      <c r="A148">
        <v>208</v>
      </c>
      <c r="B148" t="s">
        <v>333</v>
      </c>
      <c r="C148">
        <v>8.2600000000000007E-2</v>
      </c>
      <c r="D148">
        <v>2600</v>
      </c>
      <c r="E148" t="s">
        <v>15</v>
      </c>
      <c r="F148" t="s">
        <v>10</v>
      </c>
      <c r="G148">
        <v>-75</v>
      </c>
      <c r="H148">
        <v>36</v>
      </c>
      <c r="I148" t="s">
        <v>11</v>
      </c>
      <c r="J148" t="s">
        <v>12</v>
      </c>
      <c r="K148" t="s">
        <v>332</v>
      </c>
      <c r="L148">
        <v>1121</v>
      </c>
      <c r="M148">
        <v>-42.160676000000002</v>
      </c>
      <c r="N148">
        <v>171.73598200000001</v>
      </c>
      <c r="O148">
        <v>1</v>
      </c>
      <c r="P148">
        <v>1977</v>
      </c>
      <c r="Q148">
        <v>1979</v>
      </c>
      <c r="R148" t="s">
        <v>543</v>
      </c>
      <c r="S148">
        <v>1</v>
      </c>
      <c r="T148"/>
      <c r="U148" t="s">
        <v>749</v>
      </c>
    </row>
    <row r="149" spans="1:21" ht="40.15" customHeight="1" x14ac:dyDescent="0.45">
      <c r="A149">
        <v>209</v>
      </c>
      <c r="B149" t="s">
        <v>334</v>
      </c>
      <c r="C149">
        <v>0.34</v>
      </c>
      <c r="D149">
        <v>760</v>
      </c>
      <c r="E149" t="s">
        <v>9</v>
      </c>
      <c r="F149" t="s">
        <v>10</v>
      </c>
      <c r="G149">
        <v>-100</v>
      </c>
      <c r="H149">
        <v>27.3</v>
      </c>
      <c r="I149" t="s">
        <v>11</v>
      </c>
      <c r="J149" t="s">
        <v>12</v>
      </c>
      <c r="K149" t="s">
        <v>335</v>
      </c>
      <c r="L149">
        <v>899</v>
      </c>
      <c r="M149">
        <v>47.533332999999999</v>
      </c>
      <c r="N149">
        <v>-93.466667000000001</v>
      </c>
      <c r="O149">
        <v>1</v>
      </c>
      <c r="P149">
        <v>1970</v>
      </c>
      <c r="Q149">
        <v>1971</v>
      </c>
      <c r="R149" t="s">
        <v>514</v>
      </c>
      <c r="S149">
        <v>1</v>
      </c>
      <c r="T149"/>
      <c r="U149" t="s">
        <v>592</v>
      </c>
    </row>
    <row r="150" spans="1:21" ht="40.15" customHeight="1" x14ac:dyDescent="0.45">
      <c r="A150">
        <v>210</v>
      </c>
      <c r="B150" t="s">
        <v>336</v>
      </c>
      <c r="C150">
        <v>2.48</v>
      </c>
      <c r="D150">
        <v>1070</v>
      </c>
      <c r="E150" t="s">
        <v>9</v>
      </c>
      <c r="F150" t="s">
        <v>10</v>
      </c>
      <c r="G150">
        <v>-100</v>
      </c>
      <c r="H150">
        <v>147.6</v>
      </c>
      <c r="I150" t="s">
        <v>11</v>
      </c>
      <c r="J150" t="s">
        <v>12</v>
      </c>
      <c r="K150" t="s">
        <v>337</v>
      </c>
      <c r="L150">
        <v>1540</v>
      </c>
      <c r="M150">
        <v>-34.485300000000002</v>
      </c>
      <c r="N150">
        <v>116.32878700000001</v>
      </c>
      <c r="O150">
        <v>9</v>
      </c>
      <c r="P150">
        <v>1982</v>
      </c>
      <c r="Q150">
        <v>1991</v>
      </c>
      <c r="R150" t="s">
        <v>543</v>
      </c>
      <c r="S150">
        <v>1</v>
      </c>
      <c r="T150"/>
      <c r="U150" t="s">
        <v>764</v>
      </c>
    </row>
    <row r="151" spans="1:21" ht="40.15" customHeight="1" x14ac:dyDescent="0.45">
      <c r="A151">
        <v>211</v>
      </c>
      <c r="B151" t="s">
        <v>338</v>
      </c>
      <c r="C151">
        <v>0.20200000000000001</v>
      </c>
      <c r="D151">
        <v>1658</v>
      </c>
      <c r="E151" t="s">
        <v>9</v>
      </c>
      <c r="F151" t="s">
        <v>10</v>
      </c>
      <c r="G151">
        <v>-50</v>
      </c>
      <c r="H151">
        <v>33</v>
      </c>
      <c r="I151" t="s">
        <v>11</v>
      </c>
      <c r="J151" t="s">
        <v>12</v>
      </c>
      <c r="K151" t="s">
        <v>339</v>
      </c>
      <c r="L151">
        <v>1433</v>
      </c>
      <c r="M151">
        <v>-8.8333329999999997</v>
      </c>
      <c r="N151">
        <v>33.466667000000001</v>
      </c>
      <c r="O151">
        <v>12</v>
      </c>
      <c r="P151">
        <v>1957</v>
      </c>
      <c r="Q151">
        <v>1969</v>
      </c>
      <c r="R151" t="s">
        <v>514</v>
      </c>
      <c r="S151">
        <v>1</v>
      </c>
      <c r="T151"/>
      <c r="U151"/>
    </row>
    <row r="152" spans="1:21" ht="40.15" customHeight="1" x14ac:dyDescent="0.45">
      <c r="A152">
        <v>212</v>
      </c>
      <c r="B152" t="s">
        <v>340</v>
      </c>
      <c r="C152">
        <v>0.26</v>
      </c>
      <c r="D152">
        <v>1150</v>
      </c>
      <c r="E152" t="s">
        <v>9</v>
      </c>
      <c r="F152" t="s">
        <v>10</v>
      </c>
      <c r="G152">
        <v>100</v>
      </c>
      <c r="H152">
        <v>-196.5</v>
      </c>
      <c r="I152" t="s">
        <v>11</v>
      </c>
      <c r="J152" t="s">
        <v>12</v>
      </c>
      <c r="K152" t="s">
        <v>341</v>
      </c>
      <c r="L152">
        <v>1641</v>
      </c>
      <c r="M152">
        <v>-25.283333330000001</v>
      </c>
      <c r="N152">
        <v>30.56666667</v>
      </c>
      <c r="O152">
        <v>21</v>
      </c>
      <c r="P152">
        <v>1956</v>
      </c>
      <c r="Q152">
        <v>1977</v>
      </c>
      <c r="R152" t="s">
        <v>505</v>
      </c>
      <c r="S152">
        <v>1</v>
      </c>
      <c r="T152"/>
      <c r="U152"/>
    </row>
    <row r="153" spans="1:21" ht="40.15" customHeight="1" x14ac:dyDescent="0.45">
      <c r="A153">
        <v>213</v>
      </c>
      <c r="B153" t="s">
        <v>342</v>
      </c>
      <c r="C153">
        <v>0.63</v>
      </c>
      <c r="D153">
        <v>1876</v>
      </c>
      <c r="E153" t="s">
        <v>126</v>
      </c>
      <c r="F153" t="s">
        <v>10</v>
      </c>
      <c r="G153">
        <v>-75</v>
      </c>
      <c r="H153">
        <v>43</v>
      </c>
      <c r="I153" t="s">
        <v>11</v>
      </c>
      <c r="J153" t="s">
        <v>12</v>
      </c>
      <c r="K153" t="s">
        <v>146</v>
      </c>
      <c r="L153">
        <v>1241</v>
      </c>
      <c r="M153">
        <v>-37.503878</v>
      </c>
      <c r="N153">
        <v>146.106764</v>
      </c>
      <c r="O153">
        <v>12</v>
      </c>
      <c r="P153">
        <v>1971</v>
      </c>
      <c r="Q153">
        <v>1996</v>
      </c>
      <c r="R153" t="s">
        <v>543</v>
      </c>
      <c r="S153">
        <v>1</v>
      </c>
      <c r="T153"/>
      <c r="U153" t="s">
        <v>800</v>
      </c>
    </row>
    <row r="154" spans="1:21" ht="40.15" customHeight="1" x14ac:dyDescent="0.45">
      <c r="A154">
        <v>214</v>
      </c>
      <c r="B154" t="s">
        <v>343</v>
      </c>
      <c r="C154">
        <v>0.04</v>
      </c>
      <c r="D154">
        <v>1813</v>
      </c>
      <c r="E154" t="s">
        <v>126</v>
      </c>
      <c r="F154" t="s">
        <v>10</v>
      </c>
      <c r="G154">
        <v>-75</v>
      </c>
      <c r="H154">
        <v>104</v>
      </c>
      <c r="I154" t="s">
        <v>11</v>
      </c>
      <c r="J154" t="s">
        <v>12</v>
      </c>
      <c r="K154" t="s">
        <v>146</v>
      </c>
      <c r="L154">
        <v>1241</v>
      </c>
      <c r="M154">
        <v>-37.503878</v>
      </c>
      <c r="N154">
        <v>146.106764</v>
      </c>
      <c r="O154">
        <v>12</v>
      </c>
      <c r="P154">
        <v>1977</v>
      </c>
      <c r="Q154">
        <v>1996</v>
      </c>
      <c r="R154" t="s">
        <v>543</v>
      </c>
      <c r="S154">
        <v>1</v>
      </c>
      <c r="T154"/>
      <c r="U154" t="s">
        <v>763</v>
      </c>
    </row>
    <row r="155" spans="1:21" ht="40.15" customHeight="1" x14ac:dyDescent="0.45">
      <c r="A155">
        <v>215</v>
      </c>
      <c r="B155" t="s">
        <v>344</v>
      </c>
      <c r="C155">
        <v>0.73</v>
      </c>
      <c r="D155">
        <v>1763</v>
      </c>
      <c r="E155" t="s">
        <v>126</v>
      </c>
      <c r="F155" t="s">
        <v>10</v>
      </c>
      <c r="G155">
        <v>-75</v>
      </c>
      <c r="H155">
        <v>97</v>
      </c>
      <c r="I155" t="s">
        <v>11</v>
      </c>
      <c r="J155" t="s">
        <v>12</v>
      </c>
      <c r="K155" t="s">
        <v>146</v>
      </c>
      <c r="L155">
        <v>1241</v>
      </c>
      <c r="M155">
        <v>-37.503878</v>
      </c>
      <c r="N155">
        <v>146.106764</v>
      </c>
      <c r="O155">
        <v>12</v>
      </c>
      <c r="P155">
        <v>1977</v>
      </c>
      <c r="Q155">
        <v>1996</v>
      </c>
      <c r="R155" t="s">
        <v>543</v>
      </c>
      <c r="S155">
        <v>1</v>
      </c>
      <c r="T155"/>
      <c r="U155" t="s">
        <v>763</v>
      </c>
    </row>
    <row r="156" spans="1:21" ht="40.15" customHeight="1" x14ac:dyDescent="0.45">
      <c r="A156">
        <v>216</v>
      </c>
      <c r="B156" t="s">
        <v>568</v>
      </c>
      <c r="C156">
        <v>0.63</v>
      </c>
      <c r="D156">
        <v>939</v>
      </c>
      <c r="E156" t="s">
        <v>20</v>
      </c>
      <c r="F156" t="s">
        <v>10</v>
      </c>
      <c r="G156">
        <v>90</v>
      </c>
      <c r="H156">
        <v>-50</v>
      </c>
      <c r="I156" t="s">
        <v>11</v>
      </c>
      <c r="J156" t="s">
        <v>12</v>
      </c>
      <c r="K156" t="s">
        <v>345</v>
      </c>
      <c r="L156">
        <v>1223</v>
      </c>
      <c r="M156">
        <v>-3.0296210000000001</v>
      </c>
      <c r="N156">
        <v>-78.442110999999997</v>
      </c>
      <c r="O156">
        <v>1</v>
      </c>
      <c r="P156">
        <v>2004</v>
      </c>
      <c r="Q156">
        <v>2005</v>
      </c>
      <c r="R156" t="s">
        <v>543</v>
      </c>
      <c r="S156">
        <v>1</v>
      </c>
      <c r="T156"/>
      <c r="U156"/>
    </row>
    <row r="157" spans="1:21" ht="40.15" customHeight="1" x14ac:dyDescent="0.45">
      <c r="A157">
        <v>217</v>
      </c>
      <c r="B157" t="s">
        <v>346</v>
      </c>
      <c r="C157">
        <v>650</v>
      </c>
      <c r="D157">
        <v>1700</v>
      </c>
      <c r="E157" t="s">
        <v>126</v>
      </c>
      <c r="F157" t="s">
        <v>10</v>
      </c>
      <c r="G157">
        <v>9</v>
      </c>
      <c r="H157">
        <v>0</v>
      </c>
      <c r="I157" t="s">
        <v>11</v>
      </c>
      <c r="J157" t="s">
        <v>22</v>
      </c>
      <c r="K157" t="s">
        <v>40</v>
      </c>
      <c r="L157">
        <v>1061</v>
      </c>
      <c r="M157">
        <v>-38.614683999999997</v>
      </c>
      <c r="N157">
        <v>-72.230714000000006</v>
      </c>
      <c r="O157">
        <v>43</v>
      </c>
      <c r="P157">
        <v>1962</v>
      </c>
      <c r="Q157">
        <v>2005</v>
      </c>
      <c r="R157" t="s">
        <v>543</v>
      </c>
      <c r="S157">
        <v>1</v>
      </c>
      <c r="T157"/>
      <c r="U157"/>
    </row>
    <row r="158" spans="1:21" ht="40.15" customHeight="1" x14ac:dyDescent="0.45">
      <c r="A158">
        <v>218</v>
      </c>
      <c r="B158" t="s">
        <v>347</v>
      </c>
      <c r="C158">
        <v>434</v>
      </c>
      <c r="D158">
        <v>1597</v>
      </c>
      <c r="E158" t="s">
        <v>126</v>
      </c>
      <c r="F158" t="s">
        <v>10</v>
      </c>
      <c r="G158">
        <v>50</v>
      </c>
      <c r="H158">
        <v>-25.5</v>
      </c>
      <c r="I158" t="s">
        <v>11</v>
      </c>
      <c r="J158" t="s">
        <v>22</v>
      </c>
      <c r="K158" t="s">
        <v>40</v>
      </c>
      <c r="L158">
        <v>1228</v>
      </c>
      <c r="M158">
        <v>-37.763142999999999</v>
      </c>
      <c r="N158">
        <v>-72.233637999999999</v>
      </c>
      <c r="O158">
        <v>43</v>
      </c>
      <c r="P158">
        <v>1962</v>
      </c>
      <c r="Q158">
        <v>2005</v>
      </c>
      <c r="R158" t="s">
        <v>543</v>
      </c>
      <c r="S158">
        <v>1</v>
      </c>
      <c r="T158"/>
      <c r="U158"/>
    </row>
    <row r="159" spans="1:21" ht="40.15" customHeight="1" x14ac:dyDescent="0.45">
      <c r="A159">
        <v>219</v>
      </c>
      <c r="B159" t="s">
        <v>623</v>
      </c>
      <c r="C159">
        <v>0.30499999999999999</v>
      </c>
      <c r="D159">
        <v>1590</v>
      </c>
      <c r="E159" t="s">
        <v>126</v>
      </c>
      <c r="F159" t="s">
        <v>10</v>
      </c>
      <c r="G159">
        <v>-74</v>
      </c>
      <c r="H159">
        <v>38</v>
      </c>
      <c r="I159" t="s">
        <v>11</v>
      </c>
      <c r="J159" t="s">
        <v>12</v>
      </c>
      <c r="K159" t="s">
        <v>146</v>
      </c>
      <c r="L159">
        <v>1241</v>
      </c>
      <c r="M159">
        <v>-37.503878</v>
      </c>
      <c r="N159">
        <v>146.106764</v>
      </c>
      <c r="O159">
        <v>3</v>
      </c>
      <c r="P159">
        <v>1984</v>
      </c>
      <c r="Q159">
        <v>1987</v>
      </c>
      <c r="R159" t="s">
        <v>543</v>
      </c>
      <c r="S159">
        <v>1</v>
      </c>
      <c r="T159"/>
      <c r="U159" t="s">
        <v>801</v>
      </c>
    </row>
    <row r="160" spans="1:21" ht="40.15" customHeight="1" x14ac:dyDescent="0.45">
      <c r="A160">
        <v>220</v>
      </c>
      <c r="B160" t="s">
        <v>348</v>
      </c>
      <c r="C160">
        <v>1</v>
      </c>
      <c r="D160">
        <v>810</v>
      </c>
      <c r="E160" t="s">
        <v>20</v>
      </c>
      <c r="F160" t="s">
        <v>21</v>
      </c>
      <c r="G160">
        <v>-32</v>
      </c>
      <c r="H160">
        <v>59.3</v>
      </c>
      <c r="I160" t="s">
        <v>11</v>
      </c>
      <c r="J160" t="s">
        <v>12</v>
      </c>
      <c r="K160" t="s">
        <v>621</v>
      </c>
      <c r="L160">
        <v>2087</v>
      </c>
      <c r="M160">
        <v>33.79</v>
      </c>
      <c r="N160">
        <v>-110.96</v>
      </c>
      <c r="O160">
        <v>1</v>
      </c>
      <c r="P160">
        <v>1958</v>
      </c>
      <c r="Q160">
        <v>1958</v>
      </c>
      <c r="R160" t="s">
        <v>543</v>
      </c>
      <c r="S160">
        <v>1</v>
      </c>
      <c r="T160">
        <v>1</v>
      </c>
      <c r="U160" t="s">
        <v>688</v>
      </c>
    </row>
    <row r="161" spans="1:22" ht="40.15" customHeight="1" x14ac:dyDescent="0.45">
      <c r="A161">
        <v>221</v>
      </c>
      <c r="B161" t="s">
        <v>349</v>
      </c>
      <c r="C161">
        <v>0.183</v>
      </c>
      <c r="D161">
        <v>4239</v>
      </c>
      <c r="E161" t="s">
        <v>9</v>
      </c>
      <c r="F161" t="s">
        <v>10</v>
      </c>
      <c r="G161">
        <v>-67</v>
      </c>
      <c r="H161">
        <v>10.199999999999999</v>
      </c>
      <c r="I161" t="s">
        <v>11</v>
      </c>
      <c r="J161" t="s">
        <v>12</v>
      </c>
      <c r="K161" t="s">
        <v>666</v>
      </c>
      <c r="L161">
        <v>1849</v>
      </c>
      <c r="M161">
        <v>-17.317791</v>
      </c>
      <c r="N161">
        <v>145.949769</v>
      </c>
      <c r="O161">
        <v>2</v>
      </c>
      <c r="P161">
        <v>1971</v>
      </c>
      <c r="Q161">
        <v>1973</v>
      </c>
      <c r="R161" t="s">
        <v>543</v>
      </c>
      <c r="S161">
        <v>1</v>
      </c>
      <c r="T161"/>
      <c r="U161" t="s">
        <v>802</v>
      </c>
    </row>
    <row r="162" spans="1:22" ht="40.15" customHeight="1" x14ac:dyDescent="0.45">
      <c r="A162">
        <v>222</v>
      </c>
      <c r="B162" t="s">
        <v>350</v>
      </c>
      <c r="C162">
        <v>0.41</v>
      </c>
      <c r="D162">
        <v>810</v>
      </c>
      <c r="E162" t="s">
        <v>20</v>
      </c>
      <c r="F162" t="s">
        <v>21</v>
      </c>
      <c r="G162">
        <v>-36</v>
      </c>
      <c r="H162">
        <v>69.8</v>
      </c>
      <c r="I162" t="s">
        <v>11</v>
      </c>
      <c r="J162" t="s">
        <v>12</v>
      </c>
      <c r="K162" t="s">
        <v>642</v>
      </c>
      <c r="L162">
        <v>1165</v>
      </c>
      <c r="M162">
        <v>39.845684910000003</v>
      </c>
      <c r="N162">
        <v>-105.92363810000001</v>
      </c>
      <c r="O162">
        <v>6</v>
      </c>
      <c r="P162">
        <v>1978</v>
      </c>
      <c r="Q162">
        <v>1984</v>
      </c>
      <c r="R162" t="s">
        <v>543</v>
      </c>
      <c r="S162">
        <v>1</v>
      </c>
      <c r="T162"/>
      <c r="U162" t="s">
        <v>550</v>
      </c>
    </row>
    <row r="163" spans="1:22" ht="40.15" customHeight="1" x14ac:dyDescent="0.45">
      <c r="A163">
        <v>223</v>
      </c>
      <c r="B163" t="s">
        <v>351</v>
      </c>
      <c r="C163">
        <v>0.41</v>
      </c>
      <c r="D163">
        <v>810</v>
      </c>
      <c r="E163" t="s">
        <v>20</v>
      </c>
      <c r="F163" t="s">
        <v>21</v>
      </c>
      <c r="G163">
        <v>-40</v>
      </c>
      <c r="H163">
        <v>55.8</v>
      </c>
      <c r="I163" t="s">
        <v>11</v>
      </c>
      <c r="J163" t="s">
        <v>12</v>
      </c>
      <c r="K163" t="s">
        <v>642</v>
      </c>
      <c r="L163">
        <v>1165</v>
      </c>
      <c r="M163">
        <v>39.85</v>
      </c>
      <c r="N163">
        <v>-105.92</v>
      </c>
      <c r="O163">
        <v>3</v>
      </c>
      <c r="P163">
        <v>1978</v>
      </c>
      <c r="Q163">
        <v>1984</v>
      </c>
      <c r="R163" t="s">
        <v>543</v>
      </c>
      <c r="S163">
        <v>1</v>
      </c>
      <c r="T163">
        <v>1</v>
      </c>
      <c r="U163" t="s">
        <v>549</v>
      </c>
    </row>
    <row r="164" spans="1:22" ht="40.15" customHeight="1" x14ac:dyDescent="0.45">
      <c r="A164">
        <v>224</v>
      </c>
      <c r="B164" t="s">
        <v>352</v>
      </c>
      <c r="C164">
        <v>36.299999999999997</v>
      </c>
      <c r="D164">
        <v>523.38</v>
      </c>
      <c r="E164" t="s">
        <v>9</v>
      </c>
      <c r="F164" t="s">
        <v>10</v>
      </c>
      <c r="G164">
        <v>40</v>
      </c>
      <c r="H164">
        <v>-49.6</v>
      </c>
      <c r="I164" t="s">
        <v>11</v>
      </c>
      <c r="J164" t="s">
        <v>12</v>
      </c>
      <c r="K164" t="s">
        <v>353</v>
      </c>
      <c r="L164">
        <v>1179</v>
      </c>
      <c r="M164">
        <v>35.683332999999998</v>
      </c>
      <c r="N164">
        <v>107.5</v>
      </c>
      <c r="O164">
        <v>54</v>
      </c>
      <c r="P164">
        <v>1954</v>
      </c>
      <c r="Q164">
        <v>2008</v>
      </c>
      <c r="R164" t="s">
        <v>505</v>
      </c>
      <c r="S164">
        <v>1</v>
      </c>
      <c r="T164"/>
      <c r="U164" t="s">
        <v>555</v>
      </c>
    </row>
    <row r="165" spans="1:22" s="11" customFormat="1" ht="40.15" customHeight="1" x14ac:dyDescent="0.45">
      <c r="A165">
        <v>225</v>
      </c>
      <c r="B165" t="s">
        <v>718</v>
      </c>
      <c r="C165">
        <v>0.05</v>
      </c>
      <c r="D165">
        <v>452</v>
      </c>
      <c r="E165" t="s">
        <v>9</v>
      </c>
      <c r="F165" t="s">
        <v>10</v>
      </c>
      <c r="G165">
        <v>-100</v>
      </c>
      <c r="H165">
        <v>0</v>
      </c>
      <c r="I165" t="s">
        <v>11</v>
      </c>
      <c r="J165" t="s">
        <v>12</v>
      </c>
      <c r="K165" t="s">
        <v>716</v>
      </c>
      <c r="L165">
        <v>2701</v>
      </c>
      <c r="M165">
        <v>32.740980999999998</v>
      </c>
      <c r="N165">
        <v>-111.548249</v>
      </c>
      <c r="O165">
        <v>17</v>
      </c>
      <c r="P165">
        <v>1954</v>
      </c>
      <c r="Q165">
        <v>1971</v>
      </c>
      <c r="R165" t="s">
        <v>543</v>
      </c>
      <c r="S165">
        <v>1</v>
      </c>
      <c r="T165"/>
      <c r="U165" t="s">
        <v>719</v>
      </c>
      <c r="V165" s="31"/>
    </row>
    <row r="166" spans="1:22" ht="40.15" customHeight="1" x14ac:dyDescent="0.45">
      <c r="A166">
        <v>226</v>
      </c>
      <c r="B166" t="s">
        <v>572</v>
      </c>
      <c r="C166">
        <v>0.05</v>
      </c>
      <c r="D166">
        <v>452</v>
      </c>
      <c r="E166" t="s">
        <v>9</v>
      </c>
      <c r="F166" t="s">
        <v>10</v>
      </c>
      <c r="G166">
        <v>-100</v>
      </c>
      <c r="H166">
        <v>30.2</v>
      </c>
      <c r="I166" t="s">
        <v>11</v>
      </c>
      <c r="J166" t="s">
        <v>12</v>
      </c>
      <c r="K166" t="s">
        <v>716</v>
      </c>
      <c r="L166">
        <v>2701</v>
      </c>
      <c r="M166">
        <v>32.740980999999998</v>
      </c>
      <c r="N166">
        <v>-111.548249</v>
      </c>
      <c r="O166">
        <v>17</v>
      </c>
      <c r="P166">
        <v>1954</v>
      </c>
      <c r="Q166">
        <v>1971</v>
      </c>
      <c r="R166"/>
      <c r="S166">
        <v>1</v>
      </c>
      <c r="T166"/>
      <c r="U166" t="s">
        <v>717</v>
      </c>
    </row>
    <row r="167" spans="1:22" ht="40.15" customHeight="1" x14ac:dyDescent="0.45">
      <c r="A167">
        <v>227</v>
      </c>
      <c r="B167" t="s">
        <v>354</v>
      </c>
      <c r="C167">
        <v>0.71</v>
      </c>
      <c r="D167">
        <v>2480</v>
      </c>
      <c r="E167" t="s">
        <v>20</v>
      </c>
      <c r="F167" t="s">
        <v>21</v>
      </c>
      <c r="G167">
        <v>-82</v>
      </c>
      <c r="H167">
        <v>32.6</v>
      </c>
      <c r="I167" t="s">
        <v>11</v>
      </c>
      <c r="J167" t="s">
        <v>12</v>
      </c>
      <c r="K167" t="s">
        <v>355</v>
      </c>
      <c r="L167">
        <v>937</v>
      </c>
      <c r="M167">
        <v>44.53</v>
      </c>
      <c r="N167">
        <v>-123.88</v>
      </c>
      <c r="O167">
        <v>23</v>
      </c>
      <c r="P167">
        <v>1950</v>
      </c>
      <c r="Q167">
        <v>1973</v>
      </c>
      <c r="R167" t="s">
        <v>543</v>
      </c>
      <c r="S167">
        <v>1</v>
      </c>
      <c r="T167">
        <v>1</v>
      </c>
      <c r="U167" t="s">
        <v>575</v>
      </c>
    </row>
    <row r="168" spans="1:22" ht="40.15" customHeight="1" x14ac:dyDescent="0.45">
      <c r="A168">
        <v>228</v>
      </c>
      <c r="B168" t="s">
        <v>356</v>
      </c>
      <c r="C168">
        <v>0.318</v>
      </c>
      <c r="D168">
        <v>1535</v>
      </c>
      <c r="E168" t="s">
        <v>9</v>
      </c>
      <c r="F168" t="s">
        <v>10</v>
      </c>
      <c r="G168">
        <v>59</v>
      </c>
      <c r="H168">
        <v>-15.8</v>
      </c>
      <c r="I168" t="s">
        <v>11</v>
      </c>
      <c r="J168" t="s">
        <v>12</v>
      </c>
      <c r="K168" t="s">
        <v>595</v>
      </c>
      <c r="L168">
        <v>1543</v>
      </c>
      <c r="M168">
        <v>11.373234</v>
      </c>
      <c r="N168">
        <v>76.760132999999996</v>
      </c>
      <c r="O168">
        <v>13</v>
      </c>
      <c r="P168">
        <v>1968</v>
      </c>
      <c r="Q168">
        <v>1981</v>
      </c>
      <c r="R168" t="s">
        <v>505</v>
      </c>
      <c r="S168">
        <v>1</v>
      </c>
      <c r="T168"/>
      <c r="U168"/>
    </row>
    <row r="169" spans="1:22" ht="40.15" customHeight="1" x14ac:dyDescent="0.45">
      <c r="A169">
        <v>229</v>
      </c>
      <c r="B169" t="s">
        <v>357</v>
      </c>
      <c r="C169">
        <v>8.2899999999999991</v>
      </c>
      <c r="D169">
        <v>1116</v>
      </c>
      <c r="E169" t="s">
        <v>20</v>
      </c>
      <c r="F169" t="s">
        <v>21</v>
      </c>
      <c r="G169">
        <v>0.2</v>
      </c>
      <c r="H169">
        <v>0</v>
      </c>
      <c r="I169" t="s">
        <v>11</v>
      </c>
      <c r="J169" t="s">
        <v>322</v>
      </c>
      <c r="K169" t="s">
        <v>323</v>
      </c>
      <c r="L169">
        <v>928</v>
      </c>
      <c r="M169">
        <v>49.591598390000001</v>
      </c>
      <c r="N169">
        <v>-114.59201830000001</v>
      </c>
      <c r="O169">
        <v>5</v>
      </c>
      <c r="P169">
        <v>2005</v>
      </c>
      <c r="Q169">
        <v>2010</v>
      </c>
      <c r="R169" t="s">
        <v>543</v>
      </c>
      <c r="S169">
        <v>1</v>
      </c>
      <c r="T169"/>
      <c r="U169"/>
    </row>
    <row r="170" spans="1:22" ht="40.15" customHeight="1" x14ac:dyDescent="0.45">
      <c r="A170">
        <v>230</v>
      </c>
      <c r="B170" t="s">
        <v>358</v>
      </c>
      <c r="C170">
        <v>0.63</v>
      </c>
      <c r="D170">
        <v>1867</v>
      </c>
      <c r="E170" t="s">
        <v>20</v>
      </c>
      <c r="F170" t="s">
        <v>10</v>
      </c>
      <c r="G170">
        <v>-85</v>
      </c>
      <c r="H170">
        <v>50</v>
      </c>
      <c r="I170" t="s">
        <v>11</v>
      </c>
      <c r="J170" t="s">
        <v>17</v>
      </c>
      <c r="K170" t="s">
        <v>359</v>
      </c>
      <c r="L170">
        <v>1575</v>
      </c>
      <c r="M170">
        <v>-18.00416667</v>
      </c>
      <c r="N170">
        <v>177.3522222</v>
      </c>
      <c r="O170"/>
      <c r="P170">
        <v>1990</v>
      </c>
      <c r="Q170">
        <v>1992</v>
      </c>
      <c r="R170" t="s">
        <v>505</v>
      </c>
      <c r="S170">
        <v>1</v>
      </c>
      <c r="T170"/>
      <c r="U170" t="s">
        <v>803</v>
      </c>
    </row>
    <row r="171" spans="1:22" ht="40.15" customHeight="1" x14ac:dyDescent="0.45">
      <c r="A171">
        <v>231</v>
      </c>
      <c r="B171" t="s">
        <v>360</v>
      </c>
      <c r="C171">
        <v>256</v>
      </c>
      <c r="D171">
        <v>839</v>
      </c>
      <c r="E171" t="s">
        <v>126</v>
      </c>
      <c r="F171" t="s">
        <v>10</v>
      </c>
      <c r="G171">
        <v>22</v>
      </c>
      <c r="H171">
        <v>-21</v>
      </c>
      <c r="I171" t="s">
        <v>11</v>
      </c>
      <c r="J171" t="s">
        <v>17</v>
      </c>
      <c r="K171" t="s">
        <v>306</v>
      </c>
      <c r="L171">
        <v>1219</v>
      </c>
      <c r="M171">
        <v>42.33888889</v>
      </c>
      <c r="N171">
        <v>1.6852777779999999</v>
      </c>
      <c r="O171">
        <v>36</v>
      </c>
      <c r="P171">
        <v>1957</v>
      </c>
      <c r="Q171">
        <v>1993</v>
      </c>
      <c r="R171" t="s">
        <v>505</v>
      </c>
      <c r="S171">
        <v>1</v>
      </c>
      <c r="T171"/>
      <c r="U171" t="s">
        <v>574</v>
      </c>
    </row>
    <row r="172" spans="1:22" ht="40.15" customHeight="1" x14ac:dyDescent="0.45">
      <c r="A172">
        <v>232</v>
      </c>
      <c r="B172" t="s">
        <v>361</v>
      </c>
      <c r="C172">
        <v>5.74E-2</v>
      </c>
      <c r="D172">
        <v>1317</v>
      </c>
      <c r="E172" t="s">
        <v>20</v>
      </c>
      <c r="F172" t="s">
        <v>10</v>
      </c>
      <c r="G172">
        <v>-50</v>
      </c>
      <c r="H172">
        <v>30.9</v>
      </c>
      <c r="I172" t="s">
        <v>11</v>
      </c>
      <c r="J172" t="s">
        <v>12</v>
      </c>
      <c r="K172" t="s">
        <v>672</v>
      </c>
      <c r="L172">
        <v>1491</v>
      </c>
      <c r="M172">
        <v>34.431286</v>
      </c>
      <c r="N172">
        <v>-94.552682000000004</v>
      </c>
      <c r="O172">
        <v>4</v>
      </c>
      <c r="P172">
        <v>1979</v>
      </c>
      <c r="Q172">
        <v>1983</v>
      </c>
      <c r="R172" t="s">
        <v>543</v>
      </c>
      <c r="S172">
        <v>1</v>
      </c>
      <c r="T172"/>
      <c r="U172" t="s">
        <v>671</v>
      </c>
    </row>
    <row r="173" spans="1:22" ht="40.15" customHeight="1" x14ac:dyDescent="0.45">
      <c r="A173">
        <v>233</v>
      </c>
      <c r="B173" t="s">
        <v>362</v>
      </c>
      <c r="C173">
        <v>5.91E-2</v>
      </c>
      <c r="D173">
        <v>1317</v>
      </c>
      <c r="E173" t="s">
        <v>20</v>
      </c>
      <c r="F173" t="s">
        <v>10</v>
      </c>
      <c r="G173">
        <v>-100</v>
      </c>
      <c r="H173">
        <v>45.5</v>
      </c>
      <c r="I173" t="s">
        <v>11</v>
      </c>
      <c r="J173" t="s">
        <v>12</v>
      </c>
      <c r="K173" t="s">
        <v>690</v>
      </c>
      <c r="L173">
        <v>1429</v>
      </c>
      <c r="M173">
        <v>34.786948000000002</v>
      </c>
      <c r="N173">
        <v>-93.029589000000001</v>
      </c>
      <c r="O173">
        <v>4</v>
      </c>
      <c r="P173">
        <v>1979</v>
      </c>
      <c r="Q173">
        <v>1983</v>
      </c>
      <c r="R173" t="s">
        <v>696</v>
      </c>
      <c r="S173">
        <v>1</v>
      </c>
      <c r="T173"/>
      <c r="U173" t="s">
        <v>653</v>
      </c>
    </row>
    <row r="174" spans="1:22" ht="40.15" customHeight="1" x14ac:dyDescent="0.45">
      <c r="A174">
        <v>234</v>
      </c>
      <c r="B174" t="s">
        <v>363</v>
      </c>
      <c r="C174">
        <v>4.3499999999999997E-2</v>
      </c>
      <c r="D174">
        <v>1317</v>
      </c>
      <c r="E174" t="s">
        <v>20</v>
      </c>
      <c r="F174" t="s">
        <v>10</v>
      </c>
      <c r="G174">
        <v>-50</v>
      </c>
      <c r="H174">
        <v>33.799999999999997</v>
      </c>
      <c r="I174" t="s">
        <v>11</v>
      </c>
      <c r="J174" t="s">
        <v>12</v>
      </c>
      <c r="K174" t="s">
        <v>690</v>
      </c>
      <c r="L174">
        <v>1429</v>
      </c>
      <c r="M174">
        <v>34.786948000000002</v>
      </c>
      <c r="N174">
        <v>-93.029589000000001</v>
      </c>
      <c r="O174">
        <v>4</v>
      </c>
      <c r="P174">
        <v>1979</v>
      </c>
      <c r="Q174">
        <v>1983</v>
      </c>
      <c r="R174" t="s">
        <v>696</v>
      </c>
      <c r="S174">
        <v>1</v>
      </c>
      <c r="T174"/>
      <c r="U174" t="s">
        <v>653</v>
      </c>
    </row>
    <row r="175" spans="1:22" ht="40.15" customHeight="1" x14ac:dyDescent="0.45">
      <c r="A175">
        <v>235</v>
      </c>
      <c r="B175" t="s">
        <v>364</v>
      </c>
      <c r="C175">
        <v>5.11E-2</v>
      </c>
      <c r="D175">
        <v>1317</v>
      </c>
      <c r="E175" t="s">
        <v>20</v>
      </c>
      <c r="F175" t="s">
        <v>10</v>
      </c>
      <c r="G175">
        <v>-100</v>
      </c>
      <c r="H175">
        <v>31.7</v>
      </c>
      <c r="I175" t="s">
        <v>11</v>
      </c>
      <c r="J175" t="s">
        <v>12</v>
      </c>
      <c r="K175" t="s">
        <v>690</v>
      </c>
      <c r="L175">
        <v>1429</v>
      </c>
      <c r="M175">
        <v>34.786948000000002</v>
      </c>
      <c r="N175">
        <v>-93.029589000000001</v>
      </c>
      <c r="O175">
        <v>4</v>
      </c>
      <c r="P175">
        <v>1979</v>
      </c>
      <c r="Q175">
        <v>1983</v>
      </c>
      <c r="R175" t="s">
        <v>696</v>
      </c>
      <c r="S175">
        <v>1</v>
      </c>
      <c r="T175"/>
      <c r="U175" t="s">
        <v>653</v>
      </c>
    </row>
    <row r="176" spans="1:22" ht="40.15" customHeight="1" x14ac:dyDescent="0.45">
      <c r="A176">
        <v>236</v>
      </c>
      <c r="B176" t="s">
        <v>365</v>
      </c>
      <c r="C176">
        <v>4.1500000000000002E-2</v>
      </c>
      <c r="D176">
        <v>1317</v>
      </c>
      <c r="E176" t="s">
        <v>20</v>
      </c>
      <c r="F176" t="s">
        <v>10</v>
      </c>
      <c r="G176">
        <v>-50</v>
      </c>
      <c r="H176">
        <v>23.1</v>
      </c>
      <c r="I176" t="s">
        <v>11</v>
      </c>
      <c r="J176" t="s">
        <v>12</v>
      </c>
      <c r="K176" t="s">
        <v>366</v>
      </c>
      <c r="L176">
        <v>1894</v>
      </c>
      <c r="M176">
        <v>34.500214560000003</v>
      </c>
      <c r="N176">
        <v>-94.502716500000005</v>
      </c>
      <c r="O176">
        <v>6</v>
      </c>
      <c r="P176">
        <v>1956</v>
      </c>
      <c r="Q176">
        <v>1962</v>
      </c>
      <c r="R176" t="s">
        <v>505</v>
      </c>
      <c r="S176">
        <v>1</v>
      </c>
      <c r="T176"/>
      <c r="U176"/>
    </row>
    <row r="177" spans="1:21" ht="40.15" customHeight="1" x14ac:dyDescent="0.45">
      <c r="A177">
        <v>237</v>
      </c>
      <c r="B177" t="s">
        <v>367</v>
      </c>
      <c r="C177">
        <v>4.9299999999999997E-2</v>
      </c>
      <c r="D177">
        <v>1317</v>
      </c>
      <c r="E177" t="s">
        <v>20</v>
      </c>
      <c r="F177" t="s">
        <v>10</v>
      </c>
      <c r="G177">
        <v>0</v>
      </c>
      <c r="H177">
        <v>0</v>
      </c>
      <c r="I177" t="s">
        <v>11</v>
      </c>
      <c r="J177" t="s">
        <v>12</v>
      </c>
      <c r="K177" t="s">
        <v>690</v>
      </c>
      <c r="L177">
        <v>1429</v>
      </c>
      <c r="M177">
        <v>34.786948000000002</v>
      </c>
      <c r="N177">
        <v>-93.029589000000001</v>
      </c>
      <c r="O177">
        <v>4</v>
      </c>
      <c r="P177">
        <v>1979</v>
      </c>
      <c r="Q177">
        <v>1983</v>
      </c>
      <c r="R177" t="s">
        <v>696</v>
      </c>
      <c r="S177">
        <v>1</v>
      </c>
      <c r="T177"/>
      <c r="U177" t="s">
        <v>653</v>
      </c>
    </row>
    <row r="178" spans="1:21" ht="40.15" customHeight="1" x14ac:dyDescent="0.45">
      <c r="A178">
        <v>238</v>
      </c>
      <c r="B178" t="s">
        <v>368</v>
      </c>
      <c r="C178">
        <v>4.0800000000000003E-2</v>
      </c>
      <c r="D178">
        <v>1317</v>
      </c>
      <c r="E178" t="s">
        <v>20</v>
      </c>
      <c r="F178" t="s">
        <v>10</v>
      </c>
      <c r="G178">
        <v>-100</v>
      </c>
      <c r="H178">
        <v>18.5</v>
      </c>
      <c r="I178" t="s">
        <v>11</v>
      </c>
      <c r="J178" t="s">
        <v>12</v>
      </c>
      <c r="K178" t="s">
        <v>673</v>
      </c>
      <c r="L178">
        <v>1491</v>
      </c>
      <c r="M178">
        <v>34.431286</v>
      </c>
      <c r="N178">
        <v>-94.552682000000004</v>
      </c>
      <c r="O178">
        <v>4</v>
      </c>
      <c r="P178">
        <v>1979</v>
      </c>
      <c r="Q178">
        <v>1983</v>
      </c>
      <c r="R178" t="s">
        <v>543</v>
      </c>
      <c r="S178">
        <v>1</v>
      </c>
      <c r="T178"/>
      <c r="U178" t="s">
        <v>670</v>
      </c>
    </row>
    <row r="179" spans="1:21" ht="40.15" customHeight="1" x14ac:dyDescent="0.45">
      <c r="A179">
        <v>239</v>
      </c>
      <c r="B179" t="s">
        <v>369</v>
      </c>
      <c r="C179">
        <v>1.2749999999999999</v>
      </c>
      <c r="D179">
        <v>906</v>
      </c>
      <c r="E179" t="s">
        <v>9</v>
      </c>
      <c r="F179" t="s">
        <v>10</v>
      </c>
      <c r="G179">
        <v>-20</v>
      </c>
      <c r="H179">
        <v>49.3</v>
      </c>
      <c r="I179" t="s">
        <v>11</v>
      </c>
      <c r="J179" t="s">
        <v>12</v>
      </c>
      <c r="K179" t="s">
        <v>262</v>
      </c>
      <c r="L179">
        <v>1287</v>
      </c>
      <c r="M179">
        <v>-37.33</v>
      </c>
      <c r="N179">
        <v>149.58000000000001</v>
      </c>
      <c r="O179">
        <v>7</v>
      </c>
      <c r="P179">
        <v>1979</v>
      </c>
      <c r="Q179">
        <v>1986</v>
      </c>
      <c r="R179" t="s">
        <v>505</v>
      </c>
      <c r="S179">
        <v>1</v>
      </c>
      <c r="T179">
        <v>1</v>
      </c>
      <c r="U179" t="s">
        <v>586</v>
      </c>
    </row>
    <row r="180" spans="1:21" ht="40.15" customHeight="1" x14ac:dyDescent="0.45">
      <c r="A180">
        <v>240</v>
      </c>
      <c r="B180" t="s">
        <v>369</v>
      </c>
      <c r="C180">
        <v>1.2849999999999999</v>
      </c>
      <c r="D180">
        <v>906</v>
      </c>
      <c r="E180" t="s">
        <v>9</v>
      </c>
      <c r="F180" t="s">
        <v>10</v>
      </c>
      <c r="G180">
        <v>-39</v>
      </c>
      <c r="H180">
        <v>49</v>
      </c>
      <c r="I180" t="s">
        <v>11</v>
      </c>
      <c r="J180" t="s">
        <v>12</v>
      </c>
      <c r="K180" t="s">
        <v>262</v>
      </c>
      <c r="L180">
        <v>1287</v>
      </c>
      <c r="M180">
        <v>-37.33</v>
      </c>
      <c r="N180">
        <v>149.58000000000001</v>
      </c>
      <c r="O180">
        <v>19</v>
      </c>
      <c r="P180">
        <v>1987</v>
      </c>
      <c r="Q180">
        <v>2006</v>
      </c>
      <c r="R180" t="s">
        <v>505</v>
      </c>
      <c r="S180">
        <v>1</v>
      </c>
      <c r="T180">
        <v>1</v>
      </c>
      <c r="U180" t="s">
        <v>587</v>
      </c>
    </row>
    <row r="181" spans="1:21" ht="40.15" customHeight="1" x14ac:dyDescent="0.45">
      <c r="A181">
        <v>241</v>
      </c>
      <c r="B181" t="s">
        <v>370</v>
      </c>
      <c r="C181">
        <v>0.52800000000000002</v>
      </c>
      <c r="D181">
        <v>1330</v>
      </c>
      <c r="E181" t="s">
        <v>15</v>
      </c>
      <c r="F181" t="s">
        <v>10</v>
      </c>
      <c r="G181">
        <v>-100</v>
      </c>
      <c r="H181">
        <v>36</v>
      </c>
      <c r="I181" t="s">
        <v>11</v>
      </c>
      <c r="J181" t="s">
        <v>12</v>
      </c>
      <c r="K181" t="s">
        <v>371</v>
      </c>
      <c r="L181">
        <v>1372</v>
      </c>
      <c r="M181">
        <v>-37.680224000000003</v>
      </c>
      <c r="N181">
        <v>145.54478499999999</v>
      </c>
      <c r="O181">
        <v>28</v>
      </c>
      <c r="P181">
        <v>1968</v>
      </c>
      <c r="Q181">
        <v>1996</v>
      </c>
      <c r="R181" t="s">
        <v>543</v>
      </c>
      <c r="S181">
        <v>1</v>
      </c>
      <c r="T181"/>
      <c r="U181"/>
    </row>
    <row r="182" spans="1:21" ht="40.15" customHeight="1" x14ac:dyDescent="0.45">
      <c r="A182">
        <v>242</v>
      </c>
      <c r="B182" t="s">
        <v>372</v>
      </c>
      <c r="C182">
        <v>0.35</v>
      </c>
      <c r="D182">
        <v>1230</v>
      </c>
      <c r="E182" t="s">
        <v>9</v>
      </c>
      <c r="F182" t="s">
        <v>21</v>
      </c>
      <c r="G182">
        <v>-75</v>
      </c>
      <c r="H182">
        <v>59.6</v>
      </c>
      <c r="I182" t="s">
        <v>11</v>
      </c>
      <c r="J182" t="s">
        <v>12</v>
      </c>
      <c r="K182" t="s">
        <v>621</v>
      </c>
      <c r="L182">
        <v>1408</v>
      </c>
      <c r="M182">
        <v>35.678013</v>
      </c>
      <c r="N182">
        <v>-88.355614000000003</v>
      </c>
      <c r="O182">
        <v>20</v>
      </c>
      <c r="P182">
        <v>1941</v>
      </c>
      <c r="Q182">
        <v>1961</v>
      </c>
      <c r="R182" t="s">
        <v>543</v>
      </c>
      <c r="S182">
        <v>1</v>
      </c>
      <c r="T182"/>
      <c r="U182" s="67" t="s">
        <v>804</v>
      </c>
    </row>
    <row r="183" spans="1:21" ht="40.15" customHeight="1" x14ac:dyDescent="0.45">
      <c r="A183">
        <v>243</v>
      </c>
      <c r="B183" t="s">
        <v>373</v>
      </c>
      <c r="C183">
        <v>0.05</v>
      </c>
      <c r="D183">
        <v>635</v>
      </c>
      <c r="E183" t="s">
        <v>9</v>
      </c>
      <c r="F183" t="s">
        <v>10</v>
      </c>
      <c r="G183">
        <v>-99</v>
      </c>
      <c r="H183">
        <v>106.2</v>
      </c>
      <c r="I183" t="s">
        <v>11</v>
      </c>
      <c r="J183" t="s">
        <v>12</v>
      </c>
      <c r="K183" t="s">
        <v>374</v>
      </c>
      <c r="L183">
        <v>1920</v>
      </c>
      <c r="M183">
        <v>38.983333000000002</v>
      </c>
      <c r="N183">
        <v>-121.233333</v>
      </c>
      <c r="O183">
        <v>6</v>
      </c>
      <c r="P183">
        <v>1956</v>
      </c>
      <c r="Q183">
        <v>1962</v>
      </c>
      <c r="R183" t="s">
        <v>505</v>
      </c>
      <c r="S183">
        <v>1</v>
      </c>
      <c r="T183"/>
      <c r="U183"/>
    </row>
    <row r="184" spans="1:21" ht="40.15" customHeight="1" x14ac:dyDescent="0.45">
      <c r="A184" s="66">
        <v>244</v>
      </c>
      <c r="B184" s="66" t="s">
        <v>375</v>
      </c>
      <c r="C184" s="66">
        <v>22.9</v>
      </c>
      <c r="D184" s="66">
        <v>1875</v>
      </c>
      <c r="E184" s="66" t="s">
        <v>9</v>
      </c>
      <c r="F184" s="66" t="s">
        <v>10</v>
      </c>
      <c r="G184" s="66">
        <v>50.9</v>
      </c>
      <c r="H184" s="66">
        <v>7.7</v>
      </c>
      <c r="I184" s="66" t="s">
        <v>68</v>
      </c>
      <c r="J184" s="66" t="s">
        <v>17</v>
      </c>
      <c r="K184" s="66" t="s">
        <v>137</v>
      </c>
      <c r="L184" s="66">
        <v>1767</v>
      </c>
      <c r="M184" s="66">
        <v>18.077999999999999</v>
      </c>
      <c r="N184" s="66">
        <v>-66.634</v>
      </c>
      <c r="O184" s="66">
        <v>35</v>
      </c>
      <c r="P184" s="66">
        <v>1965</v>
      </c>
      <c r="Q184" s="66">
        <v>2000</v>
      </c>
      <c r="R184" s="66" t="s">
        <v>514</v>
      </c>
      <c r="S184" s="66">
        <v>1</v>
      </c>
      <c r="T184" s="66"/>
      <c r="U184" s="66" t="s">
        <v>613</v>
      </c>
    </row>
    <row r="185" spans="1:21" ht="40.15" customHeight="1" x14ac:dyDescent="0.45">
      <c r="A185">
        <v>245</v>
      </c>
      <c r="B185" t="s">
        <v>376</v>
      </c>
      <c r="C185">
        <v>386</v>
      </c>
      <c r="D185">
        <v>1700</v>
      </c>
      <c r="E185" t="s">
        <v>126</v>
      </c>
      <c r="F185" t="s">
        <v>10</v>
      </c>
      <c r="G185">
        <v>1.6</v>
      </c>
      <c r="H185">
        <v>0</v>
      </c>
      <c r="I185" t="s">
        <v>11</v>
      </c>
      <c r="J185" t="s">
        <v>22</v>
      </c>
      <c r="K185" t="s">
        <v>40</v>
      </c>
      <c r="L185">
        <v>1037</v>
      </c>
      <c r="M185">
        <v>-38.918081999999998</v>
      </c>
      <c r="N185">
        <v>-72.620907000000003</v>
      </c>
      <c r="O185">
        <v>43</v>
      </c>
      <c r="P185">
        <v>1962</v>
      </c>
      <c r="Q185">
        <v>2005</v>
      </c>
      <c r="R185" t="s">
        <v>543</v>
      </c>
      <c r="S185">
        <v>1</v>
      </c>
      <c r="T185"/>
      <c r="U185"/>
    </row>
    <row r="186" spans="1:21" ht="40.15" customHeight="1" x14ac:dyDescent="0.45">
      <c r="A186">
        <v>246</v>
      </c>
      <c r="B186" t="s">
        <v>377</v>
      </c>
      <c r="C186">
        <v>734</v>
      </c>
      <c r="D186">
        <v>1700</v>
      </c>
      <c r="E186" t="s">
        <v>126</v>
      </c>
      <c r="F186" t="s">
        <v>10</v>
      </c>
      <c r="G186">
        <v>11.1</v>
      </c>
      <c r="H186">
        <v>0</v>
      </c>
      <c r="I186" t="s">
        <v>11</v>
      </c>
      <c r="J186" t="s">
        <v>22</v>
      </c>
      <c r="K186" t="s">
        <v>40</v>
      </c>
      <c r="L186">
        <v>1070</v>
      </c>
      <c r="M186">
        <v>-38.485889999999998</v>
      </c>
      <c r="N186">
        <v>-72.400445000000005</v>
      </c>
      <c r="O186">
        <v>43</v>
      </c>
      <c r="P186">
        <v>1962</v>
      </c>
      <c r="Q186">
        <v>2005</v>
      </c>
      <c r="R186" t="s">
        <v>543</v>
      </c>
      <c r="S186">
        <v>1</v>
      </c>
      <c r="T186"/>
      <c r="U186"/>
    </row>
    <row r="187" spans="1:21" ht="40.15" customHeight="1" x14ac:dyDescent="0.45">
      <c r="A187">
        <v>247</v>
      </c>
      <c r="B187" t="s">
        <v>378</v>
      </c>
      <c r="C187">
        <v>40</v>
      </c>
      <c r="D187">
        <v>2908</v>
      </c>
      <c r="E187" t="s">
        <v>9</v>
      </c>
      <c r="F187" t="s">
        <v>10</v>
      </c>
      <c r="G187">
        <v>12</v>
      </c>
      <c r="H187">
        <v>-15</v>
      </c>
      <c r="I187" t="s">
        <v>16</v>
      </c>
      <c r="J187" t="s">
        <v>17</v>
      </c>
      <c r="K187" t="s">
        <v>379</v>
      </c>
      <c r="L187">
        <v>1833</v>
      </c>
      <c r="M187">
        <v>18.298950000000001</v>
      </c>
      <c r="N187">
        <v>-65.693827780000007</v>
      </c>
      <c r="O187">
        <v>18</v>
      </c>
      <c r="P187">
        <v>1973</v>
      </c>
      <c r="Q187">
        <v>1990</v>
      </c>
      <c r="R187" t="s">
        <v>543</v>
      </c>
      <c r="S187">
        <v>1</v>
      </c>
      <c r="T187"/>
      <c r="U187" t="s">
        <v>588</v>
      </c>
    </row>
    <row r="188" spans="1:21" ht="40.15" customHeight="1" x14ac:dyDescent="0.45">
      <c r="A188">
        <v>248</v>
      </c>
      <c r="B188" t="s">
        <v>380</v>
      </c>
      <c r="C188">
        <v>1.95</v>
      </c>
      <c r="D188">
        <v>773</v>
      </c>
      <c r="E188" t="s">
        <v>20</v>
      </c>
      <c r="F188" t="s">
        <v>10</v>
      </c>
      <c r="G188">
        <v>100</v>
      </c>
      <c r="H188">
        <v>-103.3</v>
      </c>
      <c r="I188" t="s">
        <v>11</v>
      </c>
      <c r="J188" t="s">
        <v>12</v>
      </c>
      <c r="K188" t="s">
        <v>381</v>
      </c>
      <c r="L188">
        <v>1625</v>
      </c>
      <c r="M188">
        <v>-35.011000000000003</v>
      </c>
      <c r="N188">
        <v>148.34299999999999</v>
      </c>
      <c r="O188">
        <v>20</v>
      </c>
      <c r="P188">
        <v>1989</v>
      </c>
      <c r="Q188">
        <v>2009</v>
      </c>
      <c r="R188" t="s">
        <v>514</v>
      </c>
      <c r="S188">
        <v>1</v>
      </c>
      <c r="T188"/>
      <c r="U188"/>
    </row>
    <row r="189" spans="1:21" ht="40.15" customHeight="1" x14ac:dyDescent="0.45">
      <c r="A189">
        <v>249</v>
      </c>
      <c r="B189" t="s">
        <v>382</v>
      </c>
      <c r="C189">
        <v>65</v>
      </c>
      <c r="D189">
        <v>620</v>
      </c>
      <c r="E189" t="s">
        <v>15</v>
      </c>
      <c r="F189" t="s">
        <v>10</v>
      </c>
      <c r="G189">
        <v>18.46153846</v>
      </c>
      <c r="H189">
        <v>-24</v>
      </c>
      <c r="I189" t="s">
        <v>11</v>
      </c>
      <c r="J189" t="s">
        <v>17</v>
      </c>
      <c r="K189" t="s">
        <v>383</v>
      </c>
      <c r="L189">
        <v>1393</v>
      </c>
      <c r="M189">
        <v>42.025086999999999</v>
      </c>
      <c r="N189">
        <v>1.3818509999999999</v>
      </c>
      <c r="O189">
        <v>12</v>
      </c>
      <c r="P189">
        <v>2009</v>
      </c>
      <c r="Q189">
        <v>2013</v>
      </c>
      <c r="R189" t="s">
        <v>543</v>
      </c>
      <c r="S189">
        <v>1</v>
      </c>
      <c r="T189"/>
      <c r="U189"/>
    </row>
    <row r="190" spans="1:21" ht="40.15" customHeight="1" x14ac:dyDescent="0.45">
      <c r="A190">
        <v>250</v>
      </c>
      <c r="B190" t="s">
        <v>384</v>
      </c>
      <c r="C190">
        <v>1.4</v>
      </c>
      <c r="D190">
        <v>1164</v>
      </c>
      <c r="E190" t="s">
        <v>9</v>
      </c>
      <c r="F190" t="s">
        <v>10</v>
      </c>
      <c r="G190">
        <v>-85</v>
      </c>
      <c r="H190">
        <v>23.6</v>
      </c>
      <c r="I190" t="s">
        <v>11</v>
      </c>
      <c r="J190" t="s">
        <v>12</v>
      </c>
      <c r="K190" t="s">
        <v>385</v>
      </c>
      <c r="L190">
        <v>1454</v>
      </c>
      <c r="M190">
        <v>43.066667000000002</v>
      </c>
      <c r="N190">
        <v>6.05</v>
      </c>
      <c r="O190">
        <v>1</v>
      </c>
      <c r="P190">
        <v>1990</v>
      </c>
      <c r="Q190">
        <v>1991</v>
      </c>
      <c r="R190" t="s">
        <v>505</v>
      </c>
      <c r="S190">
        <v>1</v>
      </c>
      <c r="T190"/>
      <c r="U190"/>
    </row>
    <row r="191" spans="1:21" ht="40.15" customHeight="1" x14ac:dyDescent="0.45">
      <c r="A191">
        <v>251</v>
      </c>
      <c r="B191" t="s">
        <v>386</v>
      </c>
      <c r="C191">
        <v>1</v>
      </c>
      <c r="D191">
        <v>813</v>
      </c>
      <c r="E191" t="s">
        <v>9</v>
      </c>
      <c r="F191" t="s">
        <v>10</v>
      </c>
      <c r="G191">
        <v>-45</v>
      </c>
      <c r="H191">
        <v>0</v>
      </c>
      <c r="I191" t="s">
        <v>11</v>
      </c>
      <c r="J191" t="s">
        <v>12</v>
      </c>
      <c r="K191" t="s">
        <v>644</v>
      </c>
      <c r="L191">
        <v>1974</v>
      </c>
      <c r="M191">
        <v>33.839837000000003</v>
      </c>
      <c r="N191">
        <v>-110.95813</v>
      </c>
      <c r="O191">
        <v>16</v>
      </c>
      <c r="P191">
        <v>1953</v>
      </c>
      <c r="Q191">
        <v>1966</v>
      </c>
      <c r="R191" t="s">
        <v>543</v>
      </c>
      <c r="S191">
        <v>1</v>
      </c>
      <c r="T191"/>
      <c r="U191" t="s">
        <v>643</v>
      </c>
    </row>
    <row r="192" spans="1:21" ht="40.15" customHeight="1" x14ac:dyDescent="0.45">
      <c r="A192">
        <v>252</v>
      </c>
      <c r="B192" t="s">
        <v>387</v>
      </c>
      <c r="C192">
        <v>0.377</v>
      </c>
      <c r="D192">
        <v>1880</v>
      </c>
      <c r="E192" t="s">
        <v>9</v>
      </c>
      <c r="F192" t="s">
        <v>10</v>
      </c>
      <c r="G192">
        <v>-100</v>
      </c>
      <c r="H192">
        <v>117</v>
      </c>
      <c r="I192" t="s">
        <v>11</v>
      </c>
      <c r="J192" t="s">
        <v>12</v>
      </c>
      <c r="K192" t="s">
        <v>130</v>
      </c>
      <c r="L192">
        <v>1466</v>
      </c>
      <c r="M192">
        <v>3.8651909999999998</v>
      </c>
      <c r="N192">
        <v>102.5316</v>
      </c>
      <c r="O192">
        <v>1</v>
      </c>
      <c r="P192">
        <v>1973</v>
      </c>
      <c r="Q192">
        <v>1973</v>
      </c>
      <c r="R192"/>
      <c r="S192">
        <v>1</v>
      </c>
      <c r="T192"/>
      <c r="U192" t="s">
        <v>648</v>
      </c>
    </row>
    <row r="193" spans="1:21" ht="40.15" customHeight="1" x14ac:dyDescent="0.45">
      <c r="A193">
        <v>253</v>
      </c>
      <c r="B193" t="s">
        <v>388</v>
      </c>
      <c r="C193">
        <v>0.59199999999999997</v>
      </c>
      <c r="D193">
        <v>1880</v>
      </c>
      <c r="E193" t="s">
        <v>9</v>
      </c>
      <c r="F193" t="s">
        <v>10</v>
      </c>
      <c r="G193">
        <v>-60</v>
      </c>
      <c r="H193">
        <v>85.3</v>
      </c>
      <c r="I193" t="s">
        <v>11</v>
      </c>
      <c r="J193" t="s">
        <v>12</v>
      </c>
      <c r="K193" t="s">
        <v>130</v>
      </c>
      <c r="L193">
        <v>1466</v>
      </c>
      <c r="M193">
        <v>3.8651909999999998</v>
      </c>
      <c r="N193">
        <v>102.5316</v>
      </c>
      <c r="O193">
        <v>1</v>
      </c>
      <c r="P193">
        <v>1973</v>
      </c>
      <c r="Q193">
        <v>1973</v>
      </c>
      <c r="R193"/>
      <c r="S193">
        <v>1</v>
      </c>
      <c r="T193"/>
      <c r="U193" t="s">
        <v>648</v>
      </c>
    </row>
    <row r="194" spans="1:21" ht="40.15" customHeight="1" x14ac:dyDescent="0.45">
      <c r="A194" s="68">
        <v>254</v>
      </c>
      <c r="B194" s="68" t="s">
        <v>389</v>
      </c>
      <c r="C194" s="68">
        <v>7</v>
      </c>
      <c r="D194" s="68">
        <v>2130</v>
      </c>
      <c r="E194" s="68" t="s">
        <v>9</v>
      </c>
      <c r="F194" s="68" t="s">
        <v>10</v>
      </c>
      <c r="G194" s="68">
        <v>54</v>
      </c>
      <c r="H194" s="68">
        <v>27.7</v>
      </c>
      <c r="I194" s="68" t="s">
        <v>11</v>
      </c>
      <c r="J194" s="68" t="s">
        <v>12</v>
      </c>
      <c r="K194" s="68" t="s">
        <v>130</v>
      </c>
      <c r="L194" s="68">
        <v>1641</v>
      </c>
      <c r="M194" s="68">
        <v>-0.36516999999999999</v>
      </c>
      <c r="N194" s="68">
        <v>35.286034000000001</v>
      </c>
      <c r="O194" s="68">
        <v>1</v>
      </c>
      <c r="P194" s="68">
        <v>1958</v>
      </c>
      <c r="Q194" s="68">
        <v>1958</v>
      </c>
      <c r="R194" s="68"/>
      <c r="S194" s="68">
        <v>1</v>
      </c>
      <c r="T194" s="68"/>
      <c r="U194" s="68" t="s">
        <v>650</v>
      </c>
    </row>
    <row r="195" spans="1:21" ht="40.15" customHeight="1" x14ac:dyDescent="0.45">
      <c r="A195">
        <v>255</v>
      </c>
      <c r="B195" t="s">
        <v>390</v>
      </c>
      <c r="C195">
        <v>3.54</v>
      </c>
      <c r="D195">
        <v>650</v>
      </c>
      <c r="E195" t="s">
        <v>9</v>
      </c>
      <c r="F195" t="s">
        <v>10</v>
      </c>
      <c r="G195">
        <v>-1.7</v>
      </c>
      <c r="H195">
        <v>9.4</v>
      </c>
      <c r="I195" t="s">
        <v>11</v>
      </c>
      <c r="J195" t="s">
        <v>12</v>
      </c>
      <c r="K195" t="s">
        <v>391</v>
      </c>
      <c r="L195">
        <v>2072</v>
      </c>
      <c r="M195">
        <v>34.129469999999998</v>
      </c>
      <c r="N195">
        <v>-117.820902</v>
      </c>
      <c r="O195">
        <v>1</v>
      </c>
      <c r="P195">
        <v>1958</v>
      </c>
      <c r="Q195">
        <v>1958</v>
      </c>
      <c r="R195" t="s">
        <v>543</v>
      </c>
      <c r="S195">
        <v>1</v>
      </c>
      <c r="T195"/>
      <c r="U195" t="s">
        <v>689</v>
      </c>
    </row>
    <row r="196" spans="1:21" ht="40.15" customHeight="1" x14ac:dyDescent="0.45">
      <c r="A196">
        <v>256</v>
      </c>
      <c r="B196" t="s">
        <v>392</v>
      </c>
      <c r="C196">
        <v>104</v>
      </c>
      <c r="D196">
        <v>680</v>
      </c>
      <c r="E196" t="s">
        <v>15</v>
      </c>
      <c r="F196" t="s">
        <v>10</v>
      </c>
      <c r="G196">
        <v>-71</v>
      </c>
      <c r="H196">
        <v>0</v>
      </c>
      <c r="I196" t="s">
        <v>11</v>
      </c>
      <c r="J196" t="s">
        <v>12</v>
      </c>
      <c r="K196" t="s">
        <v>164</v>
      </c>
      <c r="L196">
        <v>1913</v>
      </c>
      <c r="M196">
        <v>34.41333333</v>
      </c>
      <c r="N196">
        <v>-119.0730556</v>
      </c>
      <c r="O196">
        <v>5</v>
      </c>
      <c r="P196">
        <v>1986</v>
      </c>
      <c r="Q196">
        <v>1990</v>
      </c>
      <c r="R196" t="s">
        <v>696</v>
      </c>
      <c r="S196">
        <v>1</v>
      </c>
      <c r="T196"/>
      <c r="U196" t="s">
        <v>541</v>
      </c>
    </row>
    <row r="197" spans="1:21" ht="40.15" customHeight="1" x14ac:dyDescent="0.45">
      <c r="A197">
        <v>257</v>
      </c>
      <c r="B197" t="s">
        <v>393</v>
      </c>
      <c r="C197">
        <v>130</v>
      </c>
      <c r="D197">
        <v>707</v>
      </c>
      <c r="E197" t="s">
        <v>15</v>
      </c>
      <c r="F197" t="s">
        <v>10</v>
      </c>
      <c r="G197">
        <v>-40</v>
      </c>
      <c r="H197">
        <v>0</v>
      </c>
      <c r="I197" t="s">
        <v>11</v>
      </c>
      <c r="J197" t="s">
        <v>12</v>
      </c>
      <c r="K197" t="s">
        <v>164</v>
      </c>
      <c r="L197">
        <v>1829</v>
      </c>
      <c r="M197">
        <v>34.569444439999998</v>
      </c>
      <c r="N197">
        <v>-119.2563889</v>
      </c>
      <c r="O197">
        <v>5</v>
      </c>
      <c r="P197">
        <v>1986</v>
      </c>
      <c r="Q197">
        <v>1990</v>
      </c>
      <c r="R197" t="s">
        <v>696</v>
      </c>
      <c r="S197">
        <v>1</v>
      </c>
      <c r="T197"/>
      <c r="U197" t="s">
        <v>541</v>
      </c>
    </row>
    <row r="198" spans="1:21" ht="40.15" customHeight="1" x14ac:dyDescent="0.45">
      <c r="A198">
        <v>258</v>
      </c>
      <c r="B198" t="s">
        <v>394</v>
      </c>
      <c r="C198">
        <v>8.6999999999999993</v>
      </c>
      <c r="D198">
        <v>2500</v>
      </c>
      <c r="E198" t="s">
        <v>20</v>
      </c>
      <c r="F198" t="s">
        <v>10</v>
      </c>
      <c r="G198">
        <v>-32</v>
      </c>
      <c r="H198">
        <v>2.5</v>
      </c>
      <c r="I198" t="s">
        <v>11</v>
      </c>
      <c r="J198" t="s">
        <v>12</v>
      </c>
      <c r="K198" t="s">
        <v>268</v>
      </c>
      <c r="L198">
        <v>602</v>
      </c>
      <c r="M198">
        <v>52.47208827</v>
      </c>
      <c r="N198">
        <v>-3.7167477940000002</v>
      </c>
      <c r="O198">
        <v>17</v>
      </c>
      <c r="P198">
        <v>1983</v>
      </c>
      <c r="Q198">
        <v>2000</v>
      </c>
      <c r="R198" t="s">
        <v>543</v>
      </c>
      <c r="S198">
        <v>1</v>
      </c>
      <c r="T198"/>
      <c r="U198" t="s">
        <v>601</v>
      </c>
    </row>
    <row r="199" spans="1:21" ht="40.15" customHeight="1" x14ac:dyDescent="0.45">
      <c r="A199">
        <v>259</v>
      </c>
      <c r="B199" t="s">
        <v>617</v>
      </c>
      <c r="C199">
        <v>8.08</v>
      </c>
      <c r="D199">
        <v>1030</v>
      </c>
      <c r="E199" t="s">
        <v>9</v>
      </c>
      <c r="F199" t="s">
        <v>10</v>
      </c>
      <c r="G199">
        <v>58</v>
      </c>
      <c r="H199">
        <v>-20.7</v>
      </c>
      <c r="I199" t="s">
        <v>11</v>
      </c>
      <c r="J199" t="s">
        <v>12</v>
      </c>
      <c r="K199" t="s">
        <v>173</v>
      </c>
      <c r="L199">
        <v>950</v>
      </c>
      <c r="M199">
        <v>42.767222220000001</v>
      </c>
      <c r="N199">
        <v>-76.018611109999995</v>
      </c>
      <c r="O199">
        <v>23</v>
      </c>
      <c r="P199">
        <v>1934</v>
      </c>
      <c r="Q199">
        <v>1957</v>
      </c>
      <c r="R199" t="s">
        <v>543</v>
      </c>
      <c r="S199">
        <v>1</v>
      </c>
      <c r="T199"/>
      <c r="U199" t="s">
        <v>618</v>
      </c>
    </row>
    <row r="200" spans="1:21" ht="40.15" customHeight="1" x14ac:dyDescent="0.45">
      <c r="A200">
        <v>260</v>
      </c>
      <c r="B200" t="s">
        <v>396</v>
      </c>
      <c r="C200">
        <v>1</v>
      </c>
      <c r="D200">
        <v>813</v>
      </c>
      <c r="E200" t="s">
        <v>20</v>
      </c>
      <c r="F200" t="s">
        <v>21</v>
      </c>
      <c r="G200">
        <v>-32</v>
      </c>
      <c r="H200">
        <v>59.3</v>
      </c>
      <c r="I200" t="s">
        <v>11</v>
      </c>
      <c r="J200" t="s">
        <v>12</v>
      </c>
      <c r="K200" t="s">
        <v>397</v>
      </c>
      <c r="L200">
        <v>2087</v>
      </c>
      <c r="M200">
        <v>33.78891256</v>
      </c>
      <c r="N200">
        <v>-110.9638552</v>
      </c>
      <c r="O200">
        <v>1</v>
      </c>
      <c r="P200">
        <v>1958</v>
      </c>
      <c r="Q200">
        <v>1958</v>
      </c>
      <c r="R200" t="s">
        <v>543</v>
      </c>
      <c r="S200">
        <v>1</v>
      </c>
      <c r="T200">
        <v>0</v>
      </c>
      <c r="U200" t="s">
        <v>686</v>
      </c>
    </row>
    <row r="201" spans="1:21" ht="40.15" customHeight="1" x14ac:dyDescent="0.45">
      <c r="A201">
        <v>261</v>
      </c>
      <c r="B201" t="s">
        <v>398</v>
      </c>
      <c r="C201">
        <v>4.24</v>
      </c>
      <c r="D201">
        <v>813</v>
      </c>
      <c r="E201" t="s">
        <v>15</v>
      </c>
      <c r="F201" t="s">
        <v>10</v>
      </c>
      <c r="G201">
        <v>-67</v>
      </c>
      <c r="H201">
        <v>15</v>
      </c>
      <c r="I201" t="s">
        <v>11</v>
      </c>
      <c r="J201" t="s">
        <v>12</v>
      </c>
      <c r="K201" t="s">
        <v>399</v>
      </c>
      <c r="L201">
        <v>1159</v>
      </c>
      <c r="M201">
        <v>39.344346639999998</v>
      </c>
      <c r="N201">
        <v>-123.74065640000001</v>
      </c>
      <c r="O201">
        <v>21</v>
      </c>
      <c r="P201">
        <v>1963</v>
      </c>
      <c r="Q201">
        <v>1983</v>
      </c>
      <c r="R201" t="s">
        <v>543</v>
      </c>
      <c r="S201">
        <v>1</v>
      </c>
      <c r="T201"/>
      <c r="U201"/>
    </row>
    <row r="202" spans="1:21" ht="40.15" customHeight="1" x14ac:dyDescent="0.45">
      <c r="A202">
        <v>262</v>
      </c>
      <c r="B202" t="s">
        <v>400</v>
      </c>
      <c r="C202">
        <v>3.59</v>
      </c>
      <c r="D202">
        <v>1220</v>
      </c>
      <c r="E202" t="s">
        <v>20</v>
      </c>
      <c r="F202" t="s">
        <v>21</v>
      </c>
      <c r="G202">
        <v>-53</v>
      </c>
      <c r="H202">
        <v>15</v>
      </c>
      <c r="I202" t="s">
        <v>11</v>
      </c>
      <c r="J202" t="s">
        <v>322</v>
      </c>
      <c r="K202" t="s">
        <v>323</v>
      </c>
      <c r="L202">
        <v>924</v>
      </c>
      <c r="M202">
        <v>49.582549129999997</v>
      </c>
      <c r="N202">
        <v>-114.57752960000001</v>
      </c>
      <c r="O202">
        <v>5</v>
      </c>
      <c r="P202">
        <v>2005</v>
      </c>
      <c r="Q202">
        <v>2010</v>
      </c>
      <c r="R202" t="s">
        <v>543</v>
      </c>
      <c r="S202">
        <v>1</v>
      </c>
      <c r="T202"/>
      <c r="U202"/>
    </row>
    <row r="203" spans="1:21" ht="40.15" customHeight="1" x14ac:dyDescent="0.45">
      <c r="A203">
        <v>263</v>
      </c>
      <c r="B203" t="s">
        <v>401</v>
      </c>
      <c r="C203">
        <v>9.1999999999999993</v>
      </c>
      <c r="D203">
        <v>3046</v>
      </c>
      <c r="E203" t="s">
        <v>9</v>
      </c>
      <c r="F203" t="s">
        <v>10</v>
      </c>
      <c r="G203">
        <v>-43</v>
      </c>
      <c r="H203">
        <v>19.5</v>
      </c>
      <c r="I203" t="s">
        <v>11</v>
      </c>
      <c r="J203" t="s">
        <v>12</v>
      </c>
      <c r="K203" t="s">
        <v>402</v>
      </c>
      <c r="L203">
        <v>1185</v>
      </c>
      <c r="M203">
        <v>31.85</v>
      </c>
      <c r="N203">
        <v>131.21666669999999</v>
      </c>
      <c r="O203">
        <v>39</v>
      </c>
      <c r="P203">
        <v>1967</v>
      </c>
      <c r="Q203">
        <v>2005</v>
      </c>
      <c r="R203" t="s">
        <v>543</v>
      </c>
      <c r="S203">
        <v>1</v>
      </c>
      <c r="T203"/>
      <c r="U203"/>
    </row>
    <row r="204" spans="1:21" ht="40.15" customHeight="1" x14ac:dyDescent="0.45">
      <c r="A204">
        <v>264</v>
      </c>
      <c r="B204" t="s">
        <v>403</v>
      </c>
      <c r="C204">
        <v>2.89</v>
      </c>
      <c r="D204">
        <v>712</v>
      </c>
      <c r="E204" t="s">
        <v>20</v>
      </c>
      <c r="F204" t="s">
        <v>21</v>
      </c>
      <c r="G204">
        <v>-13</v>
      </c>
      <c r="H204">
        <v>0</v>
      </c>
      <c r="I204" t="s">
        <v>11</v>
      </c>
      <c r="J204" t="s">
        <v>12</v>
      </c>
      <c r="K204" t="s">
        <v>404</v>
      </c>
      <c r="L204">
        <v>1108</v>
      </c>
      <c r="M204">
        <v>39.799999999999997</v>
      </c>
      <c r="N204">
        <v>-105.74</v>
      </c>
      <c r="O204">
        <v>25</v>
      </c>
      <c r="P204">
        <v>1955</v>
      </c>
      <c r="Q204">
        <v>1980</v>
      </c>
      <c r="R204" t="s">
        <v>543</v>
      </c>
      <c r="S204">
        <v>1</v>
      </c>
      <c r="T204">
        <v>1</v>
      </c>
      <c r="U204" t="s">
        <v>537</v>
      </c>
    </row>
    <row r="205" spans="1:21" ht="40.15" customHeight="1" x14ac:dyDescent="0.45">
      <c r="A205">
        <v>265</v>
      </c>
      <c r="B205" t="s">
        <v>405</v>
      </c>
      <c r="C205">
        <v>2.89</v>
      </c>
      <c r="D205">
        <v>712</v>
      </c>
      <c r="E205" t="s">
        <v>20</v>
      </c>
      <c r="F205" t="s">
        <v>21</v>
      </c>
      <c r="G205">
        <v>-100</v>
      </c>
      <c r="H205">
        <v>31.1</v>
      </c>
      <c r="I205" t="s">
        <v>11</v>
      </c>
      <c r="J205" t="s">
        <v>12</v>
      </c>
      <c r="K205" t="s">
        <v>404</v>
      </c>
      <c r="L205">
        <v>1246</v>
      </c>
      <c r="M205">
        <v>39.9</v>
      </c>
      <c r="N205">
        <v>-105.88</v>
      </c>
      <c r="O205">
        <v>25</v>
      </c>
      <c r="P205">
        <v>1955</v>
      </c>
      <c r="Q205">
        <v>1980</v>
      </c>
      <c r="R205" t="s">
        <v>543</v>
      </c>
      <c r="S205">
        <v>1</v>
      </c>
      <c r="T205">
        <v>1</v>
      </c>
      <c r="U205" t="s">
        <v>603</v>
      </c>
    </row>
    <row r="206" spans="1:21" ht="40.15" customHeight="1" x14ac:dyDescent="0.45">
      <c r="A206">
        <v>266</v>
      </c>
      <c r="B206" t="s">
        <v>406</v>
      </c>
      <c r="C206">
        <v>10.59</v>
      </c>
      <c r="D206">
        <v>754</v>
      </c>
      <c r="E206" t="s">
        <v>20</v>
      </c>
      <c r="F206" t="s">
        <v>21</v>
      </c>
      <c r="G206">
        <v>0</v>
      </c>
      <c r="H206">
        <v>0</v>
      </c>
      <c r="I206" t="s">
        <v>11</v>
      </c>
      <c r="J206" t="s">
        <v>322</v>
      </c>
      <c r="K206" t="s">
        <v>323</v>
      </c>
      <c r="L206">
        <v>939</v>
      </c>
      <c r="M206">
        <v>49.599958870000002</v>
      </c>
      <c r="N206">
        <v>-114.61216109999999</v>
      </c>
      <c r="O206">
        <v>5</v>
      </c>
      <c r="P206">
        <v>2005</v>
      </c>
      <c r="Q206">
        <v>2010</v>
      </c>
      <c r="R206" t="s">
        <v>543</v>
      </c>
      <c r="S206">
        <v>1</v>
      </c>
      <c r="T206"/>
      <c r="U206"/>
    </row>
    <row r="207" spans="1:21" ht="40.15" customHeight="1" x14ac:dyDescent="0.45">
      <c r="A207">
        <v>267</v>
      </c>
      <c r="B207" t="s">
        <v>407</v>
      </c>
      <c r="C207">
        <v>31.47</v>
      </c>
      <c r="D207">
        <v>1604</v>
      </c>
      <c r="E207" t="s">
        <v>9</v>
      </c>
      <c r="F207" t="s">
        <v>10</v>
      </c>
      <c r="G207">
        <v>-84.1</v>
      </c>
      <c r="H207">
        <v>32.6</v>
      </c>
      <c r="I207" t="s">
        <v>11</v>
      </c>
      <c r="J207" t="s">
        <v>17</v>
      </c>
      <c r="K207" t="s">
        <v>311</v>
      </c>
      <c r="L207">
        <v>1391</v>
      </c>
      <c r="M207">
        <v>-37.76</v>
      </c>
      <c r="N207">
        <v>145.85</v>
      </c>
      <c r="O207">
        <v>17</v>
      </c>
      <c r="P207">
        <v>1983</v>
      </c>
      <c r="Q207">
        <v>2007</v>
      </c>
      <c r="R207" t="s">
        <v>543</v>
      </c>
      <c r="S207">
        <v>1</v>
      </c>
      <c r="T207"/>
      <c r="U207" t="s">
        <v>750</v>
      </c>
    </row>
    <row r="208" spans="1:21" ht="40.15" customHeight="1" x14ac:dyDescent="0.45">
      <c r="A208">
        <v>268</v>
      </c>
      <c r="B208" t="s">
        <v>408</v>
      </c>
      <c r="C208">
        <v>1.4</v>
      </c>
      <c r="D208">
        <v>906</v>
      </c>
      <c r="E208" t="s">
        <v>9</v>
      </c>
      <c r="F208" t="s">
        <v>10</v>
      </c>
      <c r="G208">
        <v>-36</v>
      </c>
      <c r="H208">
        <v>50</v>
      </c>
      <c r="I208" t="s">
        <v>11</v>
      </c>
      <c r="J208" t="s">
        <v>12</v>
      </c>
      <c r="K208" t="s">
        <v>262</v>
      </c>
      <c r="L208">
        <v>1287</v>
      </c>
      <c r="M208">
        <v>-37.333333330000002</v>
      </c>
      <c r="N208">
        <v>149.58333329999999</v>
      </c>
      <c r="O208">
        <v>8</v>
      </c>
      <c r="P208">
        <v>1979</v>
      </c>
      <c r="Q208">
        <v>1987</v>
      </c>
      <c r="R208" t="s">
        <v>514</v>
      </c>
      <c r="S208">
        <v>1</v>
      </c>
      <c r="T208"/>
      <c r="U208" t="s">
        <v>552</v>
      </c>
    </row>
    <row r="209" spans="1:21" ht="40.15" customHeight="1" x14ac:dyDescent="0.45">
      <c r="A209">
        <v>269</v>
      </c>
      <c r="B209" t="s">
        <v>668</v>
      </c>
      <c r="C209">
        <v>1.8</v>
      </c>
      <c r="D209">
        <v>2270</v>
      </c>
      <c r="E209" t="s">
        <v>9</v>
      </c>
      <c r="F209" t="s">
        <v>10</v>
      </c>
      <c r="G209">
        <v>-100</v>
      </c>
      <c r="H209">
        <v>15.3</v>
      </c>
      <c r="I209" t="s">
        <v>11</v>
      </c>
      <c r="J209" t="s">
        <v>12</v>
      </c>
      <c r="K209" t="s">
        <v>409</v>
      </c>
      <c r="L209">
        <v>1646</v>
      </c>
      <c r="M209">
        <v>-34.007669</v>
      </c>
      <c r="N209">
        <v>18.942723000000001</v>
      </c>
      <c r="O209">
        <v>1</v>
      </c>
      <c r="P209">
        <v>1987</v>
      </c>
      <c r="Q209">
        <v>1987</v>
      </c>
      <c r="R209" t="s">
        <v>514</v>
      </c>
      <c r="S209">
        <v>1</v>
      </c>
      <c r="T209"/>
      <c r="U209" t="s">
        <v>675</v>
      </c>
    </row>
    <row r="210" spans="1:21" ht="40.15" customHeight="1" x14ac:dyDescent="0.45">
      <c r="A210">
        <v>270</v>
      </c>
      <c r="B210" t="s">
        <v>410</v>
      </c>
      <c r="C210">
        <v>1.18</v>
      </c>
      <c r="D210">
        <v>2153</v>
      </c>
      <c r="E210" t="s">
        <v>15</v>
      </c>
      <c r="F210" t="s">
        <v>10</v>
      </c>
      <c r="G210">
        <v>-50</v>
      </c>
      <c r="H210">
        <v>11.2</v>
      </c>
      <c r="I210" t="s">
        <v>11</v>
      </c>
      <c r="J210" t="s">
        <v>12</v>
      </c>
      <c r="K210" t="s">
        <v>692</v>
      </c>
      <c r="L210">
        <v>873</v>
      </c>
      <c r="M210">
        <v>36.85</v>
      </c>
      <c r="N210">
        <v>139.0166667</v>
      </c>
      <c r="O210">
        <v>6</v>
      </c>
      <c r="P210">
        <v>1948</v>
      </c>
      <c r="Q210">
        <v>1954</v>
      </c>
      <c r="R210" t="s">
        <v>543</v>
      </c>
      <c r="S210">
        <v>1</v>
      </c>
      <c r="T210"/>
      <c r="U210" t="s">
        <v>678</v>
      </c>
    </row>
    <row r="211" spans="1:21" ht="40.15" customHeight="1" x14ac:dyDescent="0.45">
      <c r="A211" s="66">
        <v>271</v>
      </c>
      <c r="B211" s="66" t="s">
        <v>805</v>
      </c>
      <c r="C211" s="66">
        <v>47.1</v>
      </c>
      <c r="D211" s="66">
        <v>2102</v>
      </c>
      <c r="E211" s="66" t="s">
        <v>9</v>
      </c>
      <c r="F211" s="66" t="s">
        <v>10</v>
      </c>
      <c r="G211" s="66">
        <v>42.7</v>
      </c>
      <c r="H211" s="66">
        <v>-4.7</v>
      </c>
      <c r="I211" s="66" t="s">
        <v>68</v>
      </c>
      <c r="J211" s="66" t="s">
        <v>17</v>
      </c>
      <c r="K211" s="66" t="s">
        <v>137</v>
      </c>
      <c r="L211" s="66">
        <v>1724</v>
      </c>
      <c r="M211" s="66">
        <v>18.300999999999998</v>
      </c>
      <c r="N211" s="66">
        <v>-66.781999999999996</v>
      </c>
      <c r="O211" s="66">
        <v>40</v>
      </c>
      <c r="P211" s="66">
        <v>1960</v>
      </c>
      <c r="Q211" s="66">
        <v>2000</v>
      </c>
      <c r="R211" s="66" t="s">
        <v>514</v>
      </c>
      <c r="S211" s="66">
        <v>1</v>
      </c>
      <c r="T211" s="66"/>
      <c r="U211" s="66" t="s">
        <v>605</v>
      </c>
    </row>
    <row r="212" spans="1:21" ht="40.15" customHeight="1" x14ac:dyDescent="0.45">
      <c r="A212">
        <v>272</v>
      </c>
      <c r="B212" t="s">
        <v>411</v>
      </c>
      <c r="C212">
        <v>0.89</v>
      </c>
      <c r="D212">
        <v>2500</v>
      </c>
      <c r="E212" t="s">
        <v>20</v>
      </c>
      <c r="F212" t="s">
        <v>10</v>
      </c>
      <c r="G212">
        <v>-49</v>
      </c>
      <c r="H212">
        <v>3.5</v>
      </c>
      <c r="I212" t="s">
        <v>11</v>
      </c>
      <c r="J212" t="s">
        <v>12</v>
      </c>
      <c r="K212" t="s">
        <v>268</v>
      </c>
      <c r="L212">
        <v>602</v>
      </c>
      <c r="M212">
        <v>52.47208827</v>
      </c>
      <c r="N212">
        <v>-3.7167477940000002</v>
      </c>
      <c r="O212">
        <v>17</v>
      </c>
      <c r="P212">
        <v>1983</v>
      </c>
      <c r="Q212">
        <v>2000</v>
      </c>
      <c r="R212" t="s">
        <v>543</v>
      </c>
      <c r="S212">
        <v>1</v>
      </c>
      <c r="T212"/>
      <c r="U212" t="s">
        <v>602</v>
      </c>
    </row>
    <row r="213" spans="1:21" ht="40.15" customHeight="1" x14ac:dyDescent="0.45">
      <c r="A213">
        <v>273</v>
      </c>
      <c r="B213" t="s">
        <v>412</v>
      </c>
      <c r="C213">
        <v>2.27</v>
      </c>
      <c r="D213">
        <v>768</v>
      </c>
      <c r="E213" t="s">
        <v>20</v>
      </c>
      <c r="F213" t="s">
        <v>21</v>
      </c>
      <c r="G213">
        <v>-34</v>
      </c>
      <c r="H213">
        <v>14</v>
      </c>
      <c r="I213" t="s">
        <v>11</v>
      </c>
      <c r="J213" t="s">
        <v>12</v>
      </c>
      <c r="K213" t="s">
        <v>413</v>
      </c>
      <c r="L213">
        <v>1826</v>
      </c>
      <c r="M213">
        <v>33.708252530000003</v>
      </c>
      <c r="N213">
        <v>-109.2426114</v>
      </c>
      <c r="O213">
        <v>8</v>
      </c>
      <c r="P213">
        <v>1979</v>
      </c>
      <c r="Q213">
        <v>1987</v>
      </c>
      <c r="R213" t="s">
        <v>543</v>
      </c>
      <c r="S213">
        <v>1</v>
      </c>
      <c r="T213"/>
      <c r="U213"/>
    </row>
    <row r="214" spans="1:21" ht="40.15" customHeight="1" x14ac:dyDescent="0.45">
      <c r="A214">
        <v>274</v>
      </c>
      <c r="B214" t="s">
        <v>414</v>
      </c>
      <c r="C214">
        <v>1.964</v>
      </c>
      <c r="D214">
        <v>950</v>
      </c>
      <c r="E214" t="s">
        <v>9</v>
      </c>
      <c r="F214" t="s">
        <v>10</v>
      </c>
      <c r="G214">
        <v>70</v>
      </c>
      <c r="H214">
        <v>-55.3</v>
      </c>
      <c r="I214" t="s">
        <v>11</v>
      </c>
      <c r="J214" t="s">
        <v>22</v>
      </c>
      <c r="K214" t="s">
        <v>817</v>
      </c>
      <c r="L214">
        <v>1443</v>
      </c>
      <c r="M214">
        <v>36.177914999999999</v>
      </c>
      <c r="N214">
        <v>116.00392309999999</v>
      </c>
      <c r="O214">
        <v>9</v>
      </c>
      <c r="P214">
        <v>1978</v>
      </c>
      <c r="Q214">
        <v>1986</v>
      </c>
      <c r="R214" t="s">
        <v>543</v>
      </c>
      <c r="S214">
        <v>1</v>
      </c>
      <c r="T214"/>
      <c r="U214"/>
    </row>
    <row r="215" spans="1:21" ht="40.15" customHeight="1" x14ac:dyDescent="0.45">
      <c r="A215">
        <v>275</v>
      </c>
      <c r="B215" t="s">
        <v>415</v>
      </c>
      <c r="C215">
        <v>0.19</v>
      </c>
      <c r="D215">
        <v>582</v>
      </c>
      <c r="E215" t="s">
        <v>9</v>
      </c>
      <c r="F215" t="s">
        <v>10</v>
      </c>
      <c r="G215">
        <v>-100</v>
      </c>
      <c r="H215">
        <v>272.7</v>
      </c>
      <c r="I215" t="s">
        <v>11</v>
      </c>
      <c r="J215" t="s">
        <v>12</v>
      </c>
      <c r="K215" t="s">
        <v>416</v>
      </c>
      <c r="L215">
        <v>2254</v>
      </c>
      <c r="M215">
        <v>33.828561360000002</v>
      </c>
      <c r="N215">
        <v>-111.14839720000001</v>
      </c>
      <c r="O215">
        <v>10</v>
      </c>
      <c r="P215">
        <v>1955</v>
      </c>
      <c r="Q215">
        <v>1971</v>
      </c>
      <c r="R215" t="s">
        <v>543</v>
      </c>
      <c r="S215">
        <v>0</v>
      </c>
      <c r="T215"/>
      <c r="U215" t="s">
        <v>687</v>
      </c>
    </row>
    <row r="216" spans="1:21" ht="40.15" customHeight="1" x14ac:dyDescent="0.45">
      <c r="A216">
        <v>276</v>
      </c>
      <c r="B216" t="s">
        <v>417</v>
      </c>
      <c r="C216">
        <v>0.39</v>
      </c>
      <c r="D216">
        <v>638</v>
      </c>
      <c r="E216" t="s">
        <v>9</v>
      </c>
      <c r="F216" t="s">
        <v>10</v>
      </c>
      <c r="G216">
        <v>-100</v>
      </c>
      <c r="H216">
        <v>227.6</v>
      </c>
      <c r="I216" t="s">
        <v>11</v>
      </c>
      <c r="J216" t="s">
        <v>12</v>
      </c>
      <c r="K216" t="s">
        <v>418</v>
      </c>
      <c r="L216">
        <v>2254</v>
      </c>
      <c r="M216">
        <v>33.828561360000002</v>
      </c>
      <c r="N216">
        <v>-111.14839720000001</v>
      </c>
      <c r="O216">
        <v>10</v>
      </c>
      <c r="P216">
        <v>1955</v>
      </c>
      <c r="Q216">
        <v>1971</v>
      </c>
      <c r="R216" t="s">
        <v>543</v>
      </c>
      <c r="S216">
        <v>0</v>
      </c>
      <c r="T216"/>
      <c r="U216"/>
    </row>
    <row r="217" spans="1:21" ht="40.15" customHeight="1" x14ac:dyDescent="0.45">
      <c r="A217">
        <v>277</v>
      </c>
      <c r="B217" t="s">
        <v>419</v>
      </c>
      <c r="C217">
        <v>0.28000000000000003</v>
      </c>
      <c r="D217">
        <v>681</v>
      </c>
      <c r="E217" t="s">
        <v>9</v>
      </c>
      <c r="F217" t="s">
        <v>10</v>
      </c>
      <c r="G217">
        <v>-100</v>
      </c>
      <c r="H217">
        <v>225</v>
      </c>
      <c r="I217" t="s">
        <v>11</v>
      </c>
      <c r="J217" t="s">
        <v>12</v>
      </c>
      <c r="K217" t="s">
        <v>420</v>
      </c>
      <c r="L217">
        <v>2254</v>
      </c>
      <c r="M217">
        <v>33.828561360000002</v>
      </c>
      <c r="N217">
        <v>-111.14839720000001</v>
      </c>
      <c r="O217">
        <v>8</v>
      </c>
      <c r="P217">
        <v>1969</v>
      </c>
      <c r="Q217">
        <v>1977</v>
      </c>
      <c r="R217" t="s">
        <v>543</v>
      </c>
      <c r="S217">
        <v>0</v>
      </c>
      <c r="T217"/>
      <c r="U217" t="s">
        <v>720</v>
      </c>
    </row>
    <row r="218" spans="1:21" ht="40.15" customHeight="1" x14ac:dyDescent="0.45">
      <c r="A218">
        <v>278</v>
      </c>
      <c r="B218" t="s">
        <v>504</v>
      </c>
      <c r="C218">
        <v>1.57</v>
      </c>
      <c r="D218">
        <v>1809</v>
      </c>
      <c r="E218" t="s">
        <v>9</v>
      </c>
      <c r="F218" t="s">
        <v>10</v>
      </c>
      <c r="G218">
        <v>36</v>
      </c>
      <c r="H218">
        <v>-11.8</v>
      </c>
      <c r="I218" t="s">
        <v>11</v>
      </c>
      <c r="J218" t="s">
        <v>12</v>
      </c>
      <c r="K218" t="s">
        <v>123</v>
      </c>
      <c r="L218">
        <v>1711</v>
      </c>
      <c r="M218">
        <v>-33.950000000000003</v>
      </c>
      <c r="N218">
        <v>18.25</v>
      </c>
      <c r="O218">
        <v>24</v>
      </c>
      <c r="P218"/>
      <c r="Q218"/>
      <c r="R218"/>
      <c r="S218">
        <v>1</v>
      </c>
      <c r="T218"/>
      <c r="U218" t="s">
        <v>542</v>
      </c>
    </row>
    <row r="219" spans="1:21" ht="40.15" customHeight="1" x14ac:dyDescent="0.45">
      <c r="A219">
        <v>279</v>
      </c>
      <c r="B219" t="s">
        <v>421</v>
      </c>
      <c r="C219">
        <v>0.55300000000000005</v>
      </c>
      <c r="D219">
        <v>1080</v>
      </c>
      <c r="E219" t="s">
        <v>20</v>
      </c>
      <c r="F219" t="s">
        <v>10</v>
      </c>
      <c r="G219">
        <v>-43.2</v>
      </c>
      <c r="H219">
        <v>35.299999999999997</v>
      </c>
      <c r="I219" t="s">
        <v>11</v>
      </c>
      <c r="J219" t="s">
        <v>12</v>
      </c>
      <c r="K219" t="s">
        <v>177</v>
      </c>
      <c r="L219">
        <v>1358</v>
      </c>
      <c r="M219">
        <v>-33.373992000000001</v>
      </c>
      <c r="N219">
        <v>148.997547</v>
      </c>
      <c r="O219">
        <v>9</v>
      </c>
      <c r="P219">
        <v>1999</v>
      </c>
      <c r="Q219">
        <v>2007</v>
      </c>
      <c r="R219" t="s">
        <v>543</v>
      </c>
      <c r="S219">
        <v>1</v>
      </c>
      <c r="T219"/>
      <c r="U219"/>
    </row>
    <row r="220" spans="1:21" ht="40.15" customHeight="1" x14ac:dyDescent="0.45">
      <c r="A220">
        <v>280</v>
      </c>
      <c r="B220" t="s">
        <v>422</v>
      </c>
      <c r="C220">
        <v>0.55400000000000005</v>
      </c>
      <c r="D220">
        <v>1080</v>
      </c>
      <c r="E220" t="s">
        <v>20</v>
      </c>
      <c r="F220" t="s">
        <v>10</v>
      </c>
      <c r="G220">
        <v>-40.299999999999997</v>
      </c>
      <c r="H220">
        <v>82.7</v>
      </c>
      <c r="I220" t="s">
        <v>11</v>
      </c>
      <c r="J220" t="s">
        <v>12</v>
      </c>
      <c r="K220" t="s">
        <v>177</v>
      </c>
      <c r="L220">
        <v>1358</v>
      </c>
      <c r="M220">
        <v>-33.373992000000001</v>
      </c>
      <c r="N220">
        <v>148.997547</v>
      </c>
      <c r="O220">
        <v>7</v>
      </c>
      <c r="P220">
        <v>2001</v>
      </c>
      <c r="Q220">
        <v>2007</v>
      </c>
      <c r="R220" t="s">
        <v>543</v>
      </c>
      <c r="S220">
        <v>1</v>
      </c>
      <c r="T220"/>
      <c r="U220"/>
    </row>
    <row r="221" spans="1:21" ht="40.15" customHeight="1" x14ac:dyDescent="0.45">
      <c r="A221">
        <v>281</v>
      </c>
      <c r="B221" t="s">
        <v>423</v>
      </c>
      <c r="C221">
        <v>5</v>
      </c>
      <c r="D221">
        <v>750</v>
      </c>
      <c r="E221" t="s">
        <v>20</v>
      </c>
      <c r="F221" t="s">
        <v>21</v>
      </c>
      <c r="G221">
        <v>-50</v>
      </c>
      <c r="H221">
        <v>6</v>
      </c>
      <c r="I221" t="s">
        <v>11</v>
      </c>
      <c r="J221" t="s">
        <v>12</v>
      </c>
      <c r="K221" t="s">
        <v>424</v>
      </c>
      <c r="L221">
        <v>963</v>
      </c>
      <c r="M221">
        <v>49.65</v>
      </c>
      <c r="N221">
        <v>119.4</v>
      </c>
      <c r="O221">
        <v>11</v>
      </c>
      <c r="P221">
        <v>1995</v>
      </c>
      <c r="Q221">
        <v>2007</v>
      </c>
      <c r="R221" t="s">
        <v>543</v>
      </c>
      <c r="S221">
        <v>1</v>
      </c>
      <c r="T221"/>
      <c r="U221"/>
    </row>
    <row r="222" spans="1:21" ht="40.15" customHeight="1" x14ac:dyDescent="0.45">
      <c r="A222">
        <v>282</v>
      </c>
      <c r="B222" t="s">
        <v>425</v>
      </c>
      <c r="C222">
        <v>5</v>
      </c>
      <c r="D222">
        <v>750</v>
      </c>
      <c r="E222" t="s">
        <v>20</v>
      </c>
      <c r="F222" t="s">
        <v>21</v>
      </c>
      <c r="G222">
        <v>-50</v>
      </c>
      <c r="H222">
        <v>0</v>
      </c>
      <c r="I222" t="s">
        <v>11</v>
      </c>
      <c r="J222" t="s">
        <v>12</v>
      </c>
      <c r="K222" t="s">
        <v>424</v>
      </c>
      <c r="L222">
        <v>963</v>
      </c>
      <c r="M222">
        <v>49.65</v>
      </c>
      <c r="N222">
        <v>119.4</v>
      </c>
      <c r="O222">
        <v>5</v>
      </c>
      <c r="P222">
        <v>1995</v>
      </c>
      <c r="Q222">
        <v>2000</v>
      </c>
      <c r="R222" t="s">
        <v>514</v>
      </c>
      <c r="S222">
        <v>1</v>
      </c>
      <c r="T222"/>
      <c r="U222"/>
    </row>
    <row r="223" spans="1:21" ht="40.15" customHeight="1" x14ac:dyDescent="0.45">
      <c r="A223" s="66">
        <v>283</v>
      </c>
      <c r="B223" s="66" t="s">
        <v>426</v>
      </c>
      <c r="C223" s="66">
        <v>41.5</v>
      </c>
      <c r="D223" s="66">
        <v>2039</v>
      </c>
      <c r="E223" s="66" t="s">
        <v>9</v>
      </c>
      <c r="F223" s="66" t="s">
        <v>10</v>
      </c>
      <c r="G223" s="66">
        <v>16.5</v>
      </c>
      <c r="H223" s="66">
        <v>-18.3</v>
      </c>
      <c r="I223" s="66" t="s">
        <v>68</v>
      </c>
      <c r="J223" s="66" t="s">
        <v>17</v>
      </c>
      <c r="K223" s="66" t="s">
        <v>137</v>
      </c>
      <c r="L223" s="66">
        <v>1866</v>
      </c>
      <c r="M223" s="66">
        <v>18.216999999999999</v>
      </c>
      <c r="N223" s="66">
        <v>-65.924999999999997</v>
      </c>
      <c r="O223" s="66">
        <v>29</v>
      </c>
      <c r="P223" s="66">
        <v>1971</v>
      </c>
      <c r="Q223" s="66">
        <v>2000</v>
      </c>
      <c r="R223" s="66" t="s">
        <v>514</v>
      </c>
      <c r="S223" s="66">
        <v>1</v>
      </c>
      <c r="T223" s="66"/>
      <c r="U223" s="66" t="s">
        <v>608</v>
      </c>
    </row>
    <row r="224" spans="1:21" ht="40.15" customHeight="1" x14ac:dyDescent="0.45">
      <c r="A224">
        <v>284</v>
      </c>
      <c r="B224" t="s">
        <v>427</v>
      </c>
      <c r="C224">
        <v>0.54</v>
      </c>
      <c r="D224">
        <v>564</v>
      </c>
      <c r="E224" t="s">
        <v>20</v>
      </c>
      <c r="F224" t="s">
        <v>21</v>
      </c>
      <c r="G224">
        <v>-9</v>
      </c>
      <c r="H224">
        <v>0</v>
      </c>
      <c r="I224" t="s">
        <v>11</v>
      </c>
      <c r="J224" t="s">
        <v>12</v>
      </c>
      <c r="K224" t="s">
        <v>302</v>
      </c>
      <c r="L224">
        <v>599</v>
      </c>
      <c r="M224">
        <v>63.866667</v>
      </c>
      <c r="N224">
        <v>28.65</v>
      </c>
      <c r="O224">
        <v>4</v>
      </c>
      <c r="P224">
        <v>1982</v>
      </c>
      <c r="Q224">
        <v>1985</v>
      </c>
      <c r="R224" t="s">
        <v>505</v>
      </c>
      <c r="S224">
        <v>1</v>
      </c>
      <c r="T224"/>
      <c r="U224"/>
    </row>
    <row r="225" spans="1:21" ht="40.15" customHeight="1" x14ac:dyDescent="0.45">
      <c r="A225">
        <v>285</v>
      </c>
      <c r="B225" t="s">
        <v>428</v>
      </c>
      <c r="C225">
        <v>252</v>
      </c>
      <c r="D225">
        <v>1500</v>
      </c>
      <c r="E225" t="s">
        <v>15</v>
      </c>
      <c r="F225" t="s">
        <v>10</v>
      </c>
      <c r="G225">
        <v>55.5</v>
      </c>
      <c r="H225">
        <v>-7</v>
      </c>
      <c r="I225" t="s">
        <v>11</v>
      </c>
      <c r="J225" t="s">
        <v>17</v>
      </c>
      <c r="K225" t="s">
        <v>429</v>
      </c>
      <c r="L225">
        <v>1168</v>
      </c>
      <c r="M225">
        <v>41.857247000000001</v>
      </c>
      <c r="N225">
        <v>-8.4242260000000009</v>
      </c>
      <c r="O225">
        <v>5</v>
      </c>
      <c r="P225">
        <v>2003</v>
      </c>
      <c r="Q225">
        <v>2008</v>
      </c>
      <c r="R225" t="s">
        <v>543</v>
      </c>
      <c r="S225">
        <v>1</v>
      </c>
      <c r="T225"/>
      <c r="U225"/>
    </row>
    <row r="226" spans="1:21" ht="40.15" customHeight="1" x14ac:dyDescent="0.45">
      <c r="A226">
        <v>286</v>
      </c>
      <c r="B226" t="s">
        <v>430</v>
      </c>
      <c r="C226">
        <v>1.32</v>
      </c>
      <c r="D226">
        <v>838</v>
      </c>
      <c r="E226" t="s">
        <v>9</v>
      </c>
      <c r="F226" t="s">
        <v>10</v>
      </c>
      <c r="G226">
        <v>27</v>
      </c>
      <c r="H226">
        <v>-22.1</v>
      </c>
      <c r="I226" t="s">
        <v>11</v>
      </c>
      <c r="J226" t="s">
        <v>12</v>
      </c>
      <c r="K226" t="s">
        <v>156</v>
      </c>
      <c r="L226">
        <v>1606</v>
      </c>
      <c r="M226">
        <v>-29.833333329999999</v>
      </c>
      <c r="N226">
        <v>29.833333329999999</v>
      </c>
      <c r="O226">
        <v>1</v>
      </c>
      <c r="P226">
        <v>1986</v>
      </c>
      <c r="Q226">
        <v>1987</v>
      </c>
      <c r="R226" t="s">
        <v>505</v>
      </c>
      <c r="S226">
        <v>1</v>
      </c>
      <c r="T226"/>
      <c r="U226"/>
    </row>
    <row r="227" spans="1:21" ht="40.15" customHeight="1" x14ac:dyDescent="0.45">
      <c r="A227">
        <v>287</v>
      </c>
      <c r="B227" t="s">
        <v>431</v>
      </c>
      <c r="C227">
        <v>19.46</v>
      </c>
      <c r="D227">
        <v>756</v>
      </c>
      <c r="E227" t="s">
        <v>9</v>
      </c>
      <c r="F227" t="s">
        <v>10</v>
      </c>
      <c r="G227">
        <v>-50</v>
      </c>
      <c r="H227">
        <v>4.5999999999999996</v>
      </c>
      <c r="I227" t="s">
        <v>11</v>
      </c>
      <c r="J227" t="s">
        <v>12</v>
      </c>
      <c r="K227" t="s">
        <v>432</v>
      </c>
      <c r="L227">
        <v>1272</v>
      </c>
      <c r="M227">
        <v>40.4</v>
      </c>
      <c r="N227">
        <v>23.5</v>
      </c>
      <c r="O227">
        <v>2</v>
      </c>
      <c r="P227">
        <v>2002</v>
      </c>
      <c r="Q227">
        <v>2003</v>
      </c>
      <c r="R227" t="s">
        <v>505</v>
      </c>
      <c r="S227">
        <v>1</v>
      </c>
      <c r="T227"/>
      <c r="U227"/>
    </row>
    <row r="228" spans="1:21" ht="40.15" customHeight="1" x14ac:dyDescent="0.45">
      <c r="A228">
        <v>288</v>
      </c>
      <c r="B228" t="s">
        <v>433</v>
      </c>
      <c r="C228">
        <v>8.25</v>
      </c>
      <c r="D228">
        <v>756</v>
      </c>
      <c r="E228" t="s">
        <v>9</v>
      </c>
      <c r="F228" t="s">
        <v>10</v>
      </c>
      <c r="G228">
        <v>-100</v>
      </c>
      <c r="H228">
        <v>9.6999999999999993</v>
      </c>
      <c r="I228" t="s">
        <v>11</v>
      </c>
      <c r="J228" t="s">
        <v>12</v>
      </c>
      <c r="K228" t="s">
        <v>432</v>
      </c>
      <c r="L228">
        <v>1272</v>
      </c>
      <c r="M228">
        <v>40.4</v>
      </c>
      <c r="N228">
        <v>23.5</v>
      </c>
      <c r="O228">
        <v>2</v>
      </c>
      <c r="P228">
        <v>2002</v>
      </c>
      <c r="Q228">
        <v>2003</v>
      </c>
      <c r="R228" t="s">
        <v>505</v>
      </c>
      <c r="S228">
        <v>1</v>
      </c>
      <c r="T228"/>
      <c r="U228"/>
    </row>
    <row r="229" spans="1:21" ht="40.15" customHeight="1" x14ac:dyDescent="0.45">
      <c r="A229">
        <v>289</v>
      </c>
      <c r="B229" t="s">
        <v>434</v>
      </c>
      <c r="C229">
        <v>7.7</v>
      </c>
      <c r="D229">
        <v>756</v>
      </c>
      <c r="E229" t="s">
        <v>9</v>
      </c>
      <c r="F229" t="s">
        <v>10</v>
      </c>
      <c r="G229">
        <v>-100</v>
      </c>
      <c r="H229">
        <v>9.6999999999999993</v>
      </c>
      <c r="I229" t="s">
        <v>11</v>
      </c>
      <c r="J229" t="s">
        <v>12</v>
      </c>
      <c r="K229" t="s">
        <v>432</v>
      </c>
      <c r="L229">
        <v>1272</v>
      </c>
      <c r="M229">
        <v>40.4</v>
      </c>
      <c r="N229">
        <v>23.5</v>
      </c>
      <c r="O229">
        <v>2</v>
      </c>
      <c r="P229">
        <v>2002</v>
      </c>
      <c r="Q229">
        <v>2003</v>
      </c>
      <c r="R229" t="s">
        <v>505</v>
      </c>
      <c r="S229">
        <v>1</v>
      </c>
      <c r="T229"/>
      <c r="U229"/>
    </row>
    <row r="230" spans="1:21" ht="40.15" customHeight="1" x14ac:dyDescent="0.45">
      <c r="A230">
        <v>290</v>
      </c>
      <c r="B230" t="s">
        <v>435</v>
      </c>
      <c r="C230">
        <v>8.64</v>
      </c>
      <c r="D230">
        <v>756</v>
      </c>
      <c r="E230" t="s">
        <v>9</v>
      </c>
      <c r="F230" t="s">
        <v>10</v>
      </c>
      <c r="G230">
        <v>-50</v>
      </c>
      <c r="H230">
        <v>4.5999999999999996</v>
      </c>
      <c r="I230" t="s">
        <v>11</v>
      </c>
      <c r="J230" t="s">
        <v>12</v>
      </c>
      <c r="K230" t="s">
        <v>432</v>
      </c>
      <c r="L230">
        <v>1272</v>
      </c>
      <c r="M230">
        <v>40.4</v>
      </c>
      <c r="N230">
        <v>23.5</v>
      </c>
      <c r="O230">
        <v>2</v>
      </c>
      <c r="P230">
        <v>2002</v>
      </c>
      <c r="Q230">
        <v>2003</v>
      </c>
      <c r="R230" t="s">
        <v>505</v>
      </c>
      <c r="S230">
        <v>1</v>
      </c>
      <c r="T230"/>
      <c r="U230"/>
    </row>
    <row r="231" spans="1:21" ht="40.15" customHeight="1" x14ac:dyDescent="0.45">
      <c r="A231">
        <v>291</v>
      </c>
      <c r="B231" t="s">
        <v>436</v>
      </c>
      <c r="C231">
        <v>0.81</v>
      </c>
      <c r="D231">
        <v>544</v>
      </c>
      <c r="E231" t="s">
        <v>20</v>
      </c>
      <c r="F231" t="s">
        <v>21</v>
      </c>
      <c r="G231">
        <v>-100</v>
      </c>
      <c r="H231">
        <v>15.9</v>
      </c>
      <c r="I231" t="s">
        <v>11</v>
      </c>
      <c r="J231" t="s">
        <v>12</v>
      </c>
      <c r="K231" t="s">
        <v>437</v>
      </c>
      <c r="L231">
        <v>1905</v>
      </c>
      <c r="M231">
        <v>37.766666669999999</v>
      </c>
      <c r="N231">
        <v>-100.8833333</v>
      </c>
      <c r="O231">
        <v>6</v>
      </c>
      <c r="P231">
        <v>1920</v>
      </c>
      <c r="Q231">
        <v>1926</v>
      </c>
      <c r="R231" t="s">
        <v>514</v>
      </c>
      <c r="S231">
        <v>1</v>
      </c>
      <c r="T231"/>
      <c r="U231" t="s">
        <v>584</v>
      </c>
    </row>
    <row r="232" spans="1:21" ht="40.15" customHeight="1" x14ac:dyDescent="0.45">
      <c r="A232">
        <v>292</v>
      </c>
      <c r="B232" t="s">
        <v>438</v>
      </c>
      <c r="C232">
        <v>0.81</v>
      </c>
      <c r="D232">
        <v>536</v>
      </c>
      <c r="E232" t="s">
        <v>20</v>
      </c>
      <c r="F232" t="s">
        <v>21</v>
      </c>
      <c r="G232">
        <v>-100</v>
      </c>
      <c r="H232">
        <v>29.9</v>
      </c>
      <c r="I232" t="s">
        <v>11</v>
      </c>
      <c r="J232" t="s">
        <v>12</v>
      </c>
      <c r="K232" t="s">
        <v>439</v>
      </c>
      <c r="L232">
        <v>1234</v>
      </c>
      <c r="M232">
        <v>37.773440999999998</v>
      </c>
      <c r="N232">
        <v>-106.830938</v>
      </c>
      <c r="O232">
        <v>7</v>
      </c>
      <c r="P232">
        <v>1919</v>
      </c>
      <c r="Q232">
        <v>1926</v>
      </c>
      <c r="R232" t="s">
        <v>543</v>
      </c>
      <c r="S232">
        <v>1</v>
      </c>
      <c r="T232"/>
      <c r="U232"/>
    </row>
    <row r="233" spans="1:21" ht="40.15" customHeight="1" x14ac:dyDescent="0.45">
      <c r="A233">
        <v>293</v>
      </c>
      <c r="B233" t="s">
        <v>440</v>
      </c>
      <c r="C233">
        <v>249</v>
      </c>
      <c r="D233">
        <v>910</v>
      </c>
      <c r="E233" t="s">
        <v>20</v>
      </c>
      <c r="F233" t="s">
        <v>10</v>
      </c>
      <c r="G233">
        <v>10</v>
      </c>
      <c r="H233">
        <v>-0.7</v>
      </c>
      <c r="I233" t="s">
        <v>11</v>
      </c>
      <c r="J233" t="s">
        <v>17</v>
      </c>
      <c r="K233" t="s">
        <v>441</v>
      </c>
      <c r="L233">
        <v>1005</v>
      </c>
      <c r="M233">
        <v>31.708333329999999</v>
      </c>
      <c r="N233">
        <v>105.5</v>
      </c>
      <c r="O233">
        <v>1</v>
      </c>
      <c r="P233">
        <v>1987</v>
      </c>
      <c r="Q233">
        <v>1987</v>
      </c>
      <c r="R233" t="s">
        <v>514</v>
      </c>
      <c r="S233">
        <v>1</v>
      </c>
      <c r="T233"/>
      <c r="U233"/>
    </row>
    <row r="234" spans="1:21" ht="40.15" customHeight="1" x14ac:dyDescent="0.45">
      <c r="A234">
        <v>294</v>
      </c>
      <c r="B234" t="s">
        <v>442</v>
      </c>
      <c r="C234">
        <v>6.94</v>
      </c>
      <c r="D234">
        <v>1184</v>
      </c>
      <c r="E234" t="s">
        <v>9</v>
      </c>
      <c r="F234" t="s">
        <v>10</v>
      </c>
      <c r="G234">
        <v>-34</v>
      </c>
      <c r="H234">
        <v>0</v>
      </c>
      <c r="I234" t="s">
        <v>11</v>
      </c>
      <c r="J234" t="s">
        <v>12</v>
      </c>
      <c r="K234" t="s">
        <v>641</v>
      </c>
      <c r="L234">
        <v>1239</v>
      </c>
      <c r="M234">
        <v>36.331859000000001</v>
      </c>
      <c r="N234">
        <v>-83.920388000000003</v>
      </c>
      <c r="O234">
        <v>25</v>
      </c>
      <c r="P234">
        <v>1935</v>
      </c>
      <c r="Q234">
        <v>1960</v>
      </c>
      <c r="R234" t="s">
        <v>543</v>
      </c>
      <c r="S234">
        <v>1</v>
      </c>
      <c r="T234"/>
      <c r="U234" t="s">
        <v>582</v>
      </c>
    </row>
    <row r="235" spans="1:21" ht="40.15" customHeight="1" x14ac:dyDescent="0.45">
      <c r="A235">
        <v>295</v>
      </c>
      <c r="B235" t="s">
        <v>443</v>
      </c>
      <c r="C235">
        <v>1</v>
      </c>
      <c r="D235">
        <v>549</v>
      </c>
      <c r="E235" t="s">
        <v>9</v>
      </c>
      <c r="F235" t="s">
        <v>10</v>
      </c>
      <c r="G235">
        <v>-15</v>
      </c>
      <c r="H235">
        <v>38.200000000000003</v>
      </c>
      <c r="I235" t="s">
        <v>11</v>
      </c>
      <c r="J235" t="s">
        <v>12</v>
      </c>
      <c r="K235" t="s">
        <v>645</v>
      </c>
      <c r="L235">
        <v>2256</v>
      </c>
      <c r="M235">
        <v>34.430855999999999</v>
      </c>
      <c r="N235">
        <v>-112.262636</v>
      </c>
      <c r="O235">
        <v>6</v>
      </c>
      <c r="P235">
        <v>1967</v>
      </c>
      <c r="Q235">
        <v>1973</v>
      </c>
      <c r="R235" t="s">
        <v>543</v>
      </c>
      <c r="S235">
        <v>1</v>
      </c>
      <c r="T235"/>
      <c r="U235" t="s">
        <v>806</v>
      </c>
    </row>
    <row r="236" spans="1:21" ht="40.15" customHeight="1" x14ac:dyDescent="0.45">
      <c r="A236">
        <v>296</v>
      </c>
      <c r="B236" t="s">
        <v>444</v>
      </c>
      <c r="C236">
        <v>1</v>
      </c>
      <c r="D236">
        <v>550</v>
      </c>
      <c r="E236" t="s">
        <v>9</v>
      </c>
      <c r="F236" t="s">
        <v>10</v>
      </c>
      <c r="G236">
        <v>-20</v>
      </c>
      <c r="H236">
        <v>0</v>
      </c>
      <c r="I236" t="s">
        <v>11</v>
      </c>
      <c r="J236" t="s">
        <v>12</v>
      </c>
      <c r="K236" t="s">
        <v>445</v>
      </c>
      <c r="L236">
        <v>2051</v>
      </c>
      <c r="M236">
        <v>34.465201819999997</v>
      </c>
      <c r="N236">
        <v>-112.5581748</v>
      </c>
      <c r="O236">
        <v>7</v>
      </c>
      <c r="P236">
        <v>1966</v>
      </c>
      <c r="Q236">
        <v>1973</v>
      </c>
      <c r="R236" t="s">
        <v>543</v>
      </c>
      <c r="S236">
        <v>1</v>
      </c>
      <c r="T236"/>
      <c r="U236" t="s">
        <v>576</v>
      </c>
    </row>
    <row r="237" spans="1:21" ht="40.15" customHeight="1" x14ac:dyDescent="0.45">
      <c r="A237">
        <v>297</v>
      </c>
      <c r="B237" t="s">
        <v>446</v>
      </c>
      <c r="C237">
        <v>0.68200000000000005</v>
      </c>
      <c r="D237">
        <v>1100</v>
      </c>
      <c r="E237" t="s">
        <v>9</v>
      </c>
      <c r="F237" t="s">
        <v>10</v>
      </c>
      <c r="G237">
        <v>-38</v>
      </c>
      <c r="H237">
        <v>10</v>
      </c>
      <c r="I237" t="s">
        <v>11</v>
      </c>
      <c r="J237" t="s">
        <v>12</v>
      </c>
      <c r="K237" t="s">
        <v>447</v>
      </c>
      <c r="L237">
        <v>1404</v>
      </c>
      <c r="M237">
        <v>-36.751291000000002</v>
      </c>
      <c r="N237">
        <v>149.62716800000001</v>
      </c>
      <c r="O237">
        <v>11</v>
      </c>
      <c r="P237">
        <v>1986</v>
      </c>
      <c r="Q237">
        <v>1997</v>
      </c>
      <c r="R237" t="s">
        <v>505</v>
      </c>
      <c r="S237">
        <v>1</v>
      </c>
      <c r="T237"/>
      <c r="U237"/>
    </row>
    <row r="238" spans="1:21" ht="40.15" customHeight="1" x14ac:dyDescent="0.45">
      <c r="A238">
        <v>298</v>
      </c>
      <c r="B238" t="s">
        <v>448</v>
      </c>
      <c r="C238">
        <v>0.94</v>
      </c>
      <c r="D238">
        <v>1200</v>
      </c>
      <c r="E238" t="s">
        <v>9</v>
      </c>
      <c r="F238" t="s">
        <v>10</v>
      </c>
      <c r="G238">
        <v>-100</v>
      </c>
      <c r="H238">
        <v>271.60000000000002</v>
      </c>
      <c r="I238" t="s">
        <v>11</v>
      </c>
      <c r="J238" t="s">
        <v>12</v>
      </c>
      <c r="K238" t="s">
        <v>449</v>
      </c>
      <c r="L238">
        <v>1751</v>
      </c>
      <c r="M238">
        <v>-33.420999999999999</v>
      </c>
      <c r="N238">
        <v>115.989</v>
      </c>
      <c r="O238">
        <v>24</v>
      </c>
      <c r="P238">
        <v>1901</v>
      </c>
      <c r="Q238">
        <v>1983</v>
      </c>
      <c r="R238" t="s">
        <v>505</v>
      </c>
      <c r="S238">
        <v>1</v>
      </c>
      <c r="T238"/>
      <c r="U238" t="s">
        <v>681</v>
      </c>
    </row>
    <row r="239" spans="1:21" ht="40.15" customHeight="1" x14ac:dyDescent="0.45">
      <c r="A239">
        <v>299</v>
      </c>
      <c r="B239" t="s">
        <v>450</v>
      </c>
      <c r="C239">
        <v>0.77500000000000002</v>
      </c>
      <c r="D239">
        <v>1050</v>
      </c>
      <c r="E239" t="s">
        <v>9</v>
      </c>
      <c r="F239" t="s">
        <v>10</v>
      </c>
      <c r="G239">
        <v>-11</v>
      </c>
      <c r="H239">
        <v>3</v>
      </c>
      <c r="I239" t="s">
        <v>11</v>
      </c>
      <c r="J239" t="s">
        <v>12</v>
      </c>
      <c r="K239" t="s">
        <v>451</v>
      </c>
      <c r="L239">
        <v>1335</v>
      </c>
      <c r="M239">
        <v>41.017862999999998</v>
      </c>
      <c r="N239">
        <v>27.960916000000001</v>
      </c>
      <c r="O239">
        <v>7</v>
      </c>
      <c r="P239">
        <v>1986</v>
      </c>
      <c r="Q239">
        <v>1993</v>
      </c>
      <c r="R239" t="s">
        <v>505</v>
      </c>
      <c r="S239">
        <v>1</v>
      </c>
      <c r="T239"/>
      <c r="U239"/>
    </row>
    <row r="240" spans="1:21" ht="40.15" customHeight="1" x14ac:dyDescent="0.45">
      <c r="A240">
        <v>300</v>
      </c>
      <c r="B240" t="s">
        <v>452</v>
      </c>
      <c r="C240">
        <v>0.85599999999999998</v>
      </c>
      <c r="D240">
        <v>1100</v>
      </c>
      <c r="E240" t="s">
        <v>9</v>
      </c>
      <c r="F240" t="s">
        <v>10</v>
      </c>
      <c r="G240">
        <v>-30</v>
      </c>
      <c r="H240">
        <v>31</v>
      </c>
      <c r="I240" t="s">
        <v>11</v>
      </c>
      <c r="J240" t="s">
        <v>12</v>
      </c>
      <c r="K240" t="s">
        <v>447</v>
      </c>
      <c r="L240">
        <v>1404</v>
      </c>
      <c r="M240">
        <v>-36.751291000000002</v>
      </c>
      <c r="N240">
        <v>149.62716800000001</v>
      </c>
      <c r="O240">
        <v>11</v>
      </c>
      <c r="P240">
        <v>1986</v>
      </c>
      <c r="Q240">
        <v>1997</v>
      </c>
      <c r="R240" t="s">
        <v>505</v>
      </c>
      <c r="S240">
        <v>1</v>
      </c>
      <c r="T240"/>
      <c r="U240"/>
    </row>
    <row r="241" spans="1:21" ht="40.15" customHeight="1" x14ac:dyDescent="0.45">
      <c r="A241">
        <v>301</v>
      </c>
      <c r="B241" t="s">
        <v>453</v>
      </c>
      <c r="C241">
        <v>0.6</v>
      </c>
      <c r="D241">
        <v>749</v>
      </c>
      <c r="E241" t="s">
        <v>9</v>
      </c>
      <c r="F241" t="s">
        <v>10</v>
      </c>
      <c r="G241">
        <v>-62</v>
      </c>
      <c r="H241">
        <v>18.8</v>
      </c>
      <c r="I241" t="s">
        <v>11</v>
      </c>
      <c r="J241" t="s">
        <v>12</v>
      </c>
      <c r="K241" t="s">
        <v>661</v>
      </c>
      <c r="L241">
        <v>1746</v>
      </c>
      <c r="M241">
        <v>34.456212999999998</v>
      </c>
      <c r="N241">
        <v>-111.001407</v>
      </c>
      <c r="O241">
        <v>6</v>
      </c>
      <c r="P241">
        <v>1972</v>
      </c>
      <c r="Q241">
        <v>1978</v>
      </c>
      <c r="R241" t="s">
        <v>543</v>
      </c>
      <c r="S241">
        <v>1</v>
      </c>
      <c r="T241"/>
      <c r="U241" t="s">
        <v>683</v>
      </c>
    </row>
    <row r="242" spans="1:21" ht="40.15" customHeight="1" x14ac:dyDescent="0.45">
      <c r="A242">
        <v>302</v>
      </c>
      <c r="B242" t="s">
        <v>454</v>
      </c>
      <c r="C242">
        <v>1</v>
      </c>
      <c r="D242">
        <v>813</v>
      </c>
      <c r="E242" t="s">
        <v>20</v>
      </c>
      <c r="F242" t="s">
        <v>21</v>
      </c>
      <c r="G242">
        <v>-32</v>
      </c>
      <c r="H242">
        <v>37.200000000000003</v>
      </c>
      <c r="I242" t="s">
        <v>11</v>
      </c>
      <c r="J242" t="s">
        <v>12</v>
      </c>
      <c r="K242" t="s">
        <v>445</v>
      </c>
      <c r="L242">
        <v>2087</v>
      </c>
      <c r="M242">
        <v>33.79</v>
      </c>
      <c r="N242">
        <v>-110.96</v>
      </c>
      <c r="O242">
        <v>7</v>
      </c>
      <c r="P242">
        <v>1959</v>
      </c>
      <c r="Q242">
        <v>1966</v>
      </c>
      <c r="R242" t="s">
        <v>543</v>
      </c>
      <c r="S242">
        <v>1</v>
      </c>
      <c r="T242">
        <v>1</v>
      </c>
      <c r="U242" t="s">
        <v>548</v>
      </c>
    </row>
    <row r="243" spans="1:21" ht="40.15" customHeight="1" x14ac:dyDescent="0.45">
      <c r="A243">
        <v>303</v>
      </c>
      <c r="B243" t="s">
        <v>455</v>
      </c>
      <c r="C243">
        <v>1</v>
      </c>
      <c r="D243">
        <v>813</v>
      </c>
      <c r="E243" t="s">
        <v>20</v>
      </c>
      <c r="F243" t="s">
        <v>21</v>
      </c>
      <c r="G243">
        <v>-73</v>
      </c>
      <c r="H243">
        <v>77.900000000000006</v>
      </c>
      <c r="I243" t="s">
        <v>11</v>
      </c>
      <c r="J243" t="s">
        <v>12</v>
      </c>
      <c r="K243" t="s">
        <v>619</v>
      </c>
      <c r="L243">
        <v>2087</v>
      </c>
      <c r="M243">
        <v>33.79</v>
      </c>
      <c r="N243">
        <v>-110.96</v>
      </c>
      <c r="O243">
        <v>16</v>
      </c>
      <c r="P243">
        <v>1967</v>
      </c>
      <c r="Q243">
        <v>1973</v>
      </c>
      <c r="R243" t="s">
        <v>543</v>
      </c>
      <c r="S243">
        <v>1</v>
      </c>
      <c r="T243">
        <v>1</v>
      </c>
      <c r="U243" t="s">
        <v>546</v>
      </c>
    </row>
    <row r="244" spans="1:21" ht="40.15" customHeight="1" x14ac:dyDescent="0.45">
      <c r="A244">
        <v>304</v>
      </c>
      <c r="B244" t="s">
        <v>456</v>
      </c>
      <c r="C244">
        <v>1</v>
      </c>
      <c r="D244">
        <v>813</v>
      </c>
      <c r="E244" t="s">
        <v>20</v>
      </c>
      <c r="F244" t="s">
        <v>21</v>
      </c>
      <c r="G244">
        <v>-40</v>
      </c>
      <c r="H244">
        <v>52.3</v>
      </c>
      <c r="I244" t="s">
        <v>11</v>
      </c>
      <c r="J244" t="s">
        <v>12</v>
      </c>
      <c r="K244" t="s">
        <v>457</v>
      </c>
      <c r="L244">
        <v>2087</v>
      </c>
      <c r="M244">
        <v>33.79</v>
      </c>
      <c r="N244">
        <v>-110.96</v>
      </c>
      <c r="O244">
        <v>11</v>
      </c>
      <c r="P244">
        <v>1967</v>
      </c>
      <c r="Q244">
        <v>1973</v>
      </c>
      <c r="R244" t="s">
        <v>543</v>
      </c>
      <c r="S244">
        <v>1</v>
      </c>
      <c r="T244">
        <v>1</v>
      </c>
      <c r="U244" t="s">
        <v>544</v>
      </c>
    </row>
    <row r="245" spans="1:21" ht="40.15" customHeight="1" x14ac:dyDescent="0.45">
      <c r="A245">
        <v>305</v>
      </c>
      <c r="B245" t="s">
        <v>458</v>
      </c>
      <c r="C245">
        <v>1</v>
      </c>
      <c r="D245">
        <v>813</v>
      </c>
      <c r="E245" t="s">
        <v>20</v>
      </c>
      <c r="F245" t="s">
        <v>21</v>
      </c>
      <c r="G245">
        <v>-83</v>
      </c>
      <c r="H245">
        <v>124.4</v>
      </c>
      <c r="I245" t="s">
        <v>11</v>
      </c>
      <c r="J245" t="s">
        <v>12</v>
      </c>
      <c r="K245" t="s">
        <v>620</v>
      </c>
      <c r="L245">
        <v>2087</v>
      </c>
      <c r="M245">
        <v>33.78891256</v>
      </c>
      <c r="N245">
        <v>-110.9638552</v>
      </c>
      <c r="O245">
        <v>13</v>
      </c>
      <c r="P245">
        <v>1967</v>
      </c>
      <c r="Q245">
        <v>1973</v>
      </c>
      <c r="R245" t="s">
        <v>543</v>
      </c>
      <c r="S245">
        <v>1</v>
      </c>
      <c r="T245"/>
      <c r="U245" t="s">
        <v>545</v>
      </c>
    </row>
    <row r="246" spans="1:21" ht="40.15" customHeight="1" x14ac:dyDescent="0.45">
      <c r="A246">
        <v>306</v>
      </c>
      <c r="B246" t="s">
        <v>459</v>
      </c>
      <c r="C246">
        <v>1</v>
      </c>
      <c r="D246">
        <v>810</v>
      </c>
      <c r="E246" t="s">
        <v>20</v>
      </c>
      <c r="F246" t="s">
        <v>21</v>
      </c>
      <c r="G246">
        <v>-1</v>
      </c>
      <c r="H246">
        <v>0</v>
      </c>
      <c r="I246" t="s">
        <v>11</v>
      </c>
      <c r="J246" t="s">
        <v>12</v>
      </c>
      <c r="K246" t="s">
        <v>460</v>
      </c>
      <c r="L246">
        <v>2087</v>
      </c>
      <c r="M246">
        <v>33.79</v>
      </c>
      <c r="N246">
        <v>-110.96</v>
      </c>
      <c r="O246">
        <v>5</v>
      </c>
      <c r="P246">
        <v>1954</v>
      </c>
      <c r="Q246">
        <v>1958</v>
      </c>
      <c r="R246" t="s">
        <v>543</v>
      </c>
      <c r="S246">
        <v>1</v>
      </c>
      <c r="T246">
        <v>1</v>
      </c>
      <c r="U246" t="s">
        <v>682</v>
      </c>
    </row>
    <row r="247" spans="1:21" ht="40.15" customHeight="1" x14ac:dyDescent="0.45">
      <c r="A247">
        <v>307</v>
      </c>
      <c r="B247" t="s">
        <v>461</v>
      </c>
      <c r="C247">
        <v>0.43</v>
      </c>
      <c r="D247">
        <v>1060</v>
      </c>
      <c r="E247" t="s">
        <v>9</v>
      </c>
      <c r="F247" t="s">
        <v>10</v>
      </c>
      <c r="G247">
        <v>-43</v>
      </c>
      <c r="H247">
        <v>22</v>
      </c>
      <c r="I247" t="s">
        <v>11</v>
      </c>
      <c r="J247" t="s">
        <v>12</v>
      </c>
      <c r="K247" t="s">
        <v>573</v>
      </c>
      <c r="L247">
        <v>1121</v>
      </c>
      <c r="M247">
        <v>40.666666999999997</v>
      </c>
      <c r="N247">
        <v>-77.933333000000005</v>
      </c>
      <c r="O247">
        <v>1</v>
      </c>
      <c r="P247">
        <v>1976</v>
      </c>
      <c r="Q247">
        <v>1977</v>
      </c>
      <c r="R247" t="s">
        <v>514</v>
      </c>
      <c r="S247">
        <v>1</v>
      </c>
      <c r="T247"/>
      <c r="U247" t="s">
        <v>589</v>
      </c>
    </row>
    <row r="248" spans="1:21" ht="40.15" customHeight="1" x14ac:dyDescent="0.45">
      <c r="A248">
        <v>308</v>
      </c>
      <c r="B248" t="s">
        <v>461</v>
      </c>
      <c r="C248">
        <v>0.43</v>
      </c>
      <c r="D248">
        <v>1060</v>
      </c>
      <c r="E248" t="s">
        <v>9</v>
      </c>
      <c r="F248" t="s">
        <v>10</v>
      </c>
      <c r="G248">
        <v>-27</v>
      </c>
      <c r="H248">
        <v>13.9</v>
      </c>
      <c r="I248" t="s">
        <v>11</v>
      </c>
      <c r="J248" t="s">
        <v>12</v>
      </c>
      <c r="K248" t="s">
        <v>573</v>
      </c>
      <c r="L248">
        <v>1121</v>
      </c>
      <c r="M248">
        <v>40.666666999999997</v>
      </c>
      <c r="N248">
        <v>-77.933333000000005</v>
      </c>
      <c r="O248">
        <v>3</v>
      </c>
      <c r="P248">
        <v>1971</v>
      </c>
      <c r="Q248">
        <v>1974</v>
      </c>
      <c r="R248" t="s">
        <v>514</v>
      </c>
      <c r="S248">
        <v>1</v>
      </c>
      <c r="T248"/>
      <c r="U248" t="s">
        <v>590</v>
      </c>
    </row>
    <row r="249" spans="1:21" ht="40.15" customHeight="1" x14ac:dyDescent="0.45">
      <c r="A249">
        <v>309</v>
      </c>
      <c r="B249" t="s">
        <v>461</v>
      </c>
      <c r="C249">
        <v>0.43</v>
      </c>
      <c r="D249">
        <v>1060</v>
      </c>
      <c r="E249" t="s">
        <v>9</v>
      </c>
      <c r="F249" t="s">
        <v>10</v>
      </c>
      <c r="G249">
        <v>-40</v>
      </c>
      <c r="H249">
        <v>18.899999999999999</v>
      </c>
      <c r="I249" t="s">
        <v>11</v>
      </c>
      <c r="J249" t="s">
        <v>12</v>
      </c>
      <c r="K249" t="s">
        <v>573</v>
      </c>
      <c r="L249">
        <v>1121</v>
      </c>
      <c r="M249">
        <v>40.666666999999997</v>
      </c>
      <c r="N249">
        <v>-77.933333000000005</v>
      </c>
      <c r="O249">
        <v>1</v>
      </c>
      <c r="P249">
        <v>1975</v>
      </c>
      <c r="Q249">
        <v>1976</v>
      </c>
      <c r="R249" t="s">
        <v>514</v>
      </c>
      <c r="S249">
        <v>1</v>
      </c>
      <c r="T249"/>
      <c r="U249" t="s">
        <v>591</v>
      </c>
    </row>
    <row r="250" spans="1:21" ht="40.15" customHeight="1" x14ac:dyDescent="0.45">
      <c r="A250">
        <v>310</v>
      </c>
      <c r="B250" t="s">
        <v>462</v>
      </c>
      <c r="C250">
        <v>0.36</v>
      </c>
      <c r="D250">
        <v>1340</v>
      </c>
      <c r="E250" t="s">
        <v>9</v>
      </c>
      <c r="F250" t="s">
        <v>10</v>
      </c>
      <c r="G250">
        <v>-33</v>
      </c>
      <c r="H250">
        <v>40.700000000000003</v>
      </c>
      <c r="I250" t="s">
        <v>11</v>
      </c>
      <c r="J250" t="s">
        <v>12</v>
      </c>
      <c r="K250" t="s">
        <v>573</v>
      </c>
      <c r="L250">
        <v>930</v>
      </c>
      <c r="M250">
        <v>43.954847219999998</v>
      </c>
      <c r="N250">
        <v>-71.722836110000003</v>
      </c>
      <c r="O250">
        <v>4</v>
      </c>
      <c r="P250">
        <v>1971</v>
      </c>
      <c r="Q250">
        <v>1974</v>
      </c>
      <c r="R250" t="s">
        <v>543</v>
      </c>
      <c r="S250">
        <v>1</v>
      </c>
      <c r="T250"/>
      <c r="U250" t="s">
        <v>807</v>
      </c>
    </row>
    <row r="251" spans="1:21" ht="40.15" customHeight="1" x14ac:dyDescent="0.45">
      <c r="A251">
        <v>311</v>
      </c>
      <c r="B251" t="s">
        <v>463</v>
      </c>
      <c r="C251">
        <v>149.43</v>
      </c>
      <c r="D251">
        <v>1497</v>
      </c>
      <c r="E251" t="s">
        <v>126</v>
      </c>
      <c r="F251" t="s">
        <v>10</v>
      </c>
      <c r="G251">
        <v>-45.6</v>
      </c>
      <c r="H251">
        <v>9.9</v>
      </c>
      <c r="I251" t="s">
        <v>11</v>
      </c>
      <c r="J251" t="s">
        <v>17</v>
      </c>
      <c r="K251" t="s">
        <v>311</v>
      </c>
      <c r="L251">
        <v>1643</v>
      </c>
      <c r="M251">
        <v>-37.78</v>
      </c>
      <c r="N251">
        <v>145.62</v>
      </c>
      <c r="O251"/>
      <c r="P251">
        <v>1983</v>
      </c>
      <c r="Q251">
        <v>2009</v>
      </c>
      <c r="R251" t="s">
        <v>514</v>
      </c>
      <c r="S251">
        <v>1</v>
      </c>
      <c r="T251"/>
      <c r="U251" t="s">
        <v>751</v>
      </c>
    </row>
    <row r="252" spans="1:21" ht="40.15" customHeight="1" x14ac:dyDescent="0.45">
      <c r="A252">
        <v>312</v>
      </c>
      <c r="B252" t="s">
        <v>667</v>
      </c>
      <c r="C252">
        <v>2.7</v>
      </c>
      <c r="D252">
        <v>850</v>
      </c>
      <c r="E252" t="s">
        <v>9</v>
      </c>
      <c r="F252" t="s">
        <v>10</v>
      </c>
      <c r="G252">
        <v>-60</v>
      </c>
      <c r="H252">
        <v>83.3</v>
      </c>
      <c r="I252" t="s">
        <v>11</v>
      </c>
      <c r="J252" t="s">
        <v>12</v>
      </c>
      <c r="K252" t="s">
        <v>311</v>
      </c>
      <c r="L252">
        <v>1254</v>
      </c>
      <c r="M252">
        <v>-37.76</v>
      </c>
      <c r="N252">
        <v>145.85</v>
      </c>
      <c r="O252">
        <v>4</v>
      </c>
      <c r="P252">
        <v>1982</v>
      </c>
      <c r="Q252">
        <v>1985</v>
      </c>
      <c r="R252" t="s">
        <v>505</v>
      </c>
      <c r="S252">
        <v>1</v>
      </c>
      <c r="T252"/>
      <c r="U252" t="s">
        <v>808</v>
      </c>
    </row>
  </sheetData>
  <sortState xmlns:xlrd2="http://schemas.microsoft.com/office/spreadsheetml/2017/richdata2" ref="A2:T253">
    <sortCondition ref="B65:B253"/>
  </sortState>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55"/>
  <sheetViews>
    <sheetView tabSelected="1" topLeftCell="G1" zoomScale="120" zoomScaleNormal="120" workbookViewId="0">
      <pane ySplit="1" topLeftCell="A49" activePane="bottomLeft" state="frozen"/>
      <selection pane="bottomLeft" activeCell="L52" sqref="L52:L55"/>
    </sheetView>
  </sheetViews>
  <sheetFormatPr defaultColWidth="15.59765625" defaultRowHeight="40.15" customHeight="1" x14ac:dyDescent="0.3"/>
  <cols>
    <col min="1" max="6" width="15.59765625" style="9"/>
    <col min="7" max="7" width="15.59765625" style="55"/>
    <col min="8" max="9" width="15.59765625" style="9"/>
    <col min="10" max="10" width="15.59765625" style="9" customWidth="1"/>
    <col min="11" max="11" width="15.59765625" style="8"/>
    <col min="12" max="17" width="15.59765625" style="9"/>
    <col min="18" max="18" width="15.59765625" style="14"/>
    <col min="19" max="20" width="15.59765625" style="9"/>
    <col min="21" max="21" width="50.59765625" style="8" customWidth="1"/>
    <col min="22" max="46" width="15.59765625" style="15"/>
    <col min="47" max="16384" width="15.59765625" style="9"/>
  </cols>
  <sheetData>
    <row r="1" spans="1:46" s="50" customFormat="1" ht="40.15" customHeight="1" thickBot="1" x14ac:dyDescent="0.35">
      <c r="A1" s="41" t="s">
        <v>0</v>
      </c>
      <c r="B1" s="41" t="s">
        <v>1</v>
      </c>
      <c r="C1" s="41" t="s">
        <v>2</v>
      </c>
      <c r="D1" s="41" t="s">
        <v>3</v>
      </c>
      <c r="E1" s="41" t="s">
        <v>4</v>
      </c>
      <c r="F1" s="41" t="s">
        <v>5</v>
      </c>
      <c r="G1" s="51" t="s">
        <v>747</v>
      </c>
      <c r="H1" s="41" t="s">
        <v>748</v>
      </c>
      <c r="I1" s="41" t="s">
        <v>536</v>
      </c>
      <c r="J1" s="41" t="s">
        <v>6</v>
      </c>
      <c r="K1" s="41" t="s">
        <v>7</v>
      </c>
      <c r="L1" s="60" t="s">
        <v>466</v>
      </c>
      <c r="M1" s="41" t="s">
        <v>676</v>
      </c>
      <c r="N1" s="41" t="s">
        <v>464</v>
      </c>
      <c r="O1" s="41" t="s">
        <v>484</v>
      </c>
      <c r="P1" s="41" t="s">
        <v>534</v>
      </c>
      <c r="Q1" s="41" t="s">
        <v>535</v>
      </c>
      <c r="R1" s="42" t="s">
        <v>757</v>
      </c>
      <c r="S1" s="43" t="s">
        <v>762</v>
      </c>
      <c r="T1" s="43" t="s">
        <v>604</v>
      </c>
      <c r="U1" s="41" t="s">
        <v>758</v>
      </c>
      <c r="V1" s="49"/>
      <c r="W1" s="49"/>
      <c r="X1" s="49"/>
      <c r="Y1" s="49"/>
      <c r="Z1" s="49"/>
      <c r="AA1" s="49"/>
      <c r="AB1" s="49"/>
      <c r="AC1" s="49"/>
      <c r="AD1" s="49"/>
      <c r="AE1" s="49"/>
      <c r="AF1" s="49"/>
      <c r="AG1" s="49"/>
      <c r="AH1" s="49"/>
      <c r="AI1" s="49"/>
      <c r="AJ1" s="49"/>
      <c r="AK1" s="49"/>
      <c r="AL1" s="49"/>
      <c r="AM1" s="49"/>
      <c r="AN1" s="49"/>
      <c r="AO1" s="49"/>
      <c r="AP1" s="49"/>
      <c r="AQ1" s="49"/>
      <c r="AR1" s="49"/>
      <c r="AS1" s="49"/>
      <c r="AT1" s="49"/>
    </row>
    <row r="2" spans="1:46" ht="40.15" customHeight="1" x14ac:dyDescent="0.3">
      <c r="A2" s="15">
        <v>313</v>
      </c>
      <c r="B2" s="15" t="s">
        <v>465</v>
      </c>
      <c r="C2" s="15">
        <v>391</v>
      </c>
      <c r="D2" s="15">
        <v>1011</v>
      </c>
      <c r="E2" s="15" t="s">
        <v>20</v>
      </c>
      <c r="F2" s="15" t="s">
        <v>10</v>
      </c>
      <c r="G2" s="52">
        <v>30.08</v>
      </c>
      <c r="H2" s="15">
        <v>-60</v>
      </c>
      <c r="I2" s="15" t="s">
        <v>11</v>
      </c>
      <c r="J2" s="15" t="s">
        <v>36</v>
      </c>
      <c r="K2" s="33" t="s">
        <v>468</v>
      </c>
      <c r="L2" s="44">
        <v>1939</v>
      </c>
      <c r="M2" s="56">
        <v>-32.020000000000003</v>
      </c>
      <c r="N2" s="56">
        <v>148.25</v>
      </c>
      <c r="O2" s="15">
        <v>14</v>
      </c>
      <c r="P2" s="15">
        <v>1995</v>
      </c>
      <c r="Q2" s="15">
        <v>2008</v>
      </c>
      <c r="R2" s="32" t="s">
        <v>514</v>
      </c>
      <c r="S2" s="15">
        <v>1</v>
      </c>
      <c r="T2" s="15"/>
      <c r="U2" s="33"/>
    </row>
    <row r="3" spans="1:46" ht="40.15" customHeight="1" x14ac:dyDescent="0.3">
      <c r="A3" s="15">
        <v>314</v>
      </c>
      <c r="B3" s="15" t="s">
        <v>467</v>
      </c>
      <c r="C3" s="15">
        <v>16.64</v>
      </c>
      <c r="D3" s="15">
        <v>629</v>
      </c>
      <c r="E3" s="15" t="s">
        <v>20</v>
      </c>
      <c r="F3" s="15" t="s">
        <v>10</v>
      </c>
      <c r="G3" s="52">
        <v>19</v>
      </c>
      <c r="H3" s="15">
        <v>-52</v>
      </c>
      <c r="I3" s="15" t="s">
        <v>11</v>
      </c>
      <c r="J3" s="15" t="s">
        <v>36</v>
      </c>
      <c r="K3" s="33" t="s">
        <v>468</v>
      </c>
      <c r="L3" s="44">
        <v>1835</v>
      </c>
      <c r="M3" s="56">
        <v>-33.32</v>
      </c>
      <c r="N3" s="56">
        <v>116.57</v>
      </c>
      <c r="O3" s="15">
        <v>9</v>
      </c>
      <c r="P3" s="15">
        <v>2000</v>
      </c>
      <c r="Q3" s="15">
        <v>2008</v>
      </c>
      <c r="R3" s="32" t="s">
        <v>514</v>
      </c>
      <c r="S3" s="15">
        <v>1</v>
      </c>
      <c r="T3" s="15"/>
      <c r="U3" s="33"/>
    </row>
    <row r="4" spans="1:46" ht="40.15" customHeight="1" x14ac:dyDescent="0.3">
      <c r="A4" s="15">
        <v>315</v>
      </c>
      <c r="B4" s="15" t="s">
        <v>469</v>
      </c>
      <c r="C4" s="15">
        <v>559</v>
      </c>
      <c r="D4" s="15">
        <v>783</v>
      </c>
      <c r="E4" s="15" t="s">
        <v>20</v>
      </c>
      <c r="F4" s="15" t="s">
        <v>10</v>
      </c>
      <c r="G4" s="52">
        <v>26.8</v>
      </c>
      <c r="H4" s="15">
        <v>-29</v>
      </c>
      <c r="I4" s="15" t="s">
        <v>11</v>
      </c>
      <c r="J4" s="15" t="s">
        <v>36</v>
      </c>
      <c r="K4" s="33" t="s">
        <v>468</v>
      </c>
      <c r="L4" s="44">
        <v>1180</v>
      </c>
      <c r="M4" s="56">
        <v>-37</v>
      </c>
      <c r="N4" s="56">
        <v>149.38</v>
      </c>
      <c r="O4" s="15">
        <v>14</v>
      </c>
      <c r="P4" s="15">
        <v>1990</v>
      </c>
      <c r="Q4" s="15">
        <v>2000</v>
      </c>
      <c r="R4" s="32" t="s">
        <v>514</v>
      </c>
      <c r="S4" s="15">
        <v>1</v>
      </c>
      <c r="T4" s="15"/>
      <c r="U4" s="33"/>
    </row>
    <row r="5" spans="1:46" ht="40.15" customHeight="1" x14ac:dyDescent="0.3">
      <c r="A5" s="15">
        <v>316</v>
      </c>
      <c r="B5" s="15" t="s">
        <v>470</v>
      </c>
      <c r="C5" s="15">
        <v>0.6</v>
      </c>
      <c r="D5" s="15">
        <v>806</v>
      </c>
      <c r="E5" s="15" t="s">
        <v>20</v>
      </c>
      <c r="F5" s="15" t="s">
        <v>10</v>
      </c>
      <c r="G5" s="52">
        <v>67</v>
      </c>
      <c r="H5" s="15">
        <v>-100</v>
      </c>
      <c r="I5" s="15" t="s">
        <v>11</v>
      </c>
      <c r="J5" s="15" t="s">
        <v>36</v>
      </c>
      <c r="K5" s="33" t="s">
        <v>468</v>
      </c>
      <c r="L5" s="44">
        <v>1647</v>
      </c>
      <c r="M5" s="56">
        <v>-35.130000000000003</v>
      </c>
      <c r="N5" s="56">
        <v>138.69999999999999</v>
      </c>
      <c r="O5" s="15">
        <v>5</v>
      </c>
      <c r="P5" s="15">
        <v>2003</v>
      </c>
      <c r="Q5" s="15">
        <v>2007</v>
      </c>
      <c r="R5" s="32" t="s">
        <v>514</v>
      </c>
      <c r="S5" s="15">
        <v>1</v>
      </c>
      <c r="T5" s="15"/>
      <c r="U5" s="33"/>
    </row>
    <row r="6" spans="1:46" ht="40.15" customHeight="1" x14ac:dyDescent="0.3">
      <c r="A6" s="15">
        <v>317</v>
      </c>
      <c r="B6" s="15" t="s">
        <v>471</v>
      </c>
      <c r="C6" s="15">
        <v>606</v>
      </c>
      <c r="D6" s="15">
        <v>728</v>
      </c>
      <c r="E6" s="15" t="s">
        <v>15</v>
      </c>
      <c r="F6" s="15" t="s">
        <v>10</v>
      </c>
      <c r="G6" s="52">
        <v>24.18</v>
      </c>
      <c r="H6" s="15">
        <v>-66</v>
      </c>
      <c r="I6" s="15" t="s">
        <v>11</v>
      </c>
      <c r="J6" s="15" t="s">
        <v>36</v>
      </c>
      <c r="K6" s="33" t="s">
        <v>468</v>
      </c>
      <c r="L6" s="44">
        <v>1340</v>
      </c>
      <c r="M6" s="56">
        <v>-37.979999999999997</v>
      </c>
      <c r="N6" s="56">
        <v>141.46</v>
      </c>
      <c r="O6" s="15">
        <v>5</v>
      </c>
      <c r="P6" s="15">
        <v>2004</v>
      </c>
      <c r="Q6" s="15">
        <v>2009</v>
      </c>
      <c r="R6" s="32" t="s">
        <v>514</v>
      </c>
      <c r="S6" s="15">
        <v>1</v>
      </c>
      <c r="T6" s="15"/>
      <c r="U6" s="33"/>
    </row>
    <row r="7" spans="1:46" ht="40.15" customHeight="1" x14ac:dyDescent="0.3">
      <c r="A7" s="15">
        <v>318</v>
      </c>
      <c r="B7" s="15" t="s">
        <v>472</v>
      </c>
      <c r="C7" s="15">
        <v>760</v>
      </c>
      <c r="D7" s="15">
        <v>688</v>
      </c>
      <c r="E7" s="15" t="s">
        <v>15</v>
      </c>
      <c r="F7" s="15" t="s">
        <v>10</v>
      </c>
      <c r="G7" s="52">
        <v>13.3</v>
      </c>
      <c r="H7" s="15">
        <v>-28</v>
      </c>
      <c r="I7" s="15" t="s">
        <v>11</v>
      </c>
      <c r="J7" s="15" t="s">
        <v>36</v>
      </c>
      <c r="K7" s="33" t="s">
        <v>468</v>
      </c>
      <c r="L7" s="44">
        <v>1315</v>
      </c>
      <c r="M7" s="56">
        <v>-38.15</v>
      </c>
      <c r="N7" s="56">
        <v>141.77000000000001</v>
      </c>
      <c r="O7" s="15">
        <v>5</v>
      </c>
      <c r="P7" s="15">
        <v>2004</v>
      </c>
      <c r="Q7" s="15">
        <v>2009</v>
      </c>
      <c r="R7" s="32" t="s">
        <v>514</v>
      </c>
      <c r="S7" s="15">
        <v>1</v>
      </c>
      <c r="T7" s="15"/>
      <c r="U7" s="33"/>
    </row>
    <row r="8" spans="1:46" ht="40.15" customHeight="1" x14ac:dyDescent="0.3">
      <c r="A8" s="15">
        <v>319</v>
      </c>
      <c r="B8" s="15" t="s">
        <v>473</v>
      </c>
      <c r="C8" s="15">
        <v>1135.7</v>
      </c>
      <c r="D8" s="15">
        <v>859</v>
      </c>
      <c r="E8" s="15" t="s">
        <v>20</v>
      </c>
      <c r="F8" s="15" t="s">
        <v>10</v>
      </c>
      <c r="G8" s="52">
        <v>14</v>
      </c>
      <c r="H8" s="15">
        <v>-52</v>
      </c>
      <c r="I8" s="15" t="s">
        <v>11</v>
      </c>
      <c r="J8" s="15" t="s">
        <v>36</v>
      </c>
      <c r="K8" s="33" t="s">
        <v>468</v>
      </c>
      <c r="L8" s="44">
        <v>1303</v>
      </c>
      <c r="M8" s="56">
        <v>-36.979999999999997</v>
      </c>
      <c r="N8" s="56">
        <v>149.05000000000001</v>
      </c>
      <c r="O8" s="15">
        <v>11</v>
      </c>
      <c r="P8" s="15">
        <v>1990</v>
      </c>
      <c r="Q8" s="15">
        <v>2000</v>
      </c>
      <c r="R8" s="32" t="s">
        <v>514</v>
      </c>
      <c r="S8" s="15">
        <v>1</v>
      </c>
      <c r="T8" s="15"/>
      <c r="U8" s="33"/>
    </row>
    <row r="9" spans="1:46" ht="40.15" customHeight="1" x14ac:dyDescent="0.3">
      <c r="A9" s="15">
        <v>320</v>
      </c>
      <c r="B9" s="15" t="s">
        <v>474</v>
      </c>
      <c r="C9" s="15">
        <v>502</v>
      </c>
      <c r="D9" s="15">
        <v>725</v>
      </c>
      <c r="E9" s="15" t="s">
        <v>9</v>
      </c>
      <c r="F9" s="15" t="s">
        <v>10</v>
      </c>
      <c r="G9" s="52">
        <v>19.84</v>
      </c>
      <c r="H9" s="15">
        <v>-57</v>
      </c>
      <c r="I9" s="15" t="s">
        <v>11</v>
      </c>
      <c r="J9" s="15" t="s">
        <v>36</v>
      </c>
      <c r="K9" s="33" t="s">
        <v>468</v>
      </c>
      <c r="L9" s="44">
        <v>1296</v>
      </c>
      <c r="M9" s="56">
        <v>-38.26</v>
      </c>
      <c r="N9" s="56">
        <v>141.94</v>
      </c>
      <c r="O9" s="15">
        <v>8</v>
      </c>
      <c r="P9" s="15">
        <v>2001</v>
      </c>
      <c r="Q9" s="15">
        <v>2008</v>
      </c>
      <c r="R9" s="32" t="s">
        <v>514</v>
      </c>
      <c r="S9" s="15">
        <v>1</v>
      </c>
      <c r="T9" s="15"/>
      <c r="U9" s="33"/>
    </row>
    <row r="10" spans="1:46" ht="40.15" customHeight="1" x14ac:dyDescent="0.3">
      <c r="A10" s="15">
        <v>321</v>
      </c>
      <c r="B10" s="15" t="s">
        <v>475</v>
      </c>
      <c r="C10" s="15">
        <v>673</v>
      </c>
      <c r="D10" s="15">
        <v>1009</v>
      </c>
      <c r="E10" s="15" t="s">
        <v>20</v>
      </c>
      <c r="F10" s="15" t="s">
        <v>10</v>
      </c>
      <c r="G10" s="52">
        <v>8.32</v>
      </c>
      <c r="H10" s="15">
        <v>-35</v>
      </c>
      <c r="I10" s="15" t="s">
        <v>11</v>
      </c>
      <c r="J10" s="15" t="s">
        <v>36</v>
      </c>
      <c r="K10" s="33" t="s">
        <v>468</v>
      </c>
      <c r="L10" s="44">
        <v>1658</v>
      </c>
      <c r="M10" s="56">
        <v>-35.19</v>
      </c>
      <c r="N10" s="56">
        <v>148.19999999999999</v>
      </c>
      <c r="O10" s="15">
        <v>19</v>
      </c>
      <c r="P10" s="15">
        <v>1990</v>
      </c>
      <c r="Q10" s="15">
        <v>2008</v>
      </c>
      <c r="R10" s="32" t="s">
        <v>514</v>
      </c>
      <c r="S10" s="15">
        <v>1</v>
      </c>
      <c r="T10" s="15"/>
      <c r="U10" s="33"/>
    </row>
    <row r="11" spans="1:46" ht="40.15" customHeight="1" x14ac:dyDescent="0.3">
      <c r="A11" s="15">
        <v>322</v>
      </c>
      <c r="B11" s="15" t="s">
        <v>476</v>
      </c>
      <c r="C11" s="15">
        <v>390</v>
      </c>
      <c r="D11" s="15">
        <v>838</v>
      </c>
      <c r="E11" s="15" t="s">
        <v>20</v>
      </c>
      <c r="F11" s="15" t="s">
        <v>10</v>
      </c>
      <c r="G11" s="52">
        <v>27.5</v>
      </c>
      <c r="H11" s="15">
        <v>-37</v>
      </c>
      <c r="I11" s="15" t="s">
        <v>11</v>
      </c>
      <c r="J11" s="15" t="s">
        <v>36</v>
      </c>
      <c r="K11" s="33" t="s">
        <v>468</v>
      </c>
      <c r="L11" s="44">
        <v>1659</v>
      </c>
      <c r="M11" s="56">
        <v>-35.53</v>
      </c>
      <c r="N11" s="56">
        <v>147.41</v>
      </c>
      <c r="O11" s="15">
        <v>10</v>
      </c>
      <c r="P11" s="15">
        <v>1996</v>
      </c>
      <c r="Q11" s="15">
        <v>2005</v>
      </c>
      <c r="R11" s="32" t="s">
        <v>514</v>
      </c>
      <c r="S11" s="15">
        <v>1</v>
      </c>
      <c r="T11" s="15"/>
      <c r="U11" s="33"/>
    </row>
    <row r="12" spans="1:46" ht="40.15" customHeight="1" x14ac:dyDescent="0.3">
      <c r="A12" s="15">
        <v>323</v>
      </c>
      <c r="B12" s="15" t="s">
        <v>477</v>
      </c>
      <c r="C12" s="15">
        <v>3.2</v>
      </c>
      <c r="D12" s="15">
        <v>629</v>
      </c>
      <c r="E12" s="15" t="s">
        <v>20</v>
      </c>
      <c r="F12" s="15" t="s">
        <v>10</v>
      </c>
      <c r="G12" s="52">
        <v>88</v>
      </c>
      <c r="H12" s="15">
        <v>-106</v>
      </c>
      <c r="I12" s="15" t="s">
        <v>11</v>
      </c>
      <c r="J12" s="15" t="s">
        <v>36</v>
      </c>
      <c r="K12" s="33" t="s">
        <v>468</v>
      </c>
      <c r="L12" s="44">
        <v>1469</v>
      </c>
      <c r="M12" s="56">
        <v>-37.29</v>
      </c>
      <c r="N12" s="56">
        <v>145.05000000000001</v>
      </c>
      <c r="O12" s="15">
        <v>12</v>
      </c>
      <c r="P12" s="15">
        <v>1996</v>
      </c>
      <c r="Q12" s="15">
        <v>2005</v>
      </c>
      <c r="R12" s="32" t="s">
        <v>514</v>
      </c>
      <c r="S12" s="15">
        <v>1</v>
      </c>
      <c r="T12" s="15"/>
      <c r="U12" s="33"/>
    </row>
    <row r="13" spans="1:46" ht="40.15" customHeight="1" x14ac:dyDescent="0.3">
      <c r="A13" s="15">
        <v>324</v>
      </c>
      <c r="B13" s="15" t="s">
        <v>380</v>
      </c>
      <c r="C13" s="15">
        <v>1.95</v>
      </c>
      <c r="D13" s="15">
        <v>760</v>
      </c>
      <c r="E13" s="15" t="s">
        <v>20</v>
      </c>
      <c r="F13" s="15" t="s">
        <v>10</v>
      </c>
      <c r="G13" s="52">
        <v>78</v>
      </c>
      <c r="H13" s="15">
        <v>-66</v>
      </c>
      <c r="I13" s="15" t="s">
        <v>11</v>
      </c>
      <c r="J13" s="15" t="s">
        <v>36</v>
      </c>
      <c r="K13" s="33" t="s">
        <v>468</v>
      </c>
      <c r="L13" s="44">
        <v>1447</v>
      </c>
      <c r="M13" s="56">
        <v>-35.119999999999997</v>
      </c>
      <c r="N13" s="56">
        <v>149.35</v>
      </c>
      <c r="O13" s="15">
        <v>6</v>
      </c>
      <c r="P13" s="15">
        <v>2001</v>
      </c>
      <c r="Q13" s="15">
        <v>2005</v>
      </c>
      <c r="R13" s="32" t="s">
        <v>514</v>
      </c>
      <c r="S13" s="15">
        <v>1</v>
      </c>
      <c r="T13" s="15">
        <v>1</v>
      </c>
      <c r="U13" s="33" t="s">
        <v>503</v>
      </c>
    </row>
    <row r="14" spans="1:46" ht="40.15" customHeight="1" x14ac:dyDescent="0.3">
      <c r="A14" s="15">
        <v>325</v>
      </c>
      <c r="B14" s="15" t="s">
        <v>478</v>
      </c>
      <c r="C14" s="15">
        <v>89</v>
      </c>
      <c r="D14" s="15">
        <v>959</v>
      </c>
      <c r="E14" s="15" t="s">
        <v>9</v>
      </c>
      <c r="F14" s="15" t="s">
        <v>10</v>
      </c>
      <c r="G14" s="52">
        <v>58</v>
      </c>
      <c r="H14" s="15">
        <v>-78</v>
      </c>
      <c r="I14" s="15" t="s">
        <v>11</v>
      </c>
      <c r="J14" s="15" t="s">
        <v>36</v>
      </c>
      <c r="K14" s="33" t="s">
        <v>468</v>
      </c>
      <c r="L14" s="44">
        <v>1325</v>
      </c>
      <c r="M14" s="56">
        <v>-38.32</v>
      </c>
      <c r="N14" s="56">
        <v>146.53</v>
      </c>
      <c r="O14" s="15">
        <v>7</v>
      </c>
      <c r="P14" s="15">
        <v>1993</v>
      </c>
      <c r="Q14" s="15">
        <v>1999</v>
      </c>
      <c r="R14" s="32" t="s">
        <v>514</v>
      </c>
      <c r="S14" s="15">
        <v>1</v>
      </c>
      <c r="T14" s="15"/>
      <c r="U14" s="33"/>
    </row>
    <row r="15" spans="1:46" ht="40.15" customHeight="1" x14ac:dyDescent="0.3">
      <c r="A15" s="15">
        <v>326</v>
      </c>
      <c r="B15" s="15" t="s">
        <v>479</v>
      </c>
      <c r="C15" s="15">
        <v>243</v>
      </c>
      <c r="D15" s="15">
        <v>742</v>
      </c>
      <c r="E15" s="15" t="s">
        <v>9</v>
      </c>
      <c r="F15" s="15" t="s">
        <v>10</v>
      </c>
      <c r="G15" s="52">
        <v>15.17</v>
      </c>
      <c r="H15" s="15">
        <v>-93</v>
      </c>
      <c r="I15" s="15" t="s">
        <v>11</v>
      </c>
      <c r="J15" s="15" t="s">
        <v>36</v>
      </c>
      <c r="K15" s="33" t="s">
        <v>468</v>
      </c>
      <c r="L15" s="44">
        <v>1502</v>
      </c>
      <c r="M15" s="56">
        <v>-34.700000000000003</v>
      </c>
      <c r="N15" s="56">
        <v>117.22</v>
      </c>
      <c r="O15" s="15">
        <v>5</v>
      </c>
      <c r="P15" s="15">
        <v>2004</v>
      </c>
      <c r="Q15" s="15">
        <v>2008</v>
      </c>
      <c r="R15" s="32" t="s">
        <v>514</v>
      </c>
      <c r="S15" s="15">
        <v>1</v>
      </c>
      <c r="T15" s="15"/>
      <c r="U15" s="33"/>
    </row>
    <row r="16" spans="1:46" ht="40.15" customHeight="1" x14ac:dyDescent="0.3">
      <c r="A16" s="15">
        <v>327</v>
      </c>
      <c r="B16" s="15" t="s">
        <v>480</v>
      </c>
      <c r="C16" s="15">
        <v>26.35</v>
      </c>
      <c r="D16" s="15">
        <v>742</v>
      </c>
      <c r="E16" s="15" t="s">
        <v>9</v>
      </c>
      <c r="F16" s="15" t="s">
        <v>10</v>
      </c>
      <c r="G16" s="52">
        <v>33.57</v>
      </c>
      <c r="H16" s="15">
        <v>-91</v>
      </c>
      <c r="I16" s="15" t="s">
        <v>11</v>
      </c>
      <c r="J16" s="15" t="s">
        <v>36</v>
      </c>
      <c r="K16" s="33" t="s">
        <v>468</v>
      </c>
      <c r="L16" s="44">
        <v>1833</v>
      </c>
      <c r="M16" s="56">
        <v>-33.700000000000003</v>
      </c>
      <c r="N16" s="56">
        <v>117.29</v>
      </c>
      <c r="O16" s="15">
        <v>5</v>
      </c>
      <c r="P16" s="15">
        <v>2004</v>
      </c>
      <c r="Q16" s="15">
        <v>2008</v>
      </c>
      <c r="R16" s="32" t="s">
        <v>514</v>
      </c>
      <c r="S16" s="15">
        <v>1</v>
      </c>
      <c r="T16" s="15"/>
      <c r="U16" s="33"/>
    </row>
    <row r="17" spans="1:21" ht="40.15" customHeight="1" x14ac:dyDescent="0.3">
      <c r="A17" s="15">
        <v>328</v>
      </c>
      <c r="B17" s="15" t="s">
        <v>482</v>
      </c>
      <c r="C17" s="15">
        <f>196.4/100</f>
        <v>1.964</v>
      </c>
      <c r="D17" s="15">
        <v>880</v>
      </c>
      <c r="E17" s="15" t="s">
        <v>15</v>
      </c>
      <c r="F17" s="15" t="s">
        <v>10</v>
      </c>
      <c r="G17" s="52">
        <v>60.9</v>
      </c>
      <c r="H17" s="15">
        <v>-92</v>
      </c>
      <c r="I17" s="15" t="s">
        <v>11</v>
      </c>
      <c r="J17" s="15" t="s">
        <v>36</v>
      </c>
      <c r="K17" s="33" t="s">
        <v>481</v>
      </c>
      <c r="L17" s="44">
        <v>1749</v>
      </c>
      <c r="M17" s="56">
        <v>-33.810141399699802</v>
      </c>
      <c r="N17" s="56">
        <v>116.003923121299</v>
      </c>
      <c r="O17" s="15">
        <v>5</v>
      </c>
      <c r="P17" s="15">
        <v>1978</v>
      </c>
      <c r="Q17" s="15">
        <v>1983</v>
      </c>
      <c r="R17" s="32" t="s">
        <v>514</v>
      </c>
      <c r="S17" s="15">
        <v>1</v>
      </c>
      <c r="T17" s="15">
        <v>1</v>
      </c>
      <c r="U17" s="33"/>
    </row>
    <row r="18" spans="1:21" ht="40.15" customHeight="1" x14ac:dyDescent="0.3">
      <c r="A18" s="15">
        <v>329</v>
      </c>
      <c r="B18" s="15" t="s">
        <v>483</v>
      </c>
      <c r="C18" s="15">
        <v>14500</v>
      </c>
      <c r="D18" s="15">
        <v>1208</v>
      </c>
      <c r="E18" s="15" t="s">
        <v>15</v>
      </c>
      <c r="F18" s="15" t="s">
        <v>10</v>
      </c>
      <c r="G18" s="52">
        <v>-50</v>
      </c>
      <c r="H18" s="15">
        <v>0</v>
      </c>
      <c r="I18" s="15" t="s">
        <v>11</v>
      </c>
      <c r="J18" s="15" t="s">
        <v>36</v>
      </c>
      <c r="K18" s="33" t="s">
        <v>495</v>
      </c>
      <c r="L18" s="44">
        <v>1812</v>
      </c>
      <c r="M18" s="56">
        <v>16.433</v>
      </c>
      <c r="N18" s="56">
        <v>101.18</v>
      </c>
      <c r="O18" s="15">
        <v>25</v>
      </c>
      <c r="P18" s="65"/>
      <c r="Q18" s="65"/>
      <c r="R18" s="32" t="s">
        <v>543</v>
      </c>
      <c r="S18" s="15">
        <v>0</v>
      </c>
      <c r="T18" s="15"/>
      <c r="U18" s="33" t="s">
        <v>761</v>
      </c>
    </row>
    <row r="19" spans="1:21" ht="40.15" customHeight="1" x14ac:dyDescent="0.3">
      <c r="A19" s="15">
        <v>330</v>
      </c>
      <c r="B19" s="15" t="s">
        <v>490</v>
      </c>
      <c r="C19" s="15">
        <v>179752</v>
      </c>
      <c r="D19" s="15">
        <v>1770</v>
      </c>
      <c r="E19" s="15" t="s">
        <v>15</v>
      </c>
      <c r="F19" s="15" t="s">
        <v>10</v>
      </c>
      <c r="G19" s="52">
        <v>37</v>
      </c>
      <c r="H19" s="15">
        <v>0</v>
      </c>
      <c r="I19" s="15" t="s">
        <v>11</v>
      </c>
      <c r="J19" s="15" t="s">
        <v>22</v>
      </c>
      <c r="K19" s="33" t="s">
        <v>491</v>
      </c>
      <c r="L19" s="44">
        <v>1343</v>
      </c>
      <c r="M19" s="56">
        <v>22.88</v>
      </c>
      <c r="N19" s="56">
        <v>113.5</v>
      </c>
      <c r="O19" s="15">
        <v>50</v>
      </c>
      <c r="P19" s="15">
        <v>1993</v>
      </c>
      <c r="Q19" s="15">
        <v>2006</v>
      </c>
      <c r="R19" s="32" t="s">
        <v>543</v>
      </c>
      <c r="S19" s="15">
        <v>1</v>
      </c>
      <c r="T19" s="15"/>
      <c r="U19" s="33" t="s">
        <v>492</v>
      </c>
    </row>
    <row r="20" spans="1:21" ht="40.15" customHeight="1" x14ac:dyDescent="0.3">
      <c r="A20" s="15">
        <v>331</v>
      </c>
      <c r="B20" s="15" t="s">
        <v>485</v>
      </c>
      <c r="C20" s="15">
        <v>3.44</v>
      </c>
      <c r="D20" s="15">
        <v>702.6</v>
      </c>
      <c r="E20" s="15" t="s">
        <v>15</v>
      </c>
      <c r="F20" s="15" t="s">
        <v>10</v>
      </c>
      <c r="G20" s="52">
        <v>-53</v>
      </c>
      <c r="H20" s="15">
        <v>100</v>
      </c>
      <c r="I20" s="15" t="s">
        <v>11</v>
      </c>
      <c r="J20" s="15" t="s">
        <v>36</v>
      </c>
      <c r="K20" s="33" t="s">
        <v>487</v>
      </c>
      <c r="L20" s="44">
        <v>1818</v>
      </c>
      <c r="M20" s="56">
        <v>-33.295999999999999</v>
      </c>
      <c r="N20" s="56">
        <v>116.41</v>
      </c>
      <c r="O20" s="15">
        <v>24</v>
      </c>
      <c r="P20" s="15">
        <v>1974</v>
      </c>
      <c r="Q20" s="15">
        <v>1997</v>
      </c>
      <c r="R20" s="32" t="s">
        <v>514</v>
      </c>
      <c r="S20" s="15">
        <v>1</v>
      </c>
      <c r="T20" s="15"/>
      <c r="U20" s="33" t="s">
        <v>489</v>
      </c>
    </row>
    <row r="21" spans="1:21" ht="40.15" customHeight="1" x14ac:dyDescent="0.3">
      <c r="A21" s="15">
        <v>332</v>
      </c>
      <c r="B21" s="15" t="s">
        <v>488</v>
      </c>
      <c r="C21" s="15">
        <v>3.1</v>
      </c>
      <c r="D21" s="15">
        <v>1282.4000000000001</v>
      </c>
      <c r="E21" s="15" t="s">
        <v>20</v>
      </c>
      <c r="F21" s="15" t="s">
        <v>10</v>
      </c>
      <c r="G21" s="52">
        <v>67</v>
      </c>
      <c r="H21" s="15">
        <v>-78</v>
      </c>
      <c r="I21" s="15" t="s">
        <v>11</v>
      </c>
      <c r="J21" s="15" t="s">
        <v>36</v>
      </c>
      <c r="K21" s="33" t="s">
        <v>487</v>
      </c>
      <c r="L21" s="44">
        <v>1066</v>
      </c>
      <c r="M21" s="56">
        <v>-45.713000000000001</v>
      </c>
      <c r="N21" s="56">
        <v>169.75</v>
      </c>
      <c r="O21" s="15">
        <v>22</v>
      </c>
      <c r="P21" s="15">
        <v>1980</v>
      </c>
      <c r="Q21" s="15">
        <v>2000</v>
      </c>
      <c r="R21" s="32" t="s">
        <v>514</v>
      </c>
      <c r="S21" s="15">
        <v>1</v>
      </c>
      <c r="T21" s="15"/>
      <c r="U21" s="33" t="s">
        <v>489</v>
      </c>
    </row>
    <row r="22" spans="1:21" ht="40.15" customHeight="1" x14ac:dyDescent="0.3">
      <c r="A22" s="15">
        <v>333</v>
      </c>
      <c r="B22" s="15" t="s">
        <v>493</v>
      </c>
      <c r="C22" s="15">
        <v>17299</v>
      </c>
      <c r="D22" s="15">
        <v>690</v>
      </c>
      <c r="E22" s="15" t="s">
        <v>9</v>
      </c>
      <c r="F22" s="15" t="s">
        <v>10</v>
      </c>
      <c r="G22" s="52">
        <v>-25</v>
      </c>
      <c r="H22" s="15">
        <v>1</v>
      </c>
      <c r="I22" s="15" t="s">
        <v>11</v>
      </c>
      <c r="J22" s="15" t="s">
        <v>22</v>
      </c>
      <c r="K22" s="33" t="s">
        <v>495</v>
      </c>
      <c r="L22" s="44">
        <v>2216</v>
      </c>
      <c r="M22" s="56">
        <v>-19</v>
      </c>
      <c r="N22" s="56">
        <v>145</v>
      </c>
      <c r="O22" s="15">
        <v>80</v>
      </c>
      <c r="P22" s="15">
        <v>1979</v>
      </c>
      <c r="Q22" s="15">
        <v>2007</v>
      </c>
      <c r="R22" s="32" t="s">
        <v>543</v>
      </c>
      <c r="S22" s="15">
        <v>1</v>
      </c>
      <c r="T22" s="15"/>
      <c r="U22" s="33"/>
    </row>
    <row r="23" spans="1:21" ht="40.15" customHeight="1" x14ac:dyDescent="0.3">
      <c r="A23" s="15">
        <v>334</v>
      </c>
      <c r="B23" s="15" t="s">
        <v>494</v>
      </c>
      <c r="C23" s="15">
        <v>16440</v>
      </c>
      <c r="D23" s="15">
        <v>650</v>
      </c>
      <c r="E23" s="15" t="s">
        <v>9</v>
      </c>
      <c r="F23" s="15" t="s">
        <v>10</v>
      </c>
      <c r="G23" s="52">
        <v>-45</v>
      </c>
      <c r="H23" s="15">
        <v>1</v>
      </c>
      <c r="I23" s="15" t="s">
        <v>11</v>
      </c>
      <c r="J23" s="15" t="s">
        <v>22</v>
      </c>
      <c r="K23" s="33" t="s">
        <v>495</v>
      </c>
      <c r="L23" s="44">
        <v>2166</v>
      </c>
      <c r="M23" s="56">
        <v>-24.5</v>
      </c>
      <c r="N23" s="56">
        <v>148.5</v>
      </c>
      <c r="O23" s="15">
        <v>80</v>
      </c>
      <c r="P23" s="15">
        <v>1979</v>
      </c>
      <c r="Q23" s="15">
        <v>2007</v>
      </c>
      <c r="R23" s="32" t="s">
        <v>543</v>
      </c>
      <c r="S23" s="15">
        <v>1</v>
      </c>
      <c r="T23" s="15">
        <v>1</v>
      </c>
      <c r="U23" s="33" t="s">
        <v>496</v>
      </c>
    </row>
    <row r="24" spans="1:21" ht="40.15" customHeight="1" x14ac:dyDescent="0.3">
      <c r="A24" s="15">
        <v>335</v>
      </c>
      <c r="B24" s="15" t="s">
        <v>497</v>
      </c>
      <c r="C24" s="15">
        <v>33000</v>
      </c>
      <c r="D24" s="15">
        <v>1875</v>
      </c>
      <c r="E24" s="15" t="s">
        <v>9</v>
      </c>
      <c r="F24" s="15" t="s">
        <v>10</v>
      </c>
      <c r="G24" s="52">
        <v>-50</v>
      </c>
      <c r="H24" s="15">
        <v>0</v>
      </c>
      <c r="I24" s="15" t="s">
        <v>11</v>
      </c>
      <c r="J24" s="15" t="s">
        <v>22</v>
      </c>
      <c r="K24" s="33" t="s">
        <v>499</v>
      </c>
      <c r="L24" s="44">
        <v>1289</v>
      </c>
      <c r="M24" s="56">
        <v>-10.87</v>
      </c>
      <c r="N24" s="56">
        <v>-61.94</v>
      </c>
      <c r="O24" s="15">
        <v>22</v>
      </c>
      <c r="P24" s="15">
        <v>1991</v>
      </c>
      <c r="Q24" s="15">
        <v>2004</v>
      </c>
      <c r="R24" s="32" t="s">
        <v>505</v>
      </c>
      <c r="S24" s="15">
        <v>1</v>
      </c>
      <c r="T24" s="15"/>
      <c r="U24" s="33" t="s">
        <v>498</v>
      </c>
    </row>
    <row r="25" spans="1:21" ht="40.15" customHeight="1" x14ac:dyDescent="0.3">
      <c r="A25" s="15">
        <v>336</v>
      </c>
      <c r="B25" s="15" t="s">
        <v>500</v>
      </c>
      <c r="C25" s="15">
        <f>11.7*10000/10^6</f>
        <v>0.11700000000000001</v>
      </c>
      <c r="D25" s="15">
        <v>720</v>
      </c>
      <c r="E25" s="15" t="s">
        <v>9</v>
      </c>
      <c r="F25" s="15" t="s">
        <v>10</v>
      </c>
      <c r="G25" s="52">
        <v>-100</v>
      </c>
      <c r="H25" s="15">
        <v>100</v>
      </c>
      <c r="I25" s="15" t="s">
        <v>11</v>
      </c>
      <c r="J25" s="15" t="s">
        <v>12</v>
      </c>
      <c r="K25" s="33" t="s">
        <v>501</v>
      </c>
      <c r="L25" s="44">
        <v>2083</v>
      </c>
      <c r="M25" s="56">
        <v>-24.81</v>
      </c>
      <c r="N25" s="56">
        <v>149.80000000000001</v>
      </c>
      <c r="O25" s="15">
        <v>25</v>
      </c>
      <c r="P25" s="48">
        <v>1982</v>
      </c>
      <c r="Q25" s="15">
        <v>2003</v>
      </c>
      <c r="R25" s="32" t="s">
        <v>543</v>
      </c>
      <c r="S25" s="15">
        <v>1</v>
      </c>
      <c r="T25" s="15"/>
      <c r="U25" s="33" t="s">
        <v>502</v>
      </c>
    </row>
    <row r="26" spans="1:21" ht="40.15" customHeight="1" x14ac:dyDescent="0.3">
      <c r="A26" s="15">
        <v>337</v>
      </c>
      <c r="B26" s="15" t="s">
        <v>553</v>
      </c>
      <c r="C26" s="15">
        <v>104</v>
      </c>
      <c r="D26" s="15">
        <v>680</v>
      </c>
      <c r="E26" s="15" t="s">
        <v>15</v>
      </c>
      <c r="F26" s="15" t="s">
        <v>10</v>
      </c>
      <c r="G26" s="52">
        <v>-32</v>
      </c>
      <c r="H26" s="15">
        <v>0</v>
      </c>
      <c r="I26" s="15" t="s">
        <v>11</v>
      </c>
      <c r="J26" s="15" t="s">
        <v>12</v>
      </c>
      <c r="K26" s="33" t="s">
        <v>164</v>
      </c>
      <c r="L26" s="44">
        <v>1695</v>
      </c>
      <c r="M26" s="56">
        <f>35+53/60+48/3600</f>
        <v>35.896666666666668</v>
      </c>
      <c r="N26" s="56">
        <f>-121-5/60-14/3600</f>
        <v>-121.08722222222222</v>
      </c>
      <c r="O26" s="15">
        <v>5</v>
      </c>
      <c r="P26" s="15">
        <v>1972</v>
      </c>
      <c r="Q26" s="15">
        <v>1988</v>
      </c>
      <c r="R26" s="32" t="s">
        <v>505</v>
      </c>
      <c r="S26" s="15">
        <v>1</v>
      </c>
      <c r="T26" s="15"/>
      <c r="U26" s="33" t="s">
        <v>554</v>
      </c>
    </row>
    <row r="27" spans="1:21" ht="40.15" customHeight="1" x14ac:dyDescent="0.3">
      <c r="A27" s="15">
        <f>A26+1</f>
        <v>338</v>
      </c>
      <c r="B27" s="15" t="s">
        <v>64</v>
      </c>
      <c r="C27" s="45">
        <v>1140</v>
      </c>
      <c r="D27" s="15">
        <v>895</v>
      </c>
      <c r="E27" s="15" t="s">
        <v>20</v>
      </c>
      <c r="F27" s="15" t="s">
        <v>21</v>
      </c>
      <c r="G27" s="52">
        <v>18.899999999999999</v>
      </c>
      <c r="H27" s="15">
        <v>0</v>
      </c>
      <c r="I27" s="15" t="s">
        <v>11</v>
      </c>
      <c r="J27" s="15" t="s">
        <v>57</v>
      </c>
      <c r="K27" s="33" t="s">
        <v>58</v>
      </c>
      <c r="L27" s="44">
        <v>746</v>
      </c>
      <c r="M27" s="58">
        <v>49.68</v>
      </c>
      <c r="N27" s="58">
        <v>-83.65</v>
      </c>
      <c r="O27" s="15">
        <v>5</v>
      </c>
      <c r="P27" s="15">
        <v>1985</v>
      </c>
      <c r="Q27" s="15">
        <v>1990</v>
      </c>
      <c r="R27" s="32" t="s">
        <v>514</v>
      </c>
      <c r="S27" s="15">
        <v>1</v>
      </c>
      <c r="T27" s="15"/>
      <c r="U27" s="33" t="s">
        <v>567</v>
      </c>
    </row>
    <row r="28" spans="1:21" ht="40.15" customHeight="1" x14ac:dyDescent="0.3">
      <c r="A28" s="15">
        <f t="shared" ref="A28:A55" si="0">A27+1</f>
        <v>339</v>
      </c>
      <c r="B28" s="6" t="s">
        <v>39</v>
      </c>
      <c r="C28" s="6">
        <v>1545</v>
      </c>
      <c r="D28" s="6">
        <v>1700</v>
      </c>
      <c r="E28" s="6" t="s">
        <v>9</v>
      </c>
      <c r="F28" s="6" t="s">
        <v>10</v>
      </c>
      <c r="G28" s="53">
        <v>15.19</v>
      </c>
      <c r="H28" s="53">
        <v>-19.5</v>
      </c>
      <c r="I28" s="6" t="s">
        <v>11</v>
      </c>
      <c r="J28" s="6" t="s">
        <v>22</v>
      </c>
      <c r="K28" s="6" t="s">
        <v>40</v>
      </c>
      <c r="L28" s="44">
        <v>1248</v>
      </c>
      <c r="M28" s="56">
        <v>-37.552613000000001</v>
      </c>
      <c r="N28" s="56">
        <v>-72.010281000000006</v>
      </c>
      <c r="O28" s="15">
        <f>Q28-P28</f>
        <v>43</v>
      </c>
      <c r="P28" s="15">
        <v>1962</v>
      </c>
      <c r="Q28" s="15">
        <v>2005</v>
      </c>
      <c r="R28" s="32" t="s">
        <v>514</v>
      </c>
      <c r="S28" s="15">
        <v>1</v>
      </c>
      <c r="T28" s="15"/>
      <c r="U28" s="33" t="s">
        <v>594</v>
      </c>
    </row>
    <row r="29" spans="1:21" ht="40.15" customHeight="1" x14ac:dyDescent="0.3">
      <c r="A29" s="15">
        <f t="shared" si="0"/>
        <v>340</v>
      </c>
      <c r="B29" s="15" t="s">
        <v>700</v>
      </c>
      <c r="C29" s="15">
        <v>5800</v>
      </c>
      <c r="D29" s="44">
        <v>1200.6500243999999</v>
      </c>
      <c r="E29" s="15" t="s">
        <v>15</v>
      </c>
      <c r="F29" s="15" t="s">
        <v>10</v>
      </c>
      <c r="G29" s="52">
        <v>27.5</v>
      </c>
      <c r="H29" s="15">
        <v>-9</v>
      </c>
      <c r="I29" s="15"/>
      <c r="J29" s="15" t="s">
        <v>22</v>
      </c>
      <c r="K29" s="33" t="s">
        <v>721</v>
      </c>
      <c r="L29" s="44">
        <v>1567</v>
      </c>
      <c r="M29" s="56">
        <v>32.838611</v>
      </c>
      <c r="N29" s="56">
        <v>-83.620555600000003</v>
      </c>
      <c r="O29" s="15">
        <f>Q29-P29</f>
        <v>75</v>
      </c>
      <c r="P29" s="15">
        <v>1900</v>
      </c>
      <c r="Q29" s="15">
        <v>1975</v>
      </c>
      <c r="R29" s="32" t="s">
        <v>696</v>
      </c>
      <c r="S29" s="15">
        <v>1</v>
      </c>
      <c r="T29" s="15"/>
      <c r="U29" s="33" t="s">
        <v>722</v>
      </c>
    </row>
    <row r="30" spans="1:21" ht="40.15" customHeight="1" x14ac:dyDescent="0.3">
      <c r="A30" s="15">
        <f t="shared" si="0"/>
        <v>341</v>
      </c>
      <c r="B30" s="15" t="s">
        <v>698</v>
      </c>
      <c r="C30" s="15">
        <v>7640</v>
      </c>
      <c r="D30" s="44">
        <v>1206.0999756000001</v>
      </c>
      <c r="E30" s="15" t="s">
        <v>15</v>
      </c>
      <c r="F30" s="15" t="s">
        <v>10</v>
      </c>
      <c r="G30" s="52">
        <v>27.5</v>
      </c>
      <c r="H30" s="15">
        <v>-15</v>
      </c>
      <c r="I30" s="15"/>
      <c r="J30" s="15" t="s">
        <v>22</v>
      </c>
      <c r="K30" s="33" t="s">
        <v>721</v>
      </c>
      <c r="L30" s="44">
        <v>1576</v>
      </c>
      <c r="M30" s="56">
        <v>33.090166670000002</v>
      </c>
      <c r="N30" s="56">
        <v>-83.214777799999993</v>
      </c>
      <c r="O30" s="15">
        <f t="shared" ref="O30:O46" si="1">Q30-P30</f>
        <v>71</v>
      </c>
      <c r="P30" s="15">
        <v>1904</v>
      </c>
      <c r="Q30" s="15">
        <v>1975</v>
      </c>
      <c r="R30" s="32" t="s">
        <v>696</v>
      </c>
      <c r="S30" s="15">
        <v>1</v>
      </c>
      <c r="T30" s="15"/>
      <c r="U30" s="33" t="s">
        <v>723</v>
      </c>
    </row>
    <row r="31" spans="1:21" ht="40.15" customHeight="1" x14ac:dyDescent="0.3">
      <c r="A31" s="15">
        <f t="shared" si="0"/>
        <v>342</v>
      </c>
      <c r="B31" s="15" t="s">
        <v>674</v>
      </c>
      <c r="C31" s="15">
        <v>4790</v>
      </c>
      <c r="D31" s="44">
        <v>1265.6899414</v>
      </c>
      <c r="E31" s="15" t="s">
        <v>15</v>
      </c>
      <c r="F31" s="15" t="s">
        <v>10</v>
      </c>
      <c r="G31" s="52">
        <v>25.7</v>
      </c>
      <c r="H31" s="15">
        <v>-12</v>
      </c>
      <c r="I31" s="15"/>
      <c r="J31" s="15" t="s">
        <v>22</v>
      </c>
      <c r="K31" s="33" t="s">
        <v>721</v>
      </c>
      <c r="L31" s="44">
        <v>1566</v>
      </c>
      <c r="M31" s="56">
        <v>32.72138889</v>
      </c>
      <c r="N31" s="56">
        <v>-84.232500000000002</v>
      </c>
      <c r="O31" s="15">
        <f t="shared" si="1"/>
        <v>63</v>
      </c>
      <c r="P31" s="15">
        <v>1912</v>
      </c>
      <c r="Q31" s="15">
        <v>1975</v>
      </c>
      <c r="R31" s="32" t="s">
        <v>696</v>
      </c>
      <c r="S31" s="15">
        <v>1</v>
      </c>
      <c r="T31" s="15"/>
      <c r="U31" s="33" t="s">
        <v>724</v>
      </c>
    </row>
    <row r="32" spans="1:21" ht="40.15" customHeight="1" x14ac:dyDescent="0.3">
      <c r="A32" s="15">
        <f t="shared" si="0"/>
        <v>343</v>
      </c>
      <c r="B32" s="15" t="s">
        <v>699</v>
      </c>
      <c r="C32" s="15">
        <v>2820</v>
      </c>
      <c r="D32" s="44">
        <v>1250.2299805</v>
      </c>
      <c r="E32" s="15" t="s">
        <v>15</v>
      </c>
      <c r="F32" s="15" t="s">
        <v>10</v>
      </c>
      <c r="G32" s="52">
        <v>21.3</v>
      </c>
      <c r="H32" s="15">
        <v>-21</v>
      </c>
      <c r="I32" s="15"/>
      <c r="J32" s="15" t="s">
        <v>22</v>
      </c>
      <c r="K32" s="33" t="s">
        <v>721</v>
      </c>
      <c r="L32" s="44">
        <v>1535</v>
      </c>
      <c r="M32" s="56">
        <v>33.720694440000003</v>
      </c>
      <c r="N32" s="56">
        <v>-83.295611100000002</v>
      </c>
      <c r="O32" s="15">
        <f t="shared" si="1"/>
        <v>71</v>
      </c>
      <c r="P32" s="15">
        <v>1904</v>
      </c>
      <c r="Q32" s="15">
        <v>1975</v>
      </c>
      <c r="R32" s="32" t="s">
        <v>696</v>
      </c>
      <c r="S32" s="15">
        <v>1</v>
      </c>
      <c r="T32" s="15"/>
      <c r="U32" s="33" t="s">
        <v>725</v>
      </c>
    </row>
    <row r="33" spans="1:22" ht="40.15" customHeight="1" x14ac:dyDescent="0.3">
      <c r="A33" s="15">
        <f t="shared" si="0"/>
        <v>344</v>
      </c>
      <c r="B33" s="15" t="s">
        <v>701</v>
      </c>
      <c r="C33" s="15">
        <v>9195</v>
      </c>
      <c r="D33" s="44">
        <v>1353.5500488</v>
      </c>
      <c r="E33" s="15" t="s">
        <v>15</v>
      </c>
      <c r="F33" s="15" t="s">
        <v>10</v>
      </c>
      <c r="G33" s="52">
        <v>20</v>
      </c>
      <c r="H33" s="15">
        <v>-7</v>
      </c>
      <c r="I33" s="15"/>
      <c r="J33" s="15" t="s">
        <v>22</v>
      </c>
      <c r="K33" s="33" t="s">
        <v>721</v>
      </c>
      <c r="L33" s="44">
        <v>1491</v>
      </c>
      <c r="M33" s="56">
        <v>32.88663889</v>
      </c>
      <c r="N33" s="56">
        <v>-85.1815833</v>
      </c>
      <c r="O33" s="15">
        <f t="shared" si="1"/>
        <v>75</v>
      </c>
      <c r="P33" s="15">
        <v>1900</v>
      </c>
      <c r="Q33" s="15">
        <v>1975</v>
      </c>
      <c r="R33" s="32" t="s">
        <v>696</v>
      </c>
      <c r="S33" s="15">
        <v>1</v>
      </c>
      <c r="T33" s="15"/>
      <c r="U33" s="33" t="s">
        <v>726</v>
      </c>
    </row>
    <row r="34" spans="1:22" ht="40.15" customHeight="1" x14ac:dyDescent="0.3">
      <c r="A34" s="15">
        <f t="shared" si="0"/>
        <v>345</v>
      </c>
      <c r="B34" s="15" t="s">
        <v>702</v>
      </c>
      <c r="C34" s="15">
        <v>19450</v>
      </c>
      <c r="D34" s="44">
        <v>1140.1300048999999</v>
      </c>
      <c r="E34" s="15" t="s">
        <v>15</v>
      </c>
      <c r="F34" s="15" t="s">
        <v>10</v>
      </c>
      <c r="G34" s="52">
        <v>15.4</v>
      </c>
      <c r="H34" s="15">
        <v>-15</v>
      </c>
      <c r="I34" s="15"/>
      <c r="J34" s="15" t="s">
        <v>22</v>
      </c>
      <c r="K34" s="33" t="s">
        <v>727</v>
      </c>
      <c r="L34" s="44">
        <v>1577</v>
      </c>
      <c r="M34" s="56">
        <v>33.372527779999999</v>
      </c>
      <c r="N34" s="56">
        <v>-81.942083299999993</v>
      </c>
      <c r="O34" s="15">
        <f t="shared" si="1"/>
        <v>75</v>
      </c>
      <c r="P34" s="15">
        <v>1900</v>
      </c>
      <c r="Q34" s="15">
        <v>1975</v>
      </c>
      <c r="R34" s="32" t="s">
        <v>696</v>
      </c>
      <c r="S34" s="15">
        <v>1</v>
      </c>
      <c r="T34" s="15"/>
      <c r="U34" s="33" t="s">
        <v>728</v>
      </c>
    </row>
    <row r="35" spans="1:22" ht="40.15" customHeight="1" x14ac:dyDescent="0.3">
      <c r="A35" s="15">
        <f t="shared" si="0"/>
        <v>346</v>
      </c>
      <c r="B35" s="15" t="s">
        <v>706</v>
      </c>
      <c r="C35" s="15">
        <v>4300</v>
      </c>
      <c r="D35" s="44">
        <v>1390.7600098</v>
      </c>
      <c r="E35" s="15" t="s">
        <v>15</v>
      </c>
      <c r="F35" s="15" t="s">
        <v>10</v>
      </c>
      <c r="G35" s="52">
        <v>11.8</v>
      </c>
      <c r="H35" s="15">
        <v>-5</v>
      </c>
      <c r="I35" s="15"/>
      <c r="J35" s="15" t="s">
        <v>22</v>
      </c>
      <c r="K35" s="33" t="s">
        <v>721</v>
      </c>
      <c r="L35" s="44">
        <v>1467</v>
      </c>
      <c r="M35" s="56">
        <v>33.116786840000003</v>
      </c>
      <c r="N35" s="56">
        <v>-85.560787500000004</v>
      </c>
      <c r="O35" s="15">
        <f t="shared" si="1"/>
        <v>52</v>
      </c>
      <c r="P35" s="15">
        <v>1923</v>
      </c>
      <c r="Q35" s="15">
        <v>1975</v>
      </c>
      <c r="R35" s="32" t="s">
        <v>696</v>
      </c>
      <c r="S35" s="15">
        <v>1</v>
      </c>
      <c r="T35" s="15"/>
      <c r="U35" s="33" t="s">
        <v>728</v>
      </c>
    </row>
    <row r="36" spans="1:22" ht="40.15" customHeight="1" x14ac:dyDescent="0.3">
      <c r="A36" s="15">
        <f t="shared" si="0"/>
        <v>347</v>
      </c>
      <c r="B36" s="15" t="s">
        <v>703</v>
      </c>
      <c r="C36" s="15">
        <v>3030</v>
      </c>
      <c r="D36" s="44">
        <v>1411.9100341999999</v>
      </c>
      <c r="E36" s="15" t="s">
        <v>15</v>
      </c>
      <c r="F36" s="15" t="s">
        <v>10</v>
      </c>
      <c r="G36" s="52">
        <v>11</v>
      </c>
      <c r="H36" s="15">
        <v>-6</v>
      </c>
      <c r="I36" s="15"/>
      <c r="J36" s="15" t="s">
        <v>22</v>
      </c>
      <c r="K36" s="33" t="s">
        <v>721</v>
      </c>
      <c r="L36" s="44">
        <v>1457</v>
      </c>
      <c r="M36" s="56">
        <v>33.997222200000003</v>
      </c>
      <c r="N36" s="56">
        <v>-84.201944400000002</v>
      </c>
      <c r="O36" s="15">
        <f t="shared" si="1"/>
        <v>73</v>
      </c>
      <c r="P36" s="15">
        <v>1902</v>
      </c>
      <c r="Q36" s="15">
        <v>1975</v>
      </c>
      <c r="R36" s="32" t="s">
        <v>696</v>
      </c>
      <c r="S36" s="15">
        <v>1</v>
      </c>
      <c r="T36" s="15"/>
      <c r="U36" s="33" t="s">
        <v>728</v>
      </c>
    </row>
    <row r="37" spans="1:22" ht="40.15" customHeight="1" x14ac:dyDescent="0.3">
      <c r="A37" s="15">
        <f t="shared" si="0"/>
        <v>348</v>
      </c>
      <c r="B37" s="15" t="s">
        <v>704</v>
      </c>
      <c r="C37" s="15">
        <v>6500</v>
      </c>
      <c r="D37" s="44">
        <v>1214.2399902</v>
      </c>
      <c r="E37" s="15" t="s">
        <v>15</v>
      </c>
      <c r="F37" s="15" t="s">
        <v>10</v>
      </c>
      <c r="G37" s="52">
        <v>10.5</v>
      </c>
      <c r="H37" s="15">
        <v>-16</v>
      </c>
      <c r="I37" s="15"/>
      <c r="J37" s="15" t="s">
        <v>22</v>
      </c>
      <c r="K37" s="33" t="s">
        <v>721</v>
      </c>
      <c r="L37" s="44">
        <v>1589</v>
      </c>
      <c r="M37" s="56">
        <v>34.014041599999999</v>
      </c>
      <c r="N37" s="56">
        <v>-81.087871699999994</v>
      </c>
      <c r="O37" s="15">
        <f t="shared" si="1"/>
        <v>46</v>
      </c>
      <c r="P37" s="15">
        <v>1929</v>
      </c>
      <c r="Q37" s="15">
        <v>1975</v>
      </c>
      <c r="R37" s="32" t="s">
        <v>696</v>
      </c>
      <c r="S37" s="15">
        <v>1</v>
      </c>
      <c r="T37" s="15"/>
      <c r="U37" s="33" t="s">
        <v>729</v>
      </c>
    </row>
    <row r="38" spans="1:22" ht="40.15" customHeight="1" x14ac:dyDescent="0.3">
      <c r="A38" s="15">
        <f t="shared" si="0"/>
        <v>349</v>
      </c>
      <c r="B38" s="15" t="s">
        <v>705</v>
      </c>
      <c r="C38" s="15">
        <v>4200</v>
      </c>
      <c r="D38" s="44">
        <v>1179.3499756000001</v>
      </c>
      <c r="E38" s="15" t="s">
        <v>15</v>
      </c>
      <c r="F38" s="15" t="s">
        <v>10</v>
      </c>
      <c r="G38" s="52">
        <v>9.6999999999999993</v>
      </c>
      <c r="H38" s="15">
        <v>-16</v>
      </c>
      <c r="I38" s="15"/>
      <c r="J38" s="15" t="s">
        <v>22</v>
      </c>
      <c r="K38" s="33" t="s">
        <v>721</v>
      </c>
      <c r="L38" s="44">
        <v>1543</v>
      </c>
      <c r="M38" s="56">
        <v>34.184712188575901</v>
      </c>
      <c r="N38" s="56">
        <v>-81.725633679354999</v>
      </c>
      <c r="O38" s="15">
        <f t="shared" si="1"/>
        <v>39</v>
      </c>
      <c r="P38" s="15">
        <v>1927</v>
      </c>
      <c r="Q38" s="15">
        <v>1966</v>
      </c>
      <c r="R38" s="32" t="s">
        <v>543</v>
      </c>
      <c r="S38" s="15">
        <v>1</v>
      </c>
      <c r="T38" s="15"/>
      <c r="U38" s="33" t="s">
        <v>730</v>
      </c>
    </row>
    <row r="39" spans="1:22" ht="40.15" customHeight="1" x14ac:dyDescent="0.3">
      <c r="A39" s="15">
        <f t="shared" si="0"/>
        <v>350</v>
      </c>
      <c r="B39" s="15" t="s">
        <v>707</v>
      </c>
      <c r="C39" s="15">
        <v>1.5</v>
      </c>
      <c r="D39" s="15">
        <v>1400</v>
      </c>
      <c r="E39" s="15" t="s">
        <v>20</v>
      </c>
      <c r="F39" s="15" t="s">
        <v>10</v>
      </c>
      <c r="G39" s="52">
        <v>90</v>
      </c>
      <c r="H39" s="15">
        <v>0</v>
      </c>
      <c r="I39" s="15" t="s">
        <v>11</v>
      </c>
      <c r="J39" s="15" t="s">
        <v>22</v>
      </c>
      <c r="K39" s="33" t="s">
        <v>731</v>
      </c>
      <c r="L39" s="44">
        <v>640</v>
      </c>
      <c r="M39" s="56">
        <v>55.096891825362803</v>
      </c>
      <c r="N39" s="56">
        <v>-2.4825423989861899</v>
      </c>
      <c r="O39" s="15">
        <f t="shared" si="1"/>
        <v>38</v>
      </c>
      <c r="P39" s="15">
        <v>1973</v>
      </c>
      <c r="Q39" s="15">
        <v>2011</v>
      </c>
      <c r="R39" s="32" t="s">
        <v>543</v>
      </c>
      <c r="S39" s="15">
        <v>1</v>
      </c>
      <c r="T39" s="15"/>
      <c r="U39" s="33" t="s">
        <v>732</v>
      </c>
    </row>
    <row r="40" spans="1:22" ht="40.15" customHeight="1" x14ac:dyDescent="0.3">
      <c r="A40" s="15">
        <f t="shared" si="0"/>
        <v>351</v>
      </c>
      <c r="B40" s="15" t="s">
        <v>708</v>
      </c>
      <c r="C40" s="15">
        <v>267</v>
      </c>
      <c r="D40" s="15">
        <v>800</v>
      </c>
      <c r="E40" s="15" t="s">
        <v>20</v>
      </c>
      <c r="F40" s="15" t="s">
        <v>10</v>
      </c>
      <c r="G40" s="52">
        <v>5.6</v>
      </c>
      <c r="H40" s="57">
        <f>-100/(0.6*800)*100</f>
        <v>-20.833333333333336</v>
      </c>
      <c r="I40" s="15" t="s">
        <v>11</v>
      </c>
      <c r="J40" s="15" t="s">
        <v>22</v>
      </c>
      <c r="K40" s="33" t="s">
        <v>733</v>
      </c>
      <c r="L40" s="44">
        <v>919</v>
      </c>
      <c r="M40" s="56">
        <v>44.036507143754903</v>
      </c>
      <c r="N40" s="56">
        <v>-78.522799382448</v>
      </c>
      <c r="O40" s="15">
        <f t="shared" si="1"/>
        <v>48</v>
      </c>
      <c r="P40" s="15">
        <v>1945</v>
      </c>
      <c r="Q40" s="15">
        <v>1993</v>
      </c>
      <c r="R40" s="32" t="s">
        <v>543</v>
      </c>
      <c r="S40" s="15">
        <v>1</v>
      </c>
      <c r="T40" s="15"/>
      <c r="U40" s="33" t="s">
        <v>734</v>
      </c>
    </row>
    <row r="41" spans="1:22" ht="40.15" customHeight="1" x14ac:dyDescent="0.3">
      <c r="A41" s="15">
        <f t="shared" si="0"/>
        <v>352</v>
      </c>
      <c r="B41" s="15" t="s">
        <v>709</v>
      </c>
      <c r="C41" s="15">
        <v>1117</v>
      </c>
      <c r="D41" s="15">
        <v>422</v>
      </c>
      <c r="E41" s="15"/>
      <c r="F41" s="15" t="s">
        <v>10</v>
      </c>
      <c r="G41" s="52" t="s">
        <v>710</v>
      </c>
      <c r="H41" s="15">
        <v>-32</v>
      </c>
      <c r="I41" s="15"/>
      <c r="J41" s="15" t="s">
        <v>22</v>
      </c>
      <c r="K41" s="33" t="s">
        <v>735</v>
      </c>
      <c r="L41" s="44">
        <v>1483</v>
      </c>
      <c r="M41" s="56">
        <v>38.284999999999997</v>
      </c>
      <c r="N41" s="56">
        <v>110.15</v>
      </c>
      <c r="O41" s="15">
        <f t="shared" si="1"/>
        <v>22</v>
      </c>
      <c r="P41" s="15">
        <v>1967</v>
      </c>
      <c r="Q41" s="15">
        <v>1989</v>
      </c>
      <c r="R41" s="32" t="s">
        <v>505</v>
      </c>
      <c r="S41" s="15">
        <v>0</v>
      </c>
      <c r="T41" s="15"/>
      <c r="U41" s="33" t="s">
        <v>736</v>
      </c>
    </row>
    <row r="42" spans="1:22" ht="40.15" customHeight="1" x14ac:dyDescent="0.3">
      <c r="A42" s="15">
        <f t="shared" si="0"/>
        <v>353</v>
      </c>
      <c r="B42" s="15" t="s">
        <v>711</v>
      </c>
      <c r="C42" s="15">
        <v>0.19</v>
      </c>
      <c r="D42" s="15">
        <v>1120</v>
      </c>
      <c r="E42" s="15" t="s">
        <v>15</v>
      </c>
      <c r="F42" s="15" t="s">
        <v>10</v>
      </c>
      <c r="G42" s="52">
        <v>80</v>
      </c>
      <c r="H42" s="15">
        <v>0</v>
      </c>
      <c r="I42" s="15" t="s">
        <v>11</v>
      </c>
      <c r="J42" s="15" t="s">
        <v>22</v>
      </c>
      <c r="K42" s="33" t="s">
        <v>741</v>
      </c>
      <c r="L42" s="44">
        <v>1060</v>
      </c>
      <c r="M42" s="56">
        <v>39.133384429172899</v>
      </c>
      <c r="N42" s="56">
        <v>-79.825483972020905</v>
      </c>
      <c r="O42" s="15">
        <f t="shared" si="1"/>
        <v>13</v>
      </c>
      <c r="P42" s="15">
        <v>1958</v>
      </c>
      <c r="Q42" s="15">
        <v>1971</v>
      </c>
      <c r="R42" s="32" t="s">
        <v>543</v>
      </c>
      <c r="S42" s="15">
        <v>1</v>
      </c>
      <c r="T42" s="15"/>
      <c r="U42" s="33" t="s">
        <v>738</v>
      </c>
    </row>
    <row r="43" spans="1:22" ht="40.15" customHeight="1" x14ac:dyDescent="0.3">
      <c r="A43" s="15">
        <f t="shared" si="0"/>
        <v>354</v>
      </c>
      <c r="B43" s="15" t="s">
        <v>712</v>
      </c>
      <c r="C43" s="15">
        <v>0.12</v>
      </c>
      <c r="D43" s="15">
        <v>1120</v>
      </c>
      <c r="E43" s="15" t="s">
        <v>15</v>
      </c>
      <c r="F43" s="15" t="s">
        <v>10</v>
      </c>
      <c r="G43" s="52">
        <v>80</v>
      </c>
      <c r="H43" s="15">
        <v>0</v>
      </c>
      <c r="I43" s="15" t="s">
        <v>11</v>
      </c>
      <c r="J43" s="15" t="s">
        <v>22</v>
      </c>
      <c r="K43" s="33" t="s">
        <v>737</v>
      </c>
      <c r="L43" s="44">
        <v>1060</v>
      </c>
      <c r="M43" s="56">
        <v>39.133384429172899</v>
      </c>
      <c r="N43" s="56">
        <v>-79.825483972020905</v>
      </c>
      <c r="O43" s="15">
        <f t="shared" si="1"/>
        <v>13</v>
      </c>
      <c r="P43" s="15">
        <v>1958</v>
      </c>
      <c r="Q43" s="15">
        <v>1971</v>
      </c>
      <c r="R43" s="32" t="s">
        <v>543</v>
      </c>
      <c r="S43" s="15">
        <v>1</v>
      </c>
      <c r="T43" s="15"/>
      <c r="U43" s="33" t="s">
        <v>742</v>
      </c>
    </row>
    <row r="44" spans="1:22" ht="40.15" customHeight="1" x14ac:dyDescent="0.3">
      <c r="A44" s="15">
        <f t="shared" si="0"/>
        <v>355</v>
      </c>
      <c r="B44" s="15" t="s">
        <v>713</v>
      </c>
      <c r="C44" s="15">
        <v>13.3</v>
      </c>
      <c r="D44" s="15">
        <v>1300</v>
      </c>
      <c r="E44" s="15" t="s">
        <v>15</v>
      </c>
      <c r="F44" s="15" t="s">
        <v>10</v>
      </c>
      <c r="G44" s="52">
        <v>93</v>
      </c>
      <c r="H44" s="15">
        <v>0</v>
      </c>
      <c r="I44" s="15" t="s">
        <v>11</v>
      </c>
      <c r="J44" s="15" t="s">
        <v>22</v>
      </c>
      <c r="K44" s="33" t="s">
        <v>739</v>
      </c>
      <c r="L44" s="44">
        <v>2480</v>
      </c>
      <c r="M44" s="56">
        <f>11+45/60</f>
        <v>11.75</v>
      </c>
      <c r="N44" s="56">
        <f>33+50/60</f>
        <v>33.833333333333336</v>
      </c>
      <c r="O44" s="15">
        <f t="shared" si="1"/>
        <v>17</v>
      </c>
      <c r="P44" s="15">
        <v>1961</v>
      </c>
      <c r="Q44" s="15">
        <v>1978</v>
      </c>
      <c r="R44" s="32" t="s">
        <v>505</v>
      </c>
      <c r="S44" s="15">
        <v>1</v>
      </c>
      <c r="T44" s="15"/>
      <c r="U44" s="33" t="s">
        <v>740</v>
      </c>
    </row>
    <row r="45" spans="1:22" ht="40.15" customHeight="1" x14ac:dyDescent="0.3">
      <c r="A45" s="15">
        <f t="shared" si="0"/>
        <v>356</v>
      </c>
      <c r="B45" s="15" t="s">
        <v>714</v>
      </c>
      <c r="C45" s="15">
        <v>200</v>
      </c>
      <c r="D45" s="15">
        <f>1/0.4*(24*10^6)/(200*1000*1000)*1000</f>
        <v>300</v>
      </c>
      <c r="E45" s="15" t="s">
        <v>15</v>
      </c>
      <c r="F45" s="15" t="s">
        <v>10</v>
      </c>
      <c r="G45" s="52">
        <v>55</v>
      </c>
      <c r="H45" s="15">
        <f>(24-40)/40*100</f>
        <v>-40</v>
      </c>
      <c r="I45" s="15" t="s">
        <v>68</v>
      </c>
      <c r="J45" s="15" t="s">
        <v>17</v>
      </c>
      <c r="K45" s="33" t="s">
        <v>743</v>
      </c>
      <c r="L45" s="44">
        <v>1973</v>
      </c>
      <c r="M45" s="56">
        <v>-25.75</v>
      </c>
      <c r="N45" s="56">
        <v>28.23</v>
      </c>
      <c r="O45" s="15">
        <f t="shared" si="1"/>
        <v>23</v>
      </c>
      <c r="P45" s="15">
        <v>1948</v>
      </c>
      <c r="Q45" s="15">
        <v>1971</v>
      </c>
      <c r="R45" s="32" t="s">
        <v>505</v>
      </c>
      <c r="S45" s="15">
        <v>1</v>
      </c>
      <c r="T45" s="15"/>
      <c r="U45" s="33" t="s">
        <v>744</v>
      </c>
    </row>
    <row r="46" spans="1:22" ht="40.15" customHeight="1" thickBot="1" x14ac:dyDescent="0.35">
      <c r="A46" s="37">
        <f t="shared" si="0"/>
        <v>357</v>
      </c>
      <c r="B46" s="37" t="s">
        <v>715</v>
      </c>
      <c r="C46" s="37">
        <v>9.7000000000000003E-2</v>
      </c>
      <c r="D46" s="37">
        <f>SUM(1/(199/365)*878,1352,1/(265/365)*1069,1568)/4</f>
        <v>1500.6995591163363</v>
      </c>
      <c r="E46" s="37" t="s">
        <v>15</v>
      </c>
      <c r="F46" s="37" t="s">
        <v>10</v>
      </c>
      <c r="G46" s="54">
        <v>-100</v>
      </c>
      <c r="H46" s="37">
        <v>60</v>
      </c>
      <c r="I46" s="37" t="s">
        <v>11</v>
      </c>
      <c r="J46" s="37" t="s">
        <v>12</v>
      </c>
      <c r="K46" s="38" t="s">
        <v>745</v>
      </c>
      <c r="L46" s="46">
        <v>1350</v>
      </c>
      <c r="M46" s="59">
        <v>40.100999999999999</v>
      </c>
      <c r="N46" s="59">
        <v>8.5709999999999997</v>
      </c>
      <c r="O46" s="37">
        <f t="shared" si="1"/>
        <v>2</v>
      </c>
      <c r="P46" s="37">
        <v>2008</v>
      </c>
      <c r="Q46" s="37">
        <v>2010</v>
      </c>
      <c r="R46" s="47" t="s">
        <v>505</v>
      </c>
      <c r="S46" s="37">
        <v>1</v>
      </c>
      <c r="T46" s="37"/>
      <c r="U46" s="38" t="s">
        <v>746</v>
      </c>
    </row>
    <row r="47" spans="1:22" ht="40.15" customHeight="1" x14ac:dyDescent="0.3">
      <c r="A47" s="69">
        <f t="shared" si="0"/>
        <v>358</v>
      </c>
      <c r="B47" s="70" t="s">
        <v>810</v>
      </c>
      <c r="C47" s="9">
        <v>0.83</v>
      </c>
      <c r="D47" s="9">
        <v>1507</v>
      </c>
      <c r="E47" s="15" t="s">
        <v>9</v>
      </c>
      <c r="F47" s="15" t="s">
        <v>10</v>
      </c>
      <c r="G47" s="55">
        <f>-0.3*61</f>
        <v>-18.3</v>
      </c>
      <c r="H47" s="9">
        <v>119</v>
      </c>
      <c r="I47" s="15" t="s">
        <v>11</v>
      </c>
      <c r="J47" s="9" t="s">
        <v>12</v>
      </c>
      <c r="K47" s="8" t="s">
        <v>812</v>
      </c>
      <c r="L47" s="9">
        <v>1293</v>
      </c>
      <c r="M47" s="9">
        <v>-30.510100000000001</v>
      </c>
      <c r="N47" s="9">
        <v>-54.165700000000001</v>
      </c>
      <c r="O47" s="9">
        <v>4</v>
      </c>
      <c r="P47" s="9">
        <v>2011</v>
      </c>
      <c r="Q47" s="9">
        <v>2015</v>
      </c>
      <c r="U47" s="8" t="s">
        <v>813</v>
      </c>
      <c r="V47" s="57"/>
    </row>
    <row r="48" spans="1:22" ht="40.15" customHeight="1" x14ac:dyDescent="0.3">
      <c r="A48" s="69">
        <f t="shared" si="0"/>
        <v>359</v>
      </c>
      <c r="B48" s="70" t="s">
        <v>811</v>
      </c>
      <c r="C48" s="9">
        <v>0.8</v>
      </c>
      <c r="D48" s="9">
        <v>1388</v>
      </c>
      <c r="E48" s="15" t="s">
        <v>9</v>
      </c>
      <c r="F48" s="15" t="s">
        <v>10</v>
      </c>
      <c r="G48" s="55">
        <f>-1*65</f>
        <v>-65</v>
      </c>
      <c r="H48" s="9">
        <v>348</v>
      </c>
      <c r="I48" s="15" t="s">
        <v>11</v>
      </c>
      <c r="J48" s="9" t="s">
        <v>12</v>
      </c>
      <c r="K48" s="8" t="s">
        <v>812</v>
      </c>
      <c r="L48" s="9">
        <v>1293</v>
      </c>
      <c r="M48" s="9">
        <v>-30.506900000000002</v>
      </c>
      <c r="N48" s="9">
        <v>-54.167900000000003</v>
      </c>
      <c r="O48" s="9">
        <v>4</v>
      </c>
      <c r="P48" s="9">
        <v>2011</v>
      </c>
      <c r="Q48" s="9">
        <v>2015</v>
      </c>
      <c r="U48" s="8" t="s">
        <v>816</v>
      </c>
      <c r="V48" s="57"/>
    </row>
    <row r="49" spans="1:22" ht="40.15" customHeight="1" x14ac:dyDescent="0.3">
      <c r="A49" s="69">
        <f t="shared" si="0"/>
        <v>360</v>
      </c>
      <c r="B49" s="70" t="s">
        <v>810</v>
      </c>
      <c r="C49" s="9">
        <v>0.83</v>
      </c>
      <c r="D49" s="9">
        <v>2039</v>
      </c>
      <c r="E49" s="15" t="s">
        <v>9</v>
      </c>
      <c r="F49" s="15" t="s">
        <v>10</v>
      </c>
      <c r="G49" s="55">
        <f>0.3*61</f>
        <v>18.3</v>
      </c>
      <c r="H49" s="9">
        <v>0.7</v>
      </c>
      <c r="I49" s="15" t="s">
        <v>11</v>
      </c>
      <c r="J49" s="9" t="s">
        <v>12</v>
      </c>
      <c r="K49" s="8" t="s">
        <v>809</v>
      </c>
      <c r="L49" s="9">
        <v>1179</v>
      </c>
      <c r="M49" s="9">
        <v>-30.510100000000001</v>
      </c>
      <c r="N49" s="9">
        <v>-54.165700000000001</v>
      </c>
      <c r="O49" s="9">
        <v>4</v>
      </c>
      <c r="P49" s="9">
        <v>2014</v>
      </c>
      <c r="Q49" s="9">
        <v>2018</v>
      </c>
      <c r="U49" s="8" t="s">
        <v>814</v>
      </c>
      <c r="V49" s="71"/>
    </row>
    <row r="50" spans="1:22" ht="40.15" customHeight="1" x14ac:dyDescent="0.3">
      <c r="A50" s="69">
        <f t="shared" si="0"/>
        <v>361</v>
      </c>
      <c r="B50" s="70" t="s">
        <v>811</v>
      </c>
      <c r="C50" s="9">
        <v>0.8</v>
      </c>
      <c r="D50" s="9">
        <v>2039</v>
      </c>
      <c r="E50" s="15" t="s">
        <v>9</v>
      </c>
      <c r="F50" s="15" t="s">
        <v>10</v>
      </c>
      <c r="G50" s="55">
        <f>1*65</f>
        <v>65</v>
      </c>
      <c r="H50" s="9">
        <v>-40</v>
      </c>
      <c r="I50" s="15" t="s">
        <v>11</v>
      </c>
      <c r="J50" s="9" t="s">
        <v>12</v>
      </c>
      <c r="K50" s="8" t="s">
        <v>809</v>
      </c>
      <c r="L50" s="9">
        <v>1179</v>
      </c>
      <c r="M50" s="9">
        <v>-30.506900000000002</v>
      </c>
      <c r="N50" s="9">
        <v>-54.167900000000003</v>
      </c>
      <c r="O50" s="9">
        <v>4</v>
      </c>
      <c r="P50" s="9">
        <v>2014</v>
      </c>
      <c r="Q50" s="9">
        <v>2018</v>
      </c>
      <c r="U50" s="8" t="s">
        <v>815</v>
      </c>
      <c r="V50" s="57"/>
    </row>
    <row r="51" spans="1:22" ht="40.15" customHeight="1" x14ac:dyDescent="0.45">
      <c r="A51" s="78">
        <f t="shared" si="0"/>
        <v>362</v>
      </c>
      <c r="B51" s="79" t="s">
        <v>820</v>
      </c>
      <c r="C51" s="75">
        <v>2.12</v>
      </c>
      <c r="D51" s="75">
        <v>1468</v>
      </c>
      <c r="E51" s="75" t="s">
        <v>9</v>
      </c>
      <c r="F51" s="75" t="s">
        <v>10</v>
      </c>
      <c r="G51" s="77">
        <v>56</v>
      </c>
      <c r="H51" s="75">
        <v>-43</v>
      </c>
      <c r="I51" s="75" t="s">
        <v>11</v>
      </c>
      <c r="J51" s="75" t="s">
        <v>12</v>
      </c>
      <c r="K51" s="74" t="s">
        <v>821</v>
      </c>
      <c r="L51" s="75">
        <v>1496</v>
      </c>
      <c r="M51" s="75">
        <v>-32.249000000000002</v>
      </c>
      <c r="N51" s="75">
        <v>-57.646999999999998</v>
      </c>
      <c r="O51" s="75">
        <v>8</v>
      </c>
      <c r="P51" s="75">
        <v>2006</v>
      </c>
      <c r="Q51" s="75">
        <v>2014</v>
      </c>
      <c r="R51" s="76" t="s">
        <v>822</v>
      </c>
      <c r="S51" s="75">
        <v>1</v>
      </c>
      <c r="T51" s="73"/>
      <c r="U51" s="74" t="s">
        <v>823</v>
      </c>
    </row>
    <row r="52" spans="1:22" ht="40.15" customHeight="1" x14ac:dyDescent="0.45">
      <c r="A52" s="78">
        <f t="shared" si="0"/>
        <v>363</v>
      </c>
      <c r="B52" s="79" t="s">
        <v>824</v>
      </c>
      <c r="C52" s="75">
        <v>0.34399999999999997</v>
      </c>
      <c r="D52" s="75">
        <v>2596</v>
      </c>
      <c r="E52" s="75" t="s">
        <v>20</v>
      </c>
      <c r="F52" s="75" t="s">
        <v>10</v>
      </c>
      <c r="G52" s="77">
        <v>-79.400000000000006</v>
      </c>
      <c r="H52" s="75">
        <v>110</v>
      </c>
      <c r="I52" s="75" t="s">
        <v>11</v>
      </c>
      <c r="J52" s="75" t="s">
        <v>12</v>
      </c>
      <c r="K52" s="74" t="s">
        <v>825</v>
      </c>
      <c r="L52" s="80">
        <v>1255</v>
      </c>
      <c r="M52" s="75">
        <v>-40.343000000000004</v>
      </c>
      <c r="N52" s="75">
        <v>-73.453000000000003</v>
      </c>
      <c r="O52" s="75">
        <v>6</v>
      </c>
      <c r="P52" s="75">
        <v>1997</v>
      </c>
      <c r="Q52" s="75">
        <v>2002</v>
      </c>
      <c r="R52" s="76" t="s">
        <v>826</v>
      </c>
      <c r="S52" s="75">
        <v>1</v>
      </c>
      <c r="T52" s="73"/>
      <c r="U52" s="73"/>
    </row>
    <row r="53" spans="1:22" ht="40.15" customHeight="1" x14ac:dyDescent="0.45">
      <c r="A53" s="78">
        <f t="shared" si="0"/>
        <v>364</v>
      </c>
      <c r="B53" s="79" t="s">
        <v>39</v>
      </c>
      <c r="C53" s="75">
        <v>1595</v>
      </c>
      <c r="D53" s="75">
        <v>1660</v>
      </c>
      <c r="E53" s="75" t="s">
        <v>15</v>
      </c>
      <c r="F53" s="75" t="s">
        <v>10</v>
      </c>
      <c r="G53" s="77">
        <v>15.9</v>
      </c>
      <c r="H53" s="75">
        <v>-22.2</v>
      </c>
      <c r="I53" s="75" t="s">
        <v>11</v>
      </c>
      <c r="J53" s="75" t="s">
        <v>22</v>
      </c>
      <c r="K53" s="74" t="s">
        <v>827</v>
      </c>
      <c r="L53" s="80">
        <v>871</v>
      </c>
      <c r="M53" s="75">
        <v>-37.585000000000001</v>
      </c>
      <c r="N53" s="75">
        <v>-72.147999999999996</v>
      </c>
      <c r="O53" s="75">
        <v>44</v>
      </c>
      <c r="P53" s="75">
        <v>1962</v>
      </c>
      <c r="Q53" s="75">
        <v>2005</v>
      </c>
      <c r="R53" s="76" t="s">
        <v>826</v>
      </c>
      <c r="S53" s="75">
        <v>1</v>
      </c>
      <c r="T53" s="73"/>
      <c r="U53" s="73"/>
    </row>
    <row r="54" spans="1:22" ht="40.15" customHeight="1" x14ac:dyDescent="0.45">
      <c r="A54" s="78">
        <f t="shared" si="0"/>
        <v>365</v>
      </c>
      <c r="B54" s="79" t="s">
        <v>165</v>
      </c>
      <c r="C54" s="75">
        <v>94</v>
      </c>
      <c r="D54" s="75">
        <v>1170</v>
      </c>
      <c r="E54" s="75" t="s">
        <v>15</v>
      </c>
      <c r="F54" s="75" t="s">
        <v>10</v>
      </c>
      <c r="G54" s="77">
        <v>18.7</v>
      </c>
      <c r="H54" s="75">
        <v>-6.4</v>
      </c>
      <c r="I54" s="75" t="s">
        <v>11</v>
      </c>
      <c r="J54" s="75" t="s">
        <v>22</v>
      </c>
      <c r="K54" s="74" t="s">
        <v>828</v>
      </c>
      <c r="L54" s="80">
        <v>1188</v>
      </c>
      <c r="M54" s="75">
        <v>-37.68</v>
      </c>
      <c r="N54" s="75">
        <v>-73.23</v>
      </c>
      <c r="O54" s="75">
        <v>31</v>
      </c>
      <c r="P54" s="75">
        <v>1962</v>
      </c>
      <c r="Q54" s="75">
        <v>1992</v>
      </c>
      <c r="R54" s="76" t="s">
        <v>826</v>
      </c>
      <c r="S54" s="75">
        <v>1</v>
      </c>
      <c r="T54" s="73"/>
      <c r="U54" s="73"/>
    </row>
    <row r="55" spans="1:22" ht="40.15" customHeight="1" x14ac:dyDescent="0.45">
      <c r="A55" s="78">
        <f t="shared" si="0"/>
        <v>366</v>
      </c>
      <c r="B55" s="79" t="s">
        <v>347</v>
      </c>
      <c r="C55" s="75">
        <v>434</v>
      </c>
      <c r="D55" s="75">
        <v>1660</v>
      </c>
      <c r="E55" s="75" t="s">
        <v>15</v>
      </c>
      <c r="F55" s="75" t="s">
        <v>10</v>
      </c>
      <c r="G55" s="77">
        <v>50</v>
      </c>
      <c r="H55" s="75">
        <v>-25.5</v>
      </c>
      <c r="I55" s="75" t="s">
        <v>11</v>
      </c>
      <c r="J55" s="75" t="s">
        <v>22</v>
      </c>
      <c r="K55" s="74" t="s">
        <v>828</v>
      </c>
      <c r="L55" s="80">
        <v>1029</v>
      </c>
      <c r="M55" s="75">
        <v>-37.905000000000001</v>
      </c>
      <c r="N55" s="75">
        <v>-72.033000000000001</v>
      </c>
      <c r="O55" s="75">
        <v>44</v>
      </c>
      <c r="P55" s="75">
        <v>1962</v>
      </c>
      <c r="Q55" s="75">
        <v>2005</v>
      </c>
      <c r="R55" s="76" t="s">
        <v>826</v>
      </c>
      <c r="S55" s="75">
        <v>1</v>
      </c>
      <c r="T55" s="73"/>
      <c r="U55" s="73"/>
    </row>
  </sheetData>
  <autoFilter ref="L1:L46" xr:uid="{00000000-0009-0000-0000-000002000000}"/>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LargeCatchments_T1</vt:lpstr>
      <vt:lpstr>SmallCatchments_T2</vt:lpstr>
      <vt:lpstr>NewCatchments_T3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2022-10-07T02:41:59Z</dcterms:modified>
</cp:coreProperties>
</file>