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Dio\Execel\Curso Excel IA\Desafios\Desafio Dashboard\"/>
    </mc:Choice>
  </mc:AlternateContent>
  <bookViews>
    <workbookView xWindow="0" yWindow="0" windowWidth="4080" windowHeight="10800" tabRatio="0" activeTab="3"/>
  </bookViews>
  <sheets>
    <sheet name="assests" sheetId="6" r:id="rId1"/>
    <sheet name="Caculos" sheetId="11" r:id="rId2"/>
    <sheet name="Lancamento" sheetId="5" r:id="rId3"/>
    <sheet name="Dashboard" sheetId="7" r:id="rId4"/>
    <sheet name="Cálculos" sheetId="2" state="hidden" r:id="rId5"/>
  </sheets>
  <definedNames>
    <definedName name="_xlnm._FilterDatabase" localSheetId="2" hidden="1">Lancamento!$B$4:$K$18</definedName>
    <definedName name="_xlchart.v1.0" hidden="1">Cálculos!$D$4:$E$19</definedName>
    <definedName name="_xlchart.v1.1" hidden="1">Cálculos!$F$4:$F$19</definedName>
    <definedName name="_xlcn.WorksheetConnection_0216DespesasMensais.xlsxBanco1" hidden="1">Banco[]</definedName>
    <definedName name="_xlcn.WorksheetConnection_0216DespesasMensais.xlsxFluxo1" hidden="1">Fluxo[]</definedName>
    <definedName name="_xlcn.WorksheetConnection_0216DespesasMensais.xlsxTabela31" hidden="1">Tabela3[]</definedName>
    <definedName name="ListaBanco">Banco[Banco]</definedName>
    <definedName name="ListaFluxo">Fluxo[Fluxo]</definedName>
    <definedName name="ListaForma">Forma[Forma]</definedName>
    <definedName name="ListaLancamento">assests!$A$23:$A$92</definedName>
    <definedName name="ListaTipo">Tipo[Tipo]</definedName>
    <definedName name="SegmentaçãodeDados_Banco">#N/A</definedName>
    <definedName name="SegmentaçãodeDados_Fluxo">#N/A</definedName>
    <definedName name="SegmentaçãodeDados_Forma">#N/A</definedName>
  </definedNames>
  <calcPr calcId="152511"/>
  <pivotCaches>
    <pivotCache cacheId="6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3-8da1b466-e0c7-46d1-87af-753a9566d1d3" name="Tabela3" connection="WorksheetConnection_02-16 - Despesas Mensais.xlsx!Tabela3"/>
          <x15:modelTable id="Fluxo-94d58f72-3747-430f-b457-c8eef06ffa12" name="Fluxo" connection="WorksheetConnection_02-16 - Despesas Mensais.xlsx!Fluxo"/>
          <x15:modelTable id="Banco-931c1d7e-00c9-48e2-a771-f4fb3d9746ea" name="Banco" connection="WorksheetConnection_02-16 - Despesas Mensais.xlsx!Banco"/>
        </x15:modelTables>
      </x15:dataModel>
    </ext>
  </extLst>
</workbook>
</file>

<file path=xl/calcChain.xml><?xml version="1.0" encoding="utf-8"?>
<calcChain xmlns="http://schemas.openxmlformats.org/spreadsheetml/2006/main">
  <c r="F19" i="2" l="1"/>
  <c r="F18" i="2"/>
  <c r="F17" i="2"/>
  <c r="F16" i="2"/>
  <c r="F15" i="2"/>
  <c r="F14" i="2"/>
  <c r="F13" i="2"/>
  <c r="F12" i="2"/>
  <c r="F11" i="2"/>
  <c r="F10" i="2"/>
  <c r="F9" i="2"/>
  <c r="F8" i="2"/>
  <c r="F7" i="2"/>
  <c r="B7" i="2"/>
  <c r="F6" i="2"/>
  <c r="C6" i="2"/>
  <c r="B6" i="2"/>
  <c r="F5" i="2"/>
  <c r="F4" i="2"/>
  <c r="B3" i="2" a="1"/>
  <c r="B3" i="2" s="1"/>
  <c r="A9" i="2" s="1"/>
  <c r="E2" i="2"/>
  <c r="E1" i="2"/>
  <c r="B7" i="7"/>
  <c r="B6" i="7"/>
  <c r="B5" i="7"/>
</calcChain>
</file>

<file path=xl/connections.xml><?xml version="1.0" encoding="utf-8"?>
<connections xmlns="http://schemas.openxmlformats.org/spreadsheetml/2006/main">
  <connection id="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02-16 - Despesas Mensais.xlsx!Banco" type="102" refreshedVersion="5" minRefreshableVersion="5">
    <extLst>
      <ext xmlns:x15="http://schemas.microsoft.com/office/spreadsheetml/2010/11/main" uri="{DE250136-89BD-433C-8126-D09CA5730AF9}">
        <x15:connection id="Banco-931c1d7e-00c9-48e2-a771-f4fb3d9746ea">
          <x15:rangePr sourceName="_xlcn.WorksheetConnection_0216DespesasMensais.xlsxBanco1"/>
        </x15:connection>
      </ext>
    </extLst>
  </connection>
  <connection id="3" name="WorksheetConnection_02-16 - Despesas Mensais.xlsx!Fluxo" type="102" refreshedVersion="5" minRefreshableVersion="5">
    <extLst>
      <ext xmlns:x15="http://schemas.microsoft.com/office/spreadsheetml/2010/11/main" uri="{DE250136-89BD-433C-8126-D09CA5730AF9}">
        <x15:connection id="Fluxo-94d58f72-3747-430f-b457-c8eef06ffa12">
          <x15:rangePr sourceName="_xlcn.WorksheetConnection_0216DespesasMensais.xlsxFluxo1"/>
        </x15:connection>
      </ext>
    </extLst>
  </connection>
  <connection id="4" name="WorksheetConnection_02-16 - Despesas Mensais.xlsx!Tabela3" type="102" refreshedVersion="5" minRefreshableVersion="5">
    <extLst>
      <ext xmlns:x15="http://schemas.microsoft.com/office/spreadsheetml/2010/11/main" uri="{DE250136-89BD-433C-8126-D09CA5730AF9}">
        <x15:connection id="Tabela3-8da1b466-e0c7-46d1-87af-753a9566d1d3" autoDelete="1">
          <x15:rangePr sourceName="_xlcn.WorksheetConnection_0216DespesasMensais.xlsxTabela31"/>
        </x15:connection>
      </ext>
    </extLst>
  </connection>
</connections>
</file>

<file path=xl/sharedStrings.xml><?xml version="1.0" encoding="utf-8"?>
<sst xmlns="http://schemas.openxmlformats.org/spreadsheetml/2006/main" count="273" uniqueCount="81">
  <si>
    <t>Salário</t>
  </si>
  <si>
    <t>Outros</t>
  </si>
  <si>
    <t>Despesas Fixas</t>
  </si>
  <si>
    <t>Aluguel</t>
  </si>
  <si>
    <t>Carro</t>
  </si>
  <si>
    <t>Seguros</t>
  </si>
  <si>
    <t>Educação</t>
  </si>
  <si>
    <t>Internet</t>
  </si>
  <si>
    <t>TV a cabo</t>
  </si>
  <si>
    <t>Impostos</t>
  </si>
  <si>
    <t>Despesas Variáveis</t>
  </si>
  <si>
    <t>Telefone</t>
  </si>
  <si>
    <t>Luz</t>
  </si>
  <si>
    <t>Água</t>
  </si>
  <si>
    <t>Condomínio</t>
  </si>
  <si>
    <t>Mercado</t>
  </si>
  <si>
    <t>Vestuário</t>
  </si>
  <si>
    <t>Itens Casa</t>
  </si>
  <si>
    <t>Transporte</t>
  </si>
  <si>
    <t>Saúde</t>
  </si>
  <si>
    <t>Fixas</t>
  </si>
  <si>
    <t>Variáveis</t>
  </si>
  <si>
    <t>Tipo</t>
  </si>
  <si>
    <t>Lançamentos</t>
  </si>
  <si>
    <t>Fluxo</t>
  </si>
  <si>
    <t>valor</t>
  </si>
  <si>
    <t>Data</t>
  </si>
  <si>
    <t>Remetente</t>
  </si>
  <si>
    <t>Banco</t>
  </si>
  <si>
    <t>N_agência</t>
  </si>
  <si>
    <t>Co.Corrente</t>
  </si>
  <si>
    <t>Forma</t>
  </si>
  <si>
    <t>Boletos S.A</t>
  </si>
  <si>
    <t>Entrada</t>
  </si>
  <si>
    <t>Receita</t>
  </si>
  <si>
    <t>Pix</t>
  </si>
  <si>
    <t>TV a Cabo</t>
  </si>
  <si>
    <t>Energia</t>
  </si>
  <si>
    <t>Saída</t>
  </si>
  <si>
    <t>Investimento</t>
  </si>
  <si>
    <t>Despesas</t>
  </si>
  <si>
    <t>Dinheiro</t>
  </si>
  <si>
    <t>Crédito</t>
  </si>
  <si>
    <t>Débito</t>
  </si>
  <si>
    <t>Itáu</t>
  </si>
  <si>
    <t>Bradesco</t>
  </si>
  <si>
    <t>Caixa Econômica</t>
  </si>
  <si>
    <t>Banco do Brasil</t>
  </si>
  <si>
    <t>Nubank</t>
  </si>
  <si>
    <t>Depósito</t>
  </si>
  <si>
    <t>1250-5</t>
  </si>
  <si>
    <t>12356982-x</t>
  </si>
  <si>
    <t>Moradia LTDA</t>
  </si>
  <si>
    <t>1250-6</t>
  </si>
  <si>
    <t>Sem Bus ERP</t>
  </si>
  <si>
    <t>1250-7</t>
  </si>
  <si>
    <t>Boleto</t>
  </si>
  <si>
    <t>Seja bem vindo!</t>
  </si>
  <si>
    <t>Econômia</t>
  </si>
  <si>
    <t xml:space="preserve">Previdência </t>
  </si>
  <si>
    <t>Tesouro Direto</t>
  </si>
  <si>
    <t>252545-2</t>
  </si>
  <si>
    <t>53254-0</t>
  </si>
  <si>
    <t>Ping 999 EIRELI</t>
  </si>
  <si>
    <r>
      <t xml:space="preserve">  </t>
    </r>
    <r>
      <rPr>
        <sz val="16"/>
        <color rgb="FFC00000"/>
        <rFont val="Segoe UI"/>
        <family val="2"/>
      </rPr>
      <t xml:space="preserve">  </t>
    </r>
  </si>
  <si>
    <t xml:space="preserve">    </t>
  </si>
  <si>
    <t>Dio.me</t>
  </si>
  <si>
    <t>Freela EPP</t>
  </si>
  <si>
    <t>53254-1</t>
  </si>
  <si>
    <t>252545-3</t>
  </si>
  <si>
    <t>Rótulos de Linha</t>
  </si>
  <si>
    <t>Total Geral</t>
  </si>
  <si>
    <t>Soma de valor</t>
  </si>
  <si>
    <t>Tudo Caro LTDA</t>
  </si>
  <si>
    <t>Uberlito AS</t>
  </si>
  <si>
    <t>53254-2</t>
  </si>
  <si>
    <t>252545-4</t>
  </si>
  <si>
    <t>Icons</t>
  </si>
  <si>
    <t>Fonte usada</t>
  </si>
  <si>
    <t>Segoe UI</t>
  </si>
  <si>
    <t>Lançamentos Financeiros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</si>
</sst>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&quot;R$&quot;\ #,##0.00"/>
  </numFmts>
  <fonts count="13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2060"/>
      <name val="Segoe UI"/>
      <family val="2"/>
    </font>
    <font>
      <sz val="16"/>
      <color theme="9" tint="-0.499984740745262"/>
      <name val="Calibri"/>
      <family val="2"/>
      <scheme val="minor"/>
    </font>
    <font>
      <sz val="18"/>
      <color rgb="FFC00000"/>
      <name val="Calibri"/>
      <family val="2"/>
      <scheme val="minor"/>
    </font>
    <font>
      <sz val="16"/>
      <color rgb="FFC00000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Segoe UI"/>
      <family val="2"/>
    </font>
    <font>
      <i/>
      <sz val="11"/>
      <color theme="0"/>
      <name val="Segoe UI"/>
      <family val="2"/>
    </font>
    <font>
      <sz val="12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14" fontId="0" fillId="0" borderId="0" xfId="0" applyNumberFormat="1"/>
    <xf numFmtId="44" fontId="0" fillId="0" borderId="0" xfId="1" applyFont="1"/>
    <xf numFmtId="0" fontId="0" fillId="4" borderId="0" xfId="0" applyFill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44" fontId="3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7" fontId="3" fillId="0" borderId="0" xfId="1" applyNumberFormat="1" applyFont="1"/>
    <xf numFmtId="0" fontId="0" fillId="0" borderId="0" xfId="0" applyAlignment="1">
      <alignment horizontal="left" indent="1"/>
    </xf>
    <xf numFmtId="0" fontId="8" fillId="5" borderId="0" xfId="0" applyFont="1" applyFill="1" applyAlignment="1">
      <alignment horizontal="center" vertical="center"/>
    </xf>
    <xf numFmtId="0" fontId="0" fillId="5" borderId="0" xfId="0" applyFill="1"/>
    <xf numFmtId="0" fontId="9" fillId="0" borderId="0" xfId="0" applyFont="1"/>
    <xf numFmtId="0" fontId="1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5" borderId="1" xfId="0" applyFont="1" applyFill="1" applyBorder="1"/>
    <xf numFmtId="164" fontId="12" fillId="5" borderId="1" xfId="0" applyNumberFormat="1" applyFont="1" applyFill="1" applyBorder="1"/>
  </cellXfs>
  <cellStyles count="2">
    <cellStyle name="Moeda" xfId="1" builtinId="4"/>
    <cellStyle name="Normal" xfId="0" builtinId="0"/>
  </cellStyles>
  <dxfs count="6">
    <dxf>
      <numFmt numFmtId="19" formatCode="dd/mm/yyyy"/>
    </dxf>
    <dxf>
      <numFmt numFmtId="164" formatCode="&quot;R$&quot;\ #,##0.0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>
          <bgColor theme="8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5 2" pivot="0" table="0" count="10">
      <tableStyleElement type="wholeTable" dxfId="5"/>
      <tableStyleElement type="headerRow" dxfId="4"/>
    </tableStyle>
    <tableStyle name="SlicerStyleLight5 2 2" pivot="0" table="0" count="10">
      <tableStyleElement type="wholeTable" dxfId="3"/>
      <tableStyleElement type="headerRow" dxfId="2"/>
    </tableStyle>
  </tableStyles>
  <colors>
    <mruColors>
      <color rgb="FFF1BBBB"/>
      <color rgb="FFCC00FF"/>
      <color rgb="FFCC66FF"/>
      <color rgb="FFCC99FF"/>
      <color rgb="FFFF33CC"/>
      <color rgb="FFD60093"/>
      <color rgb="FFCC0099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8" tint="0.59999389629810485"/>
              <bgColor theme="8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5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5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egoe UI" panose="020B0502040204020203" pitchFamily="34" charset="0"/>
                <a:cs typeface="Segoe UI" panose="020B0502040204020203" pitchFamily="34" charset="0"/>
              </a:rPr>
              <a:t>Total de Lançamentos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C00000"/>
          </a:solidFill>
          <a:ln>
            <a:noFill/>
          </a:ln>
          <a:effectLst/>
        </c:spPr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  <c:pivotFmt>
        <c:idx val="4"/>
        <c:spPr>
          <a:solidFill>
            <a:srgbClr val="C00000"/>
          </a:solidFill>
          <a:ln>
            <a:noFill/>
          </a:ln>
          <a:effectLst/>
        </c:spPr>
      </c:pivotFmt>
      <c:pivotFmt>
        <c:idx val="5"/>
        <c:spPr>
          <a:solidFill>
            <a:srgbClr val="C00000"/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851851606371907E-2"/>
          <c:y val="0.3684652040646027"/>
          <c:w val="0.96296296787256186"/>
          <c:h val="0.531596125900105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Caculos!$C$2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Caculos!$B$3:$B$11</c:f>
              <c:strCache>
                <c:ptCount val="8"/>
                <c:pt idx="0">
                  <c:v>Aluguel</c:v>
                </c:pt>
                <c:pt idx="1">
                  <c:v>Carro</c:v>
                </c:pt>
                <c:pt idx="2">
                  <c:v>Econômia</c:v>
                </c:pt>
                <c:pt idx="3">
                  <c:v>Educação</c:v>
                </c:pt>
                <c:pt idx="4">
                  <c:v>Internet</c:v>
                </c:pt>
                <c:pt idx="5">
                  <c:v>Mercado</c:v>
                </c:pt>
                <c:pt idx="6">
                  <c:v>Outros</c:v>
                </c:pt>
                <c:pt idx="7">
                  <c:v>Salário</c:v>
                </c:pt>
              </c:strCache>
            </c:strRef>
          </c:cat>
          <c:val>
            <c:numRef>
              <c:f>Caculos!$C$3:$C$11</c:f>
              <c:numCache>
                <c:formatCode>"R$"\ #,##0.00</c:formatCode>
                <c:ptCount val="8"/>
                <c:pt idx="0">
                  <c:v>2550</c:v>
                </c:pt>
                <c:pt idx="1">
                  <c:v>1600</c:v>
                </c:pt>
                <c:pt idx="2">
                  <c:v>400</c:v>
                </c:pt>
                <c:pt idx="3">
                  <c:v>159.80000000000001</c:v>
                </c:pt>
                <c:pt idx="4">
                  <c:v>299.96999999999997</c:v>
                </c:pt>
                <c:pt idx="5">
                  <c:v>980</c:v>
                </c:pt>
                <c:pt idx="6">
                  <c:v>1600</c:v>
                </c:pt>
                <c:pt idx="7">
                  <c:v>9000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7543984"/>
        <c:axId val="667533400"/>
      </c:barChart>
      <c:catAx>
        <c:axId val="667543984"/>
        <c:scaling>
          <c:orientation val="minMax"/>
        </c:scaling>
        <c:delete val="0"/>
        <c:axPos val="b"/>
        <c:numFmt formatCode="&quot;R$&quot;\ 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pt-BR"/>
          </a:p>
        </c:txPr>
        <c:crossAx val="667533400"/>
        <c:crosses val="autoZero"/>
        <c:auto val="1"/>
        <c:lblAlgn val="ctr"/>
        <c:lblOffset val="100"/>
        <c:noMultiLvlLbl val="0"/>
      </c:catAx>
      <c:valAx>
        <c:axId val="66753340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67543984"/>
        <c:crossesAt val="1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200" baseline="0">
                <a:latin typeface="Segoe UI" panose="020B0502040204020203" pitchFamily="34" charset="0"/>
                <a:cs typeface="Segoe UI" panose="020B0502040204020203" pitchFamily="34" charset="0"/>
              </a:rPr>
              <a:t> por forma de pagamento</a:t>
            </a:r>
            <a:endParaRPr lang="pt-BR" sz="1200"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2.8147309711286088E-2"/>
              <c:y val="0.230164406532516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3303193350831147"/>
                  <c:h val="0.15733814523184603"/>
                </c:manualLayout>
              </c15:layout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-1.2324584426946632E-2"/>
              <c:y val="0.131365558471857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4.5286745406824043E-2"/>
              <c:y val="0.145670020414114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9.798939195100613E-2"/>
              <c:y val="5.55555555555555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25724429555663986"/>
              <c:y val="-0.113648935901858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4502019296777258"/>
                  <c:h val="0.12620419613612696"/>
                </c:manualLayout>
              </c15:layout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22317771705939576"/>
              <c:y val="2.3842328513410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1123762602095417"/>
                  <c:h val="0.13071632327721122"/>
                </c:manualLayout>
              </c15:layout>
            </c:ext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.11812866136778576"/>
              <c:y val="0.1539260657768657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2785311546930474"/>
                  <c:h val="0.11266781471287417"/>
                </c:manualLayout>
              </c15:layout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3.0495556800042262E-2"/>
              <c:y val="0.1489001956557806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5873286799355482"/>
              <c:y val="0.121873772990784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pt-BR"/>
            </a:p>
          </c:txPr>
          <c:showLegendKey val="1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9213470289009618"/>
                  <c:h val="0.121241341966345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2177935037260341"/>
          <c:y val="0.27856522883767953"/>
          <c:w val="0.32261764468114001"/>
          <c:h val="0.42961099424188626"/>
        </c:manualLayout>
      </c:layout>
      <c:doughnutChart>
        <c:varyColors val="1"/>
        <c:ser>
          <c:idx val="0"/>
          <c:order val="0"/>
          <c:tx>
            <c:strRef>
              <c:f>Caculos!$C$14</c:f>
              <c:strCache>
                <c:ptCount val="1"/>
                <c:pt idx="0">
                  <c:v>Total</c:v>
                </c:pt>
              </c:strCache>
            </c:strRef>
          </c:tx>
          <c:explosion val="28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25724429555663986"/>
                  <c:y val="-0.113648935901858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502019296777258"/>
                      <c:h val="0.12620419613612696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22317771705939576"/>
                  <c:y val="2.38423285134103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123762602095417"/>
                      <c:h val="0.1307163232772112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1812866136778576"/>
                  <c:y val="0.15392606577686571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785311546930474"/>
                      <c:h val="0.11266781471287417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3.0495556800042262E-2"/>
                  <c:y val="0.14890019565578066"/>
                </c:manualLayout>
              </c:layout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5873286799355482"/>
                  <c:y val="0.121873772990784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Segoe UI" panose="020B0502040204020203" pitchFamily="34" charset="0"/>
                      <a:ea typeface="+mn-ea"/>
                      <a:cs typeface="Segoe UI" panose="020B0502040204020203" pitchFamily="34" charset="0"/>
                    </a:defRPr>
                  </a:pPr>
                  <a:endParaRPr lang="pt-BR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213470289009618"/>
                      <c:h val="0.121241341966345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Caculos!$B$15:$B$20</c:f>
              <c:strCache>
                <c:ptCount val="5"/>
                <c:pt idx="0">
                  <c:v>Boleto</c:v>
                </c:pt>
                <c:pt idx="1">
                  <c:v>Crédito</c:v>
                </c:pt>
                <c:pt idx="2">
                  <c:v>Depósito</c:v>
                </c:pt>
                <c:pt idx="3">
                  <c:v>Dinheiro</c:v>
                </c:pt>
                <c:pt idx="4">
                  <c:v>Pix</c:v>
                </c:pt>
              </c:strCache>
            </c:strRef>
          </c:cat>
          <c:val>
            <c:numRef>
              <c:f>Caculos!$C$15:$C$20</c:f>
              <c:numCache>
                <c:formatCode>"R$"\ #,##0.00</c:formatCode>
                <c:ptCount val="5"/>
                <c:pt idx="0">
                  <c:v>1499.97</c:v>
                </c:pt>
                <c:pt idx="1">
                  <c:v>1139.8</c:v>
                </c:pt>
                <c:pt idx="2">
                  <c:v>4700</c:v>
                </c:pt>
                <c:pt idx="3">
                  <c:v>2000</c:v>
                </c:pt>
                <c:pt idx="4">
                  <c:v>7250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 Deshboard.xlsx]Caculos!Tabela dinâmica3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200" b="1">
                <a:latin typeface="Segoe UI" panose="020B0502040204020203" pitchFamily="34" charset="0"/>
                <a:cs typeface="Segoe UI" panose="020B0502040204020203" pitchFamily="34" charset="0"/>
              </a:rPr>
              <a:t>Transações Bancárias</a:t>
            </a:r>
          </a:p>
        </c:rich>
      </c:tx>
      <c:layout>
        <c:manualLayout>
          <c:xMode val="edge"/>
          <c:yMode val="edge"/>
          <c:x val="0.28545373076958674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1022539168532814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rgbClr val="FF0000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9BC3E6-D552-4A30-AE79-B2BAA8F4C0D6}" type="VALUE">
                  <a:rPr lang="en-US">
                    <a:solidFill>
                      <a:srgbClr val="FF0000"/>
                    </a:solidFill>
                  </a:rPr>
                  <a:pPr>
                    <a:defRPr sz="900" b="0" i="0" u="none" strike="noStrike" kern="1200" baseline="0">
                      <a:ln>
                        <a:solidFill>
                          <a:srgbClr val="FF0000"/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rgbClr val="FF0000"/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12228224376983667"/>
              <c:y val="-8.4875562720133283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A9F78F-DE02-4ACE-92FD-C5C231BA7059}" type="VALUE">
                  <a:rPr lang="en-US">
                    <a:solidFill>
                      <a:schemeClr val="accent6">
                        <a:lumMod val="75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124932930770562"/>
              <c:y val="0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8647917239501467"/>
              <c:y val="4.6296296296297994E-3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9672236661089771"/>
              <c:y val="4.6296296296297994E-3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5832145229765296"/>
              <c:y val="0"/>
            </c:manualLayout>
          </c:layout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37440213334610961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AA9F78F-DE02-4ACE-92FD-C5C231BA7059}" type="VALUE">
                  <a:rPr lang="en-US">
                    <a:solidFill>
                      <a:schemeClr val="accent6">
                        <a:lumMod val="75000"/>
                      </a:schemeClr>
                    </a:solidFill>
                  </a:rPr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0.27490078884370617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9BC3E6-D552-4A30-AE79-B2BAA8F4C0D6}" type="VALUE">
                  <a:rPr lang="en-US">
                    <a:solidFill>
                      <a:srgbClr val="FF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6405714493719606"/>
          <c:y val="0.28108850976961214"/>
          <c:w val="0.71057558098045193"/>
          <c:h val="0.6679855643044619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Caculos!$C$24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39672236661089771"/>
                  <c:y val="4.6296296296297994E-3"/>
                </c:manualLayout>
              </c:layout>
              <c:numFmt formatCode="&quot;R$&quot;\ 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25832145229765296"/>
                  <c:y val="0"/>
                </c:manualLayout>
              </c:layout>
              <c:numFmt formatCode="&quot;R$&quot;\ 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37440213334610961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6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AA9F78F-DE02-4ACE-92FD-C5C231BA7059}" type="VALUE">
                      <a:rPr lang="en-US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pPr>
                        <a:defRPr>
                          <a:solidFill>
                            <a:schemeClr val="accent6">
                              <a:lumMod val="75000"/>
                            </a:schemeClr>
                          </a:solidFill>
                        </a:defRPr>
                      </a:pPr>
                      <a:t>[VALOR]</a:t>
                    </a:fld>
                    <a:endParaRPr lang="pt-BR"/>
                  </a:p>
                </c:rich>
              </c:tx>
              <c:numFmt formatCode="&quot;R$&quot;\ 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0.27490078884370617"/>
                  <c:y val="0"/>
                </c:manualLayout>
              </c:layout>
              <c:tx>
                <c:rich>
                  <a:bodyPr/>
                  <a:lstStyle/>
                  <a:p>
                    <a:fld id="{BF9BC3E6-D552-4A30-AE79-B2BAA8F4C0D6}" type="VALUE">
                      <a:rPr lang="en-US">
                        <a:solidFill>
                          <a:srgbClr val="FF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Caculos!$B$25:$B$31</c:f>
              <c:multiLvlStrCache>
                <c:ptCount val="4"/>
                <c:lvl>
                  <c:pt idx="0">
                    <c:v>Entrada</c:v>
                  </c:pt>
                  <c:pt idx="1">
                    <c:v>Saída</c:v>
                  </c:pt>
                  <c:pt idx="2">
                    <c:v>Entrada</c:v>
                  </c:pt>
                  <c:pt idx="3">
                    <c:v>Saída</c:v>
                  </c:pt>
                </c:lvl>
                <c:lvl>
                  <c:pt idx="0">
                    <c:v>Caixa Econômica</c:v>
                  </c:pt>
                  <c:pt idx="2">
                    <c:v>Nubank</c:v>
                  </c:pt>
                </c:lvl>
              </c:multiLvlStrCache>
            </c:multiLvlStrRef>
          </c:cat>
          <c:val>
            <c:numRef>
              <c:f>Caculos!$C$25:$C$31</c:f>
              <c:numCache>
                <c:formatCode>General</c:formatCode>
                <c:ptCount val="4"/>
                <c:pt idx="0">
                  <c:v>9000</c:v>
                </c:pt>
                <c:pt idx="1">
                  <c:v>4929.9799999999996</c:v>
                </c:pt>
                <c:pt idx="2">
                  <c:v>1600</c:v>
                </c:pt>
                <c:pt idx="3">
                  <c:v>1059.79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667534968"/>
        <c:axId val="667543592"/>
      </c:barChart>
      <c:catAx>
        <c:axId val="66753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7543592"/>
        <c:crosses val="autoZero"/>
        <c:auto val="1"/>
        <c:lblAlgn val="ctr"/>
        <c:lblOffset val="100"/>
        <c:noMultiLvlLbl val="0"/>
      </c:catAx>
      <c:valAx>
        <c:axId val="667543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753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85725</xdr:colOff>
      <xdr:row>24</xdr:row>
      <xdr:rowOff>66675</xdr:rowOff>
    </xdr:from>
    <xdr:to>
      <xdr:col>1</xdr:col>
      <xdr:colOff>171450</xdr:colOff>
      <xdr:row>29</xdr:row>
      <xdr:rowOff>180975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14875"/>
          <a:ext cx="106680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</xdr:colOff>
      <xdr:row>11</xdr:row>
      <xdr:rowOff>0</xdr:rowOff>
    </xdr:from>
    <xdr:to>
      <xdr:col>16</xdr:col>
      <xdr:colOff>1</xdr:colOff>
      <xdr:row>26</xdr:row>
      <xdr:rowOff>161925</xdr:rowOff>
    </xdr:to>
    <xdr:sp macro="" textlink="">
      <xdr:nvSpPr>
        <xdr:cNvPr id="26" name="Retângulo de cantos arredondados 25"/>
        <xdr:cNvSpPr/>
      </xdr:nvSpPr>
      <xdr:spPr>
        <a:xfrm>
          <a:off x="2257426" y="2114550"/>
          <a:ext cx="7543800" cy="301942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419100</xdr:colOff>
      <xdr:row>1</xdr:row>
      <xdr:rowOff>1</xdr:rowOff>
    </xdr:from>
    <xdr:to>
      <xdr:col>0</xdr:col>
      <xdr:colOff>1485900</xdr:colOff>
      <xdr:row>6</xdr:row>
      <xdr:rowOff>114301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90501"/>
          <a:ext cx="1066800" cy="1066800"/>
        </a:xfrm>
        <a:prstGeom prst="rect">
          <a:avLst/>
        </a:prstGeom>
      </xdr:spPr>
    </xdr:pic>
    <xdr:clientData/>
  </xdr:twoCellAnchor>
  <xdr:twoCellAnchor editAs="absolute">
    <xdr:from>
      <xdr:col>1</xdr:col>
      <xdr:colOff>323849</xdr:colOff>
      <xdr:row>2</xdr:row>
      <xdr:rowOff>180975</xdr:rowOff>
    </xdr:from>
    <xdr:to>
      <xdr:col>16</xdr:col>
      <xdr:colOff>19049</xdr:colOff>
      <xdr:row>8</xdr:row>
      <xdr:rowOff>180975</xdr:rowOff>
    </xdr:to>
    <xdr:grpSp>
      <xdr:nvGrpSpPr>
        <xdr:cNvPr id="5" name="Grupo 4"/>
        <xdr:cNvGrpSpPr/>
      </xdr:nvGrpSpPr>
      <xdr:grpSpPr>
        <a:xfrm>
          <a:off x="2260599" y="561975"/>
          <a:ext cx="7622117" cy="1164167"/>
          <a:chOff x="2752724" y="561975"/>
          <a:chExt cx="7562850" cy="1162050"/>
        </a:xfrm>
      </xdr:grpSpPr>
      <xdr:sp macro="" textlink="">
        <xdr:nvSpPr>
          <xdr:cNvPr id="4" name="Retângulo de cantos arredondados 3"/>
          <xdr:cNvSpPr/>
        </xdr:nvSpPr>
        <xdr:spPr>
          <a:xfrm>
            <a:off x="2752724" y="561975"/>
            <a:ext cx="2447925" cy="115252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BR" sz="1100" i="1" baseline="0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Entrada:</a:t>
            </a:r>
            <a:endParaRPr lang="pt-BR" sz="1100" i="1">
              <a:solidFill>
                <a:schemeClr val="accent6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5314949" y="571500"/>
            <a:ext cx="2447925" cy="1152525"/>
          </a:xfrm>
          <a:prstGeom prst="roundRect">
            <a:avLst/>
          </a:prstGeom>
          <a:solidFill>
            <a:srgbClr val="F1BBB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rgbClr val="C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Saída: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7867649" y="571500"/>
            <a:ext cx="2447925" cy="11525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i="1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Investimento:</a:t>
            </a:r>
          </a:p>
        </xdr:txBody>
      </xdr:sp>
      <xdr:sp macro="" textlink="$B$5">
        <xdr:nvSpPr>
          <xdr:cNvPr id="3" name="Retângulo de cantos arredondados 2"/>
          <xdr:cNvSpPr/>
        </xdr:nvSpPr>
        <xdr:spPr>
          <a:xfrm>
            <a:off x="2995611" y="828675"/>
            <a:ext cx="1962150" cy="61912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53FD330-226B-41D4-9643-83AA68B7EBFF}" type="TxLink">
              <a:rPr lang="en-US" sz="2000" b="1" i="0" u="none" strike="noStrike">
                <a:solidFill>
                  <a:schemeClr val="accent6">
                    <a:lumMod val="50000"/>
                  </a:schemeClr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 R$ 10.600,00 </a:t>
            </a:fld>
            <a:endParaRPr lang="pt-BR" sz="2000" b="1">
              <a:solidFill>
                <a:schemeClr val="accent6">
                  <a:lumMod val="50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$B$6">
        <xdr:nvSpPr>
          <xdr:cNvPr id="7" name="Retângulo de cantos arredondados 6"/>
          <xdr:cNvSpPr/>
        </xdr:nvSpPr>
        <xdr:spPr>
          <a:xfrm>
            <a:off x="5557836" y="838200"/>
            <a:ext cx="1962150" cy="619125"/>
          </a:xfrm>
          <a:prstGeom prst="roundRect">
            <a:avLst/>
          </a:prstGeom>
          <a:solidFill>
            <a:srgbClr val="F1BBB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8C5B4E7-E14C-44FE-8A40-6C69BFCCD077}" type="TxLink">
              <a:rPr lang="en-US" sz="2000" b="1" i="0" u="none" strike="noStrike">
                <a:solidFill>
                  <a:srgbClr val="C00000"/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R$ 5.989,77</a:t>
            </a:fld>
            <a:endParaRPr lang="pt-BR" sz="4400" b="1">
              <a:solidFill>
                <a:srgbClr val="C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$B$7">
        <xdr:nvSpPr>
          <xdr:cNvPr id="10" name="Retângulo de cantos arredondados 9"/>
          <xdr:cNvSpPr/>
        </xdr:nvSpPr>
        <xdr:spPr>
          <a:xfrm>
            <a:off x="8110536" y="838200"/>
            <a:ext cx="1962150" cy="6191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401A0DA-82C7-4F6C-BEE3-DF5F9FD30976}" type="TxLink">
              <a:rPr lang="en-US" sz="2000" b="1" i="0" u="none" strike="noStrike">
                <a:solidFill>
                  <a:srgbClr val="002060"/>
                </a:solidFill>
                <a:latin typeface="Segoe UI" panose="020B0502040204020203" pitchFamily="34" charset="0"/>
                <a:ea typeface="Calibri"/>
                <a:cs typeface="Segoe UI" panose="020B0502040204020203" pitchFamily="34" charset="0"/>
              </a:rPr>
              <a:pPr algn="ctr"/>
              <a:t> R$ 559,80 </a:t>
            </a:fld>
            <a:endParaRPr lang="pt-BR" sz="4400" b="1">
              <a:solidFill>
                <a:srgbClr val="00206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323849</xdr:colOff>
      <xdr:row>11</xdr:row>
      <xdr:rowOff>14287</xdr:rowOff>
    </xdr:from>
    <xdr:to>
      <xdr:col>16</xdr:col>
      <xdr:colOff>0</xdr:colOff>
      <xdr:row>26</xdr:row>
      <xdr:rowOff>104775</xdr:rowOff>
    </xdr:to>
    <xdr:graphicFrame macro="">
      <xdr:nvGraphicFramePr>
        <xdr:cNvPr id="6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13</xdr:row>
      <xdr:rowOff>123824</xdr:rowOff>
    </xdr:from>
    <xdr:to>
      <xdr:col>4</xdr:col>
      <xdr:colOff>209549</xdr:colOff>
      <xdr:row>16</xdr:row>
      <xdr:rowOff>161924</xdr:rowOff>
    </xdr:to>
    <xdr:grpSp>
      <xdr:nvGrpSpPr>
        <xdr:cNvPr id="11" name="Grupo 10"/>
        <xdr:cNvGrpSpPr/>
      </xdr:nvGrpSpPr>
      <xdr:grpSpPr>
        <a:xfrm>
          <a:off x="2607733" y="2621491"/>
          <a:ext cx="1094316" cy="609600"/>
          <a:chOff x="2733675" y="2362199"/>
          <a:chExt cx="1085849" cy="609600"/>
        </a:xfrm>
      </xdr:grpSpPr>
      <xdr:sp macro="" textlink="">
        <xdr:nvSpPr>
          <xdr:cNvPr id="17" name="Retângulo 16"/>
          <xdr:cNvSpPr/>
        </xdr:nvSpPr>
        <xdr:spPr>
          <a:xfrm>
            <a:off x="2743200" y="2400300"/>
            <a:ext cx="76200" cy="952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Retângulo de cantos arredondados 17"/>
          <xdr:cNvSpPr/>
        </xdr:nvSpPr>
        <xdr:spPr>
          <a:xfrm>
            <a:off x="2857499" y="2362199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Entrada</a:t>
            </a:r>
          </a:p>
        </xdr:txBody>
      </xdr:sp>
      <xdr:sp macro="" textlink="">
        <xdr:nvSpPr>
          <xdr:cNvPr id="19" name="Retângulo 18"/>
          <xdr:cNvSpPr/>
        </xdr:nvSpPr>
        <xdr:spPr>
          <a:xfrm>
            <a:off x="2743200" y="2628900"/>
            <a:ext cx="76200" cy="95250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Retângulo de cantos arredondados 19"/>
          <xdr:cNvSpPr/>
        </xdr:nvSpPr>
        <xdr:spPr>
          <a:xfrm>
            <a:off x="2857499" y="2590799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ysClr val="windowText" lastClr="000000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Saída</a:t>
            </a:r>
            <a:endParaRPr lang="pt-BR" sz="100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1" name="Retângulo 20"/>
          <xdr:cNvSpPr/>
        </xdr:nvSpPr>
        <xdr:spPr>
          <a:xfrm>
            <a:off x="2733675" y="2828925"/>
            <a:ext cx="76200" cy="95250"/>
          </a:xfrm>
          <a:prstGeom prst="rect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tângulo de cantos arredondados 21"/>
          <xdr:cNvSpPr/>
        </xdr:nvSpPr>
        <xdr:spPr>
          <a:xfrm>
            <a:off x="2847974" y="2790824"/>
            <a:ext cx="962025" cy="18097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000">
                <a:solidFill>
                  <a:srgbClr val="00206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Investimento</a:t>
            </a:r>
          </a:p>
        </xdr:txBody>
      </xdr:sp>
    </xdr:grpSp>
    <xdr:clientData/>
  </xdr:twoCellAnchor>
  <xdr:twoCellAnchor editAs="absolute">
    <xdr:from>
      <xdr:col>1</xdr:col>
      <xdr:colOff>323849</xdr:colOff>
      <xdr:row>28</xdr:row>
      <xdr:rowOff>28574</xdr:rowOff>
    </xdr:from>
    <xdr:to>
      <xdr:col>8</xdr:col>
      <xdr:colOff>495300</xdr:colOff>
      <xdr:row>45</xdr:row>
      <xdr:rowOff>76200</xdr:rowOff>
    </xdr:to>
    <xdr:grpSp>
      <xdr:nvGrpSpPr>
        <xdr:cNvPr id="29" name="Grupo 28"/>
        <xdr:cNvGrpSpPr/>
      </xdr:nvGrpSpPr>
      <xdr:grpSpPr>
        <a:xfrm>
          <a:off x="2260599" y="5383741"/>
          <a:ext cx="3685118" cy="3286126"/>
          <a:chOff x="2257424" y="5381624"/>
          <a:chExt cx="3752851" cy="2967037"/>
        </a:xfrm>
      </xdr:grpSpPr>
      <xdr:sp macro="" textlink="">
        <xdr:nvSpPr>
          <xdr:cNvPr id="27" name="Retângulo de cantos arredondados 26"/>
          <xdr:cNvSpPr/>
        </xdr:nvSpPr>
        <xdr:spPr>
          <a:xfrm>
            <a:off x="2257424" y="5381624"/>
            <a:ext cx="3743326" cy="261937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16" name="Gráfico 3"/>
          <xdr:cNvGraphicFramePr/>
        </xdr:nvGraphicFramePr>
        <xdr:xfrm>
          <a:off x="2262188" y="5534024"/>
          <a:ext cx="3748087" cy="28146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absolute">
    <xdr:from>
      <xdr:col>0</xdr:col>
      <xdr:colOff>61912</xdr:colOff>
      <xdr:row>16</xdr:row>
      <xdr:rowOff>114298</xdr:rowOff>
    </xdr:from>
    <xdr:to>
      <xdr:col>0</xdr:col>
      <xdr:colOff>1890712</xdr:colOff>
      <xdr:row>25</xdr:row>
      <xdr:rowOff>133348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Forma"/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" y="3183465"/>
              <a:ext cx="1828800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600076</xdr:colOff>
      <xdr:row>28</xdr:row>
      <xdr:rowOff>19050</xdr:rowOff>
    </xdr:from>
    <xdr:to>
      <xdr:col>16</xdr:col>
      <xdr:colOff>19050</xdr:colOff>
      <xdr:row>43</xdr:row>
      <xdr:rowOff>57150</xdr:rowOff>
    </xdr:to>
    <xdr:grpSp>
      <xdr:nvGrpSpPr>
        <xdr:cNvPr id="31" name="Grupo 30"/>
        <xdr:cNvGrpSpPr/>
      </xdr:nvGrpSpPr>
      <xdr:grpSpPr>
        <a:xfrm>
          <a:off x="6050493" y="5374217"/>
          <a:ext cx="3832224" cy="2895600"/>
          <a:chOff x="6019801" y="5372100"/>
          <a:chExt cx="3848100" cy="2895600"/>
        </a:xfrm>
      </xdr:grpSpPr>
      <xdr:sp macro="" textlink="">
        <xdr:nvSpPr>
          <xdr:cNvPr id="30" name="Retângulo de cantos arredondados 29"/>
          <xdr:cNvSpPr/>
        </xdr:nvSpPr>
        <xdr:spPr>
          <a:xfrm>
            <a:off x="6019801" y="5372100"/>
            <a:ext cx="3848100" cy="28956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8" name="Gráfico 4"/>
          <xdr:cNvGraphicFramePr/>
        </xdr:nvGraphicFramePr>
        <xdr:xfrm>
          <a:off x="6091237" y="5395912"/>
          <a:ext cx="3719513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absolute">
    <xdr:from>
      <xdr:col>0</xdr:col>
      <xdr:colOff>61912</xdr:colOff>
      <xdr:row>25</xdr:row>
      <xdr:rowOff>172507</xdr:rowOff>
    </xdr:from>
    <xdr:to>
      <xdr:col>0</xdr:col>
      <xdr:colOff>1890712</xdr:colOff>
      <xdr:row>31</xdr:row>
      <xdr:rowOff>67732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2" name="Ban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nc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" y="4956174"/>
              <a:ext cx="1828800" cy="103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61912</xdr:colOff>
      <xdr:row>11</xdr:row>
      <xdr:rowOff>47625</xdr:rowOff>
    </xdr:from>
    <xdr:to>
      <xdr:col>0</xdr:col>
      <xdr:colOff>1890712</xdr:colOff>
      <xdr:row>16</xdr:row>
      <xdr:rowOff>74083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3" name="Flux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ux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" y="2164292"/>
              <a:ext cx="1828800" cy="978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m" refreshedDate="45824.835674884256" createdVersion="5" refreshedVersion="5" minRefreshableVersion="3" recordCount="19">
  <cacheSource type="worksheet">
    <worksheetSource name="Tabela3"/>
  </cacheSource>
  <cacheFields count="10">
    <cacheField name="Lançamentos" numFmtId="0">
      <sharedItems count="8">
        <s v="Salário"/>
        <s v="Aluguel"/>
        <s v="Carro"/>
        <s v="Econômia"/>
        <s v="Internet"/>
        <s v="Educação"/>
        <s v="Outros"/>
        <s v="Mercado"/>
      </sharedItems>
    </cacheField>
    <cacheField name="Remetente" numFmtId="0">
      <sharedItems/>
    </cacheField>
    <cacheField name="valor" numFmtId="0">
      <sharedItems containsSemiMixedTypes="0" containsString="0" containsNumber="1" minValue="79.900000000000006" maxValue="3000"/>
    </cacheField>
    <cacheField name="Fluxo" numFmtId="0">
      <sharedItems count="2">
        <s v="Entrada"/>
        <s v="Saída"/>
      </sharedItems>
    </cacheField>
    <cacheField name="Tipo" numFmtId="0">
      <sharedItems count="3">
        <s v="Receita"/>
        <s v="Despesas"/>
        <s v="Investimento"/>
      </sharedItems>
    </cacheField>
    <cacheField name="Forma" numFmtId="0">
      <sharedItems count="5">
        <s v="Pix"/>
        <s v="Depósito"/>
        <s v="Boleto"/>
        <s v="Crédito"/>
        <s v="Dinheiro"/>
      </sharedItems>
    </cacheField>
    <cacheField name="Data" numFmtId="14">
      <sharedItems containsSemiMixedTypes="0" containsNonDate="0" containsDate="1" containsString="0" minDate="2025-01-10T00:00:00" maxDate="2025-04-16T00:00:00"/>
    </cacheField>
    <cacheField name="Banco" numFmtId="0">
      <sharedItems count="2">
        <s v="Caixa Econômica"/>
        <s v="Nubank"/>
      </sharedItems>
    </cacheField>
    <cacheField name="N_agência" numFmtId="0">
      <sharedItems/>
    </cacheField>
    <cacheField name="Co.Corrente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s v="Boletos S.A"/>
    <n v="3000"/>
    <x v="0"/>
    <x v="0"/>
    <x v="0"/>
    <d v="2025-01-10T00:00:00"/>
    <x v="0"/>
    <s v="1250-5"/>
    <s v="12356982-x"/>
  </r>
  <r>
    <x v="1"/>
    <s v="Moradia LTDA"/>
    <n v="850"/>
    <x v="1"/>
    <x v="1"/>
    <x v="1"/>
    <d v="2025-01-11T00:00:00"/>
    <x v="0"/>
    <s v="1250-6"/>
    <s v="12356982-x"/>
  </r>
  <r>
    <x v="2"/>
    <s v="Sem Bus ERP"/>
    <n v="600"/>
    <x v="1"/>
    <x v="1"/>
    <x v="2"/>
    <d v="2025-01-11T00:00:00"/>
    <x v="0"/>
    <s v="1250-7"/>
    <s v="12356982-x"/>
  </r>
  <r>
    <x v="3"/>
    <s v="Tesouro Direto"/>
    <n v="200"/>
    <x v="1"/>
    <x v="2"/>
    <x v="0"/>
    <d v="2025-01-11T00:00:00"/>
    <x v="1"/>
    <s v="53254-0"/>
    <s v="252545-2"/>
  </r>
  <r>
    <x v="4"/>
    <s v="Ping 999 EIRELI"/>
    <n v="99.99"/>
    <x v="1"/>
    <x v="1"/>
    <x v="2"/>
    <d v="2025-01-12T00:00:00"/>
    <x v="0"/>
    <s v="1250-5"/>
    <s v="12356982-x"/>
  </r>
  <r>
    <x v="5"/>
    <s v="Dio.me"/>
    <n v="79.900000000000006"/>
    <x v="1"/>
    <x v="2"/>
    <x v="3"/>
    <d v="2025-02-15T00:00:00"/>
    <x v="1"/>
    <s v="53254-0"/>
    <s v="252545-2"/>
  </r>
  <r>
    <x v="6"/>
    <s v="Freela EPP"/>
    <n v="800"/>
    <x v="0"/>
    <x v="0"/>
    <x v="4"/>
    <d v="2025-02-16T00:00:00"/>
    <x v="1"/>
    <s v="53254-1"/>
    <s v="252545-3"/>
  </r>
  <r>
    <x v="0"/>
    <s v="Boletos S.A"/>
    <n v="3000"/>
    <x v="0"/>
    <x v="0"/>
    <x v="0"/>
    <d v="2025-02-10T00:00:00"/>
    <x v="0"/>
    <s v="1250-5"/>
    <s v="12356982-x"/>
  </r>
  <r>
    <x v="1"/>
    <s v="Moradia LTDA"/>
    <n v="850"/>
    <x v="1"/>
    <x v="1"/>
    <x v="1"/>
    <d v="2025-02-11T00:00:00"/>
    <x v="0"/>
    <s v="1250-6"/>
    <s v="12356982-x"/>
  </r>
  <r>
    <x v="2"/>
    <s v="Sem Bus ERP"/>
    <n v="600"/>
    <x v="1"/>
    <x v="1"/>
    <x v="2"/>
    <d v="2025-02-11T00:00:00"/>
    <x v="0"/>
    <s v="1250-7"/>
    <s v="12356982-x"/>
  </r>
  <r>
    <x v="3"/>
    <s v="Tesouro Direto"/>
    <n v="200"/>
    <x v="1"/>
    <x v="2"/>
    <x v="0"/>
    <d v="2025-03-11T00:00:00"/>
    <x v="1"/>
    <s v="53254-0"/>
    <s v="252545-2"/>
  </r>
  <r>
    <x v="4"/>
    <s v="Ping 999 EIRELI"/>
    <n v="99.99"/>
    <x v="1"/>
    <x v="1"/>
    <x v="2"/>
    <d v="2025-03-12T00:00:00"/>
    <x v="0"/>
    <s v="1250-5"/>
    <s v="12356982-x"/>
  </r>
  <r>
    <x v="5"/>
    <s v="Dio.me"/>
    <n v="79.900000000000006"/>
    <x v="1"/>
    <x v="2"/>
    <x v="3"/>
    <d v="2025-03-15T00:00:00"/>
    <x v="1"/>
    <s v="53254-0"/>
    <s v="252545-2"/>
  </r>
  <r>
    <x v="6"/>
    <s v="Freela EPP"/>
    <n v="800"/>
    <x v="0"/>
    <x v="0"/>
    <x v="4"/>
    <d v="2025-03-16T00:00:00"/>
    <x v="1"/>
    <s v="53254-1"/>
    <s v="252545-3"/>
  </r>
  <r>
    <x v="7"/>
    <s v="Tudo Caro LTDA"/>
    <n v="980"/>
    <x v="1"/>
    <x v="1"/>
    <x v="3"/>
    <d v="2025-03-20T00:00:00"/>
    <x v="0"/>
    <s v="1250-5"/>
    <s v="12356982-x"/>
  </r>
  <r>
    <x v="0"/>
    <s v="Boletos S.A"/>
    <n v="3000"/>
    <x v="0"/>
    <x v="1"/>
    <x v="1"/>
    <d v="2025-04-05T00:00:00"/>
    <x v="0"/>
    <s v="1250-5"/>
    <s v="12356982-x"/>
  </r>
  <r>
    <x v="1"/>
    <s v="Moradia LTDA"/>
    <n v="850"/>
    <x v="1"/>
    <x v="1"/>
    <x v="0"/>
    <d v="2025-04-06T00:00:00"/>
    <x v="0"/>
    <s v="1250-5"/>
    <s v="12356982-x"/>
  </r>
  <r>
    <x v="2"/>
    <s v="Uberlito AS"/>
    <n v="400"/>
    <x v="1"/>
    <x v="1"/>
    <x v="4"/>
    <d v="2025-04-10T00:00:00"/>
    <x v="1"/>
    <s v="53254-1"/>
    <s v="252545-3"/>
  </r>
  <r>
    <x v="4"/>
    <s v="Ping 999 EIRELI"/>
    <n v="99.99"/>
    <x v="1"/>
    <x v="1"/>
    <x v="2"/>
    <d v="2025-04-15T00:00:00"/>
    <x v="1"/>
    <s v="53254-2"/>
    <s v="252545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chartFormat="4" fieldListSortAscending="1">
  <location ref="B2:C11" firstHeaderRow="1" firstDataRow="1" firstDataCol="1"/>
  <pivotFields count="10">
    <pivotField axis="axisRow" showAll="0">
      <items count="9">
        <item x="1"/>
        <item x="2"/>
        <item x="3"/>
        <item x="5"/>
        <item x="4"/>
        <item x="7"/>
        <item x="6"/>
        <item x="0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  <pivotField showAll="0"/>
    <pivotField showAll="0">
      <items count="6">
        <item x="2"/>
        <item x="3"/>
        <item x="1"/>
        <item x="4"/>
        <item x="0"/>
        <item t="default"/>
      </items>
    </pivotField>
    <pivotField numFmtId="14"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alor" fld="2" baseField="0" baseItem="0" numFmtId="164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3">
  <location ref="B24:C31" firstHeaderRow="1" firstDataRow="1" firstDataCol="1"/>
  <pivotFields count="10"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7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oma de valor" fld="2" baseField="0" baseItem="0"/>
  </dataFields>
  <chartFormats count="5"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0"/>
          </reference>
        </references>
      </pivotArea>
    </chartFormat>
    <chartFormat chart="12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0"/>
          </reference>
        </references>
      </pivotArea>
    </chartFormat>
    <chartFormat chart="12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7" count="1" selected="0">
            <x v="1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7">
  <location ref="B14:C20" firstHeaderRow="1" firstDataRow="1" firstDataCol="1"/>
  <pivotFields count="10">
    <pivotField showAll="0"/>
    <pivotField showAll="0"/>
    <pivotField dataField="1" showAll="0"/>
    <pivotField showAll="0"/>
    <pivotField showAll="0"/>
    <pivotField axis="axisRow" showAll="0">
      <items count="6">
        <item x="2"/>
        <item x="3"/>
        <item x="1"/>
        <item x="4"/>
        <item x="0"/>
        <item t="default"/>
      </items>
    </pivotField>
    <pivotField numFmtId="14"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" fld="2" baseField="5" baseItem="0" numFmtId="164"/>
  </dataFields>
  <chartFormats count="6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orma" sourceName="Forma">
  <pivotTables>
    <pivotTable tabId="11" name="Tabela dinâmica2"/>
  </pivotTables>
  <data>
    <tabular pivotCacheId="1">
      <items count="5">
        <i x="2" s="1"/>
        <i x="3" s="1"/>
        <i x="1" s="1"/>
        <i x="4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Banco" sourceName="Banco">
  <pivotTables>
    <pivotTable tabId="11" name="Tabela dinâmica3"/>
  </pivotTables>
  <data>
    <tabular pivotCacheId="1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Fluxo" sourceName="Fluxo">
  <pivotTables>
    <pivotTable tabId="11" name="Tabela dinâmica1"/>
  </pivotTables>
  <data>
    <tabular pivotCacheId="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orma" cache="SegmentaçãodeDados_Forma" caption="Forma de pagmento" rowHeight="241300"/>
  <slicer name="Banco" cache="SegmentaçãodeDados_Banco" caption="Transações Bancárias" rowHeight="241300"/>
  <slicer name="Fluxo" cache="SegmentaçãodeDados_Fluxo" caption="Fluxo de caixa" rowHeight="241300"/>
</slicers>
</file>

<file path=xl/tables/table1.xml><?xml version="1.0" encoding="utf-8"?>
<table xmlns="http://schemas.openxmlformats.org/spreadsheetml/2006/main" id="1" name="Lançamentos" displayName="Lançamentos" ref="A1:A22" totalsRowShown="0">
  <autoFilter ref="A1:A22"/>
  <tableColumns count="1">
    <tableColumn id="1" name="Lançamento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Fluxo" displayName="Fluxo" ref="C1:C3" totalsRowShown="0">
  <autoFilter ref="C1:C3"/>
  <tableColumns count="1">
    <tableColumn id="1" name="Fluxo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4" name="Tipo" displayName="Tipo" ref="E1:E4" totalsRowShown="0">
  <autoFilter ref="E1:E4"/>
  <tableColumns count="1">
    <tableColumn id="1" name="Tipo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5" name="Forma" displayName="Forma" ref="G1:G7" totalsRowShown="0">
  <autoFilter ref="G1:G7"/>
  <tableColumns count="1">
    <tableColumn id="1" name="Form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6" name="Banco" displayName="Banco" ref="I1:I6" totalsRowShown="0">
  <autoFilter ref="I1:I6"/>
  <tableColumns count="1">
    <tableColumn id="1" name="Banco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3" name="Tabela3" displayName="Tabela3" ref="B4:K102" totalsRowShown="0">
  <tableColumns count="10">
    <tableColumn id="1" name="Lançamentos"/>
    <tableColumn id="2" name="Remetente"/>
    <tableColumn id="3" name="valor" dataDxfId="1"/>
    <tableColumn id="4" name="Fluxo"/>
    <tableColumn id="5" name="Tipo"/>
    <tableColumn id="6" name="Forma"/>
    <tableColumn id="7" name="Data" dataDxfId="0"/>
    <tableColumn id="8" name="Banco"/>
    <tableColumn id="9" name="N_agência"/>
    <tableColumn id="10" name="Co.Corr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27" sqref="F27"/>
    </sheetView>
  </sheetViews>
  <sheetFormatPr defaultRowHeight="15"/>
  <cols>
    <col min="1" max="1" width="14.7109375" customWidth="1"/>
    <col min="3" max="3" width="12.85546875" bestFit="1" customWidth="1"/>
    <col min="5" max="5" width="12.85546875" bestFit="1" customWidth="1"/>
    <col min="7" max="7" width="9.7109375" bestFit="1" customWidth="1"/>
    <col min="9" max="9" width="15.7109375" bestFit="1" customWidth="1"/>
  </cols>
  <sheetData>
    <row r="1" spans="1:9">
      <c r="A1" t="s">
        <v>23</v>
      </c>
      <c r="C1" t="s">
        <v>24</v>
      </c>
      <c r="E1" t="s">
        <v>22</v>
      </c>
      <c r="G1" t="s">
        <v>31</v>
      </c>
      <c r="I1" t="s">
        <v>28</v>
      </c>
    </row>
    <row r="2" spans="1:9">
      <c r="A2" t="s">
        <v>0</v>
      </c>
      <c r="C2" t="s">
        <v>33</v>
      </c>
      <c r="E2" t="s">
        <v>34</v>
      </c>
      <c r="G2" t="s">
        <v>41</v>
      </c>
      <c r="I2" t="s">
        <v>47</v>
      </c>
    </row>
    <row r="3" spans="1:9">
      <c r="A3" t="s">
        <v>1</v>
      </c>
      <c r="C3" t="s">
        <v>38</v>
      </c>
      <c r="E3" t="s">
        <v>40</v>
      </c>
      <c r="G3" t="s">
        <v>35</v>
      </c>
      <c r="I3" t="s">
        <v>46</v>
      </c>
    </row>
    <row r="4" spans="1:9">
      <c r="A4" t="s">
        <v>3</v>
      </c>
      <c r="E4" t="s">
        <v>39</v>
      </c>
      <c r="G4" t="s">
        <v>49</v>
      </c>
      <c r="I4" t="s">
        <v>44</v>
      </c>
    </row>
    <row r="5" spans="1:9">
      <c r="A5" t="s">
        <v>4</v>
      </c>
      <c r="G5" t="s">
        <v>42</v>
      </c>
      <c r="I5" t="s">
        <v>45</v>
      </c>
    </row>
    <row r="6" spans="1:9">
      <c r="A6" t="s">
        <v>5</v>
      </c>
      <c r="G6" t="s">
        <v>43</v>
      </c>
      <c r="I6" t="s">
        <v>48</v>
      </c>
    </row>
    <row r="7" spans="1:9">
      <c r="A7" t="s">
        <v>6</v>
      </c>
      <c r="G7" t="s">
        <v>56</v>
      </c>
    </row>
    <row r="8" spans="1:9">
      <c r="A8" t="s">
        <v>7</v>
      </c>
    </row>
    <row r="9" spans="1:9">
      <c r="A9" t="s">
        <v>36</v>
      </c>
    </row>
    <row r="10" spans="1:9">
      <c r="A10" t="s">
        <v>9</v>
      </c>
    </row>
    <row r="11" spans="1:9">
      <c r="A11" t="s">
        <v>11</v>
      </c>
    </row>
    <row r="12" spans="1:9">
      <c r="A12" t="s">
        <v>37</v>
      </c>
    </row>
    <row r="13" spans="1:9">
      <c r="A13" t="s">
        <v>13</v>
      </c>
    </row>
    <row r="14" spans="1:9" ht="16.5">
      <c r="A14" t="s">
        <v>14</v>
      </c>
      <c r="F14" s="18"/>
    </row>
    <row r="15" spans="1:9">
      <c r="A15" t="s">
        <v>15</v>
      </c>
    </row>
    <row r="16" spans="1:9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58</v>
      </c>
    </row>
    <row r="21" spans="1:1">
      <c r="A21" t="s">
        <v>59</v>
      </c>
    </row>
    <row r="22" spans="1:1">
      <c r="A22" t="s">
        <v>15</v>
      </c>
    </row>
    <row r="24" spans="1:1" s="17" customFormat="1" ht="19.5" customHeight="1">
      <c r="A24" s="19" t="s">
        <v>77</v>
      </c>
    </row>
    <row r="32" spans="1:1" s="20" customFormat="1" ht="18.75">
      <c r="A32" s="16" t="s">
        <v>78</v>
      </c>
    </row>
    <row r="33" spans="1:1" ht="16.5">
      <c r="A33" s="18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N8" sqref="N8"/>
    </sheetView>
  </sheetViews>
  <sheetFormatPr defaultRowHeight="15"/>
  <cols>
    <col min="2" max="2" width="18" customWidth="1"/>
    <col min="3" max="3" width="13.5703125" customWidth="1"/>
    <col min="4" max="7" width="10.7109375" bestFit="1" customWidth="1"/>
    <col min="8" max="8" width="11.7109375" bestFit="1" customWidth="1"/>
  </cols>
  <sheetData>
    <row r="2" spans="2:3">
      <c r="B2" s="11" t="s">
        <v>70</v>
      </c>
      <c r="C2" t="s">
        <v>72</v>
      </c>
    </row>
    <row r="3" spans="2:3">
      <c r="B3" s="12" t="s">
        <v>3</v>
      </c>
      <c r="C3" s="3">
        <v>2550</v>
      </c>
    </row>
    <row r="4" spans="2:3">
      <c r="B4" s="12" t="s">
        <v>4</v>
      </c>
      <c r="C4" s="3">
        <v>1600</v>
      </c>
    </row>
    <row r="5" spans="2:3">
      <c r="B5" s="12" t="s">
        <v>58</v>
      </c>
      <c r="C5" s="3">
        <v>400</v>
      </c>
    </row>
    <row r="6" spans="2:3">
      <c r="B6" s="12" t="s">
        <v>6</v>
      </c>
      <c r="C6" s="3">
        <v>159.80000000000001</v>
      </c>
    </row>
    <row r="7" spans="2:3">
      <c r="B7" s="12" t="s">
        <v>7</v>
      </c>
      <c r="C7" s="3">
        <v>299.96999999999997</v>
      </c>
    </row>
    <row r="8" spans="2:3">
      <c r="B8" s="12" t="s">
        <v>15</v>
      </c>
      <c r="C8" s="3">
        <v>980</v>
      </c>
    </row>
    <row r="9" spans="2:3">
      <c r="B9" s="12" t="s">
        <v>1</v>
      </c>
      <c r="C9" s="3">
        <v>1600</v>
      </c>
    </row>
    <row r="10" spans="2:3">
      <c r="B10" s="12" t="s">
        <v>0</v>
      </c>
      <c r="C10" s="3">
        <v>9000</v>
      </c>
    </row>
    <row r="11" spans="2:3">
      <c r="B11" s="12" t="s">
        <v>71</v>
      </c>
      <c r="C11" s="3">
        <v>16589.77</v>
      </c>
    </row>
    <row r="14" spans="2:3">
      <c r="B14" s="11" t="s">
        <v>70</v>
      </c>
      <c r="C14" t="s">
        <v>72</v>
      </c>
    </row>
    <row r="15" spans="2:3">
      <c r="B15" s="12" t="s">
        <v>56</v>
      </c>
      <c r="C15" s="3">
        <v>1499.97</v>
      </c>
    </row>
    <row r="16" spans="2:3">
      <c r="B16" s="12" t="s">
        <v>42</v>
      </c>
      <c r="C16" s="3">
        <v>1139.8</v>
      </c>
    </row>
    <row r="17" spans="2:3">
      <c r="B17" s="12" t="s">
        <v>49</v>
      </c>
      <c r="C17" s="3">
        <v>4700</v>
      </c>
    </row>
    <row r="18" spans="2:3">
      <c r="B18" s="12" t="s">
        <v>41</v>
      </c>
      <c r="C18" s="3">
        <v>2000</v>
      </c>
    </row>
    <row r="19" spans="2:3">
      <c r="B19" s="12" t="s">
        <v>35</v>
      </c>
      <c r="C19" s="3">
        <v>7250</v>
      </c>
    </row>
    <row r="20" spans="2:3">
      <c r="B20" s="12" t="s">
        <v>71</v>
      </c>
      <c r="C20" s="3">
        <v>16589.77</v>
      </c>
    </row>
    <row r="24" spans="2:3">
      <c r="B24" s="11" t="s">
        <v>70</v>
      </c>
      <c r="C24" t="s">
        <v>72</v>
      </c>
    </row>
    <row r="25" spans="2:3">
      <c r="B25" s="12" t="s">
        <v>46</v>
      </c>
      <c r="C25" s="13">
        <v>13929.98</v>
      </c>
    </row>
    <row r="26" spans="2:3">
      <c r="B26" s="15" t="s">
        <v>33</v>
      </c>
      <c r="C26" s="13">
        <v>9000</v>
      </c>
    </row>
    <row r="27" spans="2:3">
      <c r="B27" s="15" t="s">
        <v>38</v>
      </c>
      <c r="C27" s="13">
        <v>4929.9799999999996</v>
      </c>
    </row>
    <row r="28" spans="2:3">
      <c r="B28" s="12" t="s">
        <v>48</v>
      </c>
      <c r="C28" s="13">
        <v>2659.79</v>
      </c>
    </row>
    <row r="29" spans="2:3">
      <c r="B29" s="15" t="s">
        <v>33</v>
      </c>
      <c r="C29" s="13">
        <v>1600</v>
      </c>
    </row>
    <row r="30" spans="2:3">
      <c r="B30" s="15" t="s">
        <v>38</v>
      </c>
      <c r="C30" s="13">
        <v>1059.79</v>
      </c>
    </row>
    <row r="31" spans="2:3">
      <c r="B31" s="12" t="s">
        <v>71</v>
      </c>
      <c r="C31" s="13">
        <v>16589.77</v>
      </c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2"/>
  <sheetViews>
    <sheetView workbookViewId="0">
      <selection activeCell="P33" sqref="P33"/>
    </sheetView>
  </sheetViews>
  <sheetFormatPr defaultRowHeight="15"/>
  <cols>
    <col min="1" max="1" width="5.7109375" customWidth="1"/>
    <col min="2" max="2" width="14.7109375" customWidth="1"/>
    <col min="3" max="3" width="14.28515625" bestFit="1" customWidth="1"/>
    <col min="4" max="4" width="13.28515625" style="3" customWidth="1"/>
    <col min="5" max="5" width="9.140625" customWidth="1"/>
    <col min="6" max="6" width="12.85546875" bestFit="1" customWidth="1"/>
    <col min="8" max="8" width="10.7109375" bestFit="1" customWidth="1"/>
    <col min="9" max="9" width="15.7109375" bestFit="1" customWidth="1"/>
    <col min="10" max="10" width="12.28515625" customWidth="1"/>
    <col min="11" max="11" width="13.85546875" customWidth="1"/>
  </cols>
  <sheetData>
    <row r="2" spans="2:11" ht="18" thickBot="1">
      <c r="B2" s="22" t="s">
        <v>80</v>
      </c>
      <c r="C2" s="22"/>
      <c r="D2" s="23"/>
      <c r="E2" s="22"/>
      <c r="F2" s="22"/>
      <c r="G2" s="22"/>
      <c r="H2" s="22"/>
      <c r="I2" s="22"/>
      <c r="J2" s="22"/>
      <c r="K2" s="22"/>
    </row>
    <row r="3" spans="2:11" ht="5.25" customHeight="1"/>
    <row r="4" spans="2:11">
      <c r="B4" t="s">
        <v>23</v>
      </c>
      <c r="C4" t="s">
        <v>27</v>
      </c>
      <c r="D4" s="3" t="s">
        <v>25</v>
      </c>
      <c r="E4" t="s">
        <v>24</v>
      </c>
      <c r="F4" t="s">
        <v>22</v>
      </c>
      <c r="G4" t="s">
        <v>31</v>
      </c>
      <c r="H4" t="s">
        <v>26</v>
      </c>
      <c r="I4" t="s">
        <v>28</v>
      </c>
      <c r="J4" t="s">
        <v>29</v>
      </c>
      <c r="K4" t="s">
        <v>30</v>
      </c>
    </row>
    <row r="5" spans="2:11">
      <c r="B5" t="s">
        <v>0</v>
      </c>
      <c r="C5" t="s">
        <v>32</v>
      </c>
      <c r="D5" s="5">
        <v>3000</v>
      </c>
      <c r="E5" t="s">
        <v>33</v>
      </c>
      <c r="F5" t="s">
        <v>34</v>
      </c>
      <c r="G5" t="s">
        <v>35</v>
      </c>
      <c r="H5" s="4">
        <v>45667</v>
      </c>
      <c r="I5" t="s">
        <v>46</v>
      </c>
      <c r="J5" t="s">
        <v>50</v>
      </c>
      <c r="K5" t="s">
        <v>51</v>
      </c>
    </row>
    <row r="6" spans="2:11">
      <c r="B6" t="s">
        <v>3</v>
      </c>
      <c r="C6" t="s">
        <v>52</v>
      </c>
      <c r="D6" s="5">
        <v>850</v>
      </c>
      <c r="E6" t="s">
        <v>38</v>
      </c>
      <c r="F6" t="s">
        <v>40</v>
      </c>
      <c r="G6" t="s">
        <v>49</v>
      </c>
      <c r="H6" s="4">
        <v>45668</v>
      </c>
      <c r="I6" t="s">
        <v>46</v>
      </c>
      <c r="J6" t="s">
        <v>53</v>
      </c>
      <c r="K6" t="s">
        <v>51</v>
      </c>
    </row>
    <row r="7" spans="2:11">
      <c r="B7" t="s">
        <v>4</v>
      </c>
      <c r="C7" t="s">
        <v>54</v>
      </c>
      <c r="D7" s="3">
        <v>600</v>
      </c>
      <c r="E7" t="s">
        <v>38</v>
      </c>
      <c r="F7" t="s">
        <v>40</v>
      </c>
      <c r="G7" t="s">
        <v>56</v>
      </c>
      <c r="H7" s="4">
        <v>45668</v>
      </c>
      <c r="I7" t="s">
        <v>46</v>
      </c>
      <c r="J7" t="s">
        <v>55</v>
      </c>
      <c r="K7" t="s">
        <v>51</v>
      </c>
    </row>
    <row r="8" spans="2:11">
      <c r="B8" t="s">
        <v>58</v>
      </c>
      <c r="C8" t="s">
        <v>60</v>
      </c>
      <c r="D8" s="3">
        <v>200</v>
      </c>
      <c r="E8" t="s">
        <v>38</v>
      </c>
      <c r="F8" t="s">
        <v>39</v>
      </c>
      <c r="G8" t="s">
        <v>35</v>
      </c>
      <c r="H8" s="4">
        <v>45668</v>
      </c>
      <c r="I8" t="s">
        <v>48</v>
      </c>
      <c r="J8" t="s">
        <v>62</v>
      </c>
      <c r="K8" t="s">
        <v>61</v>
      </c>
    </row>
    <row r="9" spans="2:11">
      <c r="B9" t="s">
        <v>7</v>
      </c>
      <c r="C9" t="s">
        <v>63</v>
      </c>
      <c r="D9" s="3">
        <v>99.99</v>
      </c>
      <c r="E9" t="s">
        <v>38</v>
      </c>
      <c r="F9" t="s">
        <v>40</v>
      </c>
      <c r="G9" t="s">
        <v>56</v>
      </c>
      <c r="H9" s="4">
        <v>45669</v>
      </c>
      <c r="I9" t="s">
        <v>46</v>
      </c>
      <c r="J9" t="s">
        <v>50</v>
      </c>
      <c r="K9" t="s">
        <v>51</v>
      </c>
    </row>
    <row r="10" spans="2:11">
      <c r="B10" t="s">
        <v>6</v>
      </c>
      <c r="C10" t="s">
        <v>66</v>
      </c>
      <c r="D10" s="3">
        <v>79.900000000000006</v>
      </c>
      <c r="E10" t="s">
        <v>38</v>
      </c>
      <c r="F10" t="s">
        <v>39</v>
      </c>
      <c r="G10" t="s">
        <v>42</v>
      </c>
      <c r="H10" s="4">
        <v>45703</v>
      </c>
      <c r="I10" t="s">
        <v>48</v>
      </c>
      <c r="J10" t="s">
        <v>62</v>
      </c>
      <c r="K10" t="s">
        <v>61</v>
      </c>
    </row>
    <row r="11" spans="2:11">
      <c r="B11" t="s">
        <v>1</v>
      </c>
      <c r="C11" t="s">
        <v>67</v>
      </c>
      <c r="D11" s="3">
        <v>800</v>
      </c>
      <c r="E11" t="s">
        <v>33</v>
      </c>
      <c r="F11" t="s">
        <v>34</v>
      </c>
      <c r="G11" t="s">
        <v>41</v>
      </c>
      <c r="H11" s="4">
        <v>45704</v>
      </c>
      <c r="I11" t="s">
        <v>48</v>
      </c>
      <c r="J11" t="s">
        <v>68</v>
      </c>
      <c r="K11" t="s">
        <v>69</v>
      </c>
    </row>
    <row r="12" spans="2:11">
      <c r="B12" t="s">
        <v>0</v>
      </c>
      <c r="C12" t="s">
        <v>32</v>
      </c>
      <c r="D12" s="5">
        <v>3000</v>
      </c>
      <c r="E12" t="s">
        <v>33</v>
      </c>
      <c r="F12" t="s">
        <v>34</v>
      </c>
      <c r="G12" t="s">
        <v>35</v>
      </c>
      <c r="H12" s="4">
        <v>45698</v>
      </c>
      <c r="I12" t="s">
        <v>46</v>
      </c>
      <c r="J12" t="s">
        <v>50</v>
      </c>
      <c r="K12" t="s">
        <v>51</v>
      </c>
    </row>
    <row r="13" spans="2:11">
      <c r="B13" t="s">
        <v>3</v>
      </c>
      <c r="C13" t="s">
        <v>52</v>
      </c>
      <c r="D13" s="5">
        <v>850</v>
      </c>
      <c r="E13" t="s">
        <v>38</v>
      </c>
      <c r="F13" t="s">
        <v>40</v>
      </c>
      <c r="G13" t="s">
        <v>49</v>
      </c>
      <c r="H13" s="4">
        <v>45699</v>
      </c>
      <c r="I13" t="s">
        <v>46</v>
      </c>
      <c r="J13" t="s">
        <v>53</v>
      </c>
      <c r="K13" t="s">
        <v>51</v>
      </c>
    </row>
    <row r="14" spans="2:11">
      <c r="B14" t="s">
        <v>4</v>
      </c>
      <c r="C14" t="s">
        <v>54</v>
      </c>
      <c r="D14" s="3">
        <v>600</v>
      </c>
      <c r="E14" t="s">
        <v>38</v>
      </c>
      <c r="F14" t="s">
        <v>40</v>
      </c>
      <c r="G14" t="s">
        <v>56</v>
      </c>
      <c r="H14" s="4">
        <v>45699</v>
      </c>
      <c r="I14" t="s">
        <v>46</v>
      </c>
      <c r="J14" t="s">
        <v>55</v>
      </c>
      <c r="K14" t="s">
        <v>51</v>
      </c>
    </row>
    <row r="15" spans="2:11">
      <c r="B15" t="s">
        <v>58</v>
      </c>
      <c r="C15" t="s">
        <v>60</v>
      </c>
      <c r="D15" s="3">
        <v>200</v>
      </c>
      <c r="E15" t="s">
        <v>38</v>
      </c>
      <c r="F15" t="s">
        <v>39</v>
      </c>
      <c r="G15" t="s">
        <v>35</v>
      </c>
      <c r="H15" s="4">
        <v>45727</v>
      </c>
      <c r="I15" t="s">
        <v>48</v>
      </c>
      <c r="J15" t="s">
        <v>62</v>
      </c>
      <c r="K15" t="s">
        <v>61</v>
      </c>
    </row>
    <row r="16" spans="2:11">
      <c r="B16" t="s">
        <v>7</v>
      </c>
      <c r="C16" t="s">
        <v>63</v>
      </c>
      <c r="D16" s="3">
        <v>99.99</v>
      </c>
      <c r="E16" t="s">
        <v>38</v>
      </c>
      <c r="F16" t="s">
        <v>40</v>
      </c>
      <c r="G16" t="s">
        <v>56</v>
      </c>
      <c r="H16" s="4">
        <v>45728</v>
      </c>
      <c r="I16" t="s">
        <v>46</v>
      </c>
      <c r="J16" t="s">
        <v>50</v>
      </c>
      <c r="K16" t="s">
        <v>51</v>
      </c>
    </row>
    <row r="17" spans="2:11">
      <c r="B17" t="s">
        <v>6</v>
      </c>
      <c r="C17" t="s">
        <v>66</v>
      </c>
      <c r="D17" s="3">
        <v>79.900000000000006</v>
      </c>
      <c r="E17" t="s">
        <v>38</v>
      </c>
      <c r="F17" t="s">
        <v>39</v>
      </c>
      <c r="G17" t="s">
        <v>42</v>
      </c>
      <c r="H17" s="4">
        <v>45731</v>
      </c>
      <c r="I17" t="s">
        <v>48</v>
      </c>
      <c r="J17" t="s">
        <v>62</v>
      </c>
      <c r="K17" t="s">
        <v>61</v>
      </c>
    </row>
    <row r="18" spans="2:11">
      <c r="B18" t="s">
        <v>1</v>
      </c>
      <c r="C18" t="s">
        <v>67</v>
      </c>
      <c r="D18" s="3">
        <v>800</v>
      </c>
      <c r="E18" t="s">
        <v>33</v>
      </c>
      <c r="F18" t="s">
        <v>34</v>
      </c>
      <c r="G18" t="s">
        <v>41</v>
      </c>
      <c r="H18" s="4">
        <v>45732</v>
      </c>
      <c r="I18" t="s">
        <v>48</v>
      </c>
      <c r="J18" t="s">
        <v>68</v>
      </c>
      <c r="K18" t="s">
        <v>69</v>
      </c>
    </row>
    <row r="19" spans="2:11">
      <c r="B19" t="s">
        <v>15</v>
      </c>
      <c r="C19" t="s">
        <v>73</v>
      </c>
      <c r="D19" s="3">
        <v>980</v>
      </c>
      <c r="E19" t="s">
        <v>38</v>
      </c>
      <c r="F19" t="s">
        <v>40</v>
      </c>
      <c r="G19" t="s">
        <v>42</v>
      </c>
      <c r="H19" s="4">
        <v>45736</v>
      </c>
      <c r="I19" t="s">
        <v>46</v>
      </c>
      <c r="J19" t="s">
        <v>50</v>
      </c>
      <c r="K19" t="s">
        <v>51</v>
      </c>
    </row>
    <row r="20" spans="2:11">
      <c r="B20" t="s">
        <v>0</v>
      </c>
      <c r="C20" t="s">
        <v>32</v>
      </c>
      <c r="D20" s="3">
        <v>3000</v>
      </c>
      <c r="E20" t="s">
        <v>33</v>
      </c>
      <c r="F20" t="s">
        <v>40</v>
      </c>
      <c r="G20" t="s">
        <v>49</v>
      </c>
      <c r="H20" s="4">
        <v>45752</v>
      </c>
      <c r="I20" t="s">
        <v>46</v>
      </c>
      <c r="J20" t="s">
        <v>50</v>
      </c>
      <c r="K20" t="s">
        <v>51</v>
      </c>
    </row>
    <row r="21" spans="2:11">
      <c r="B21" t="s">
        <v>3</v>
      </c>
      <c r="C21" t="s">
        <v>52</v>
      </c>
      <c r="D21" s="3">
        <v>850</v>
      </c>
      <c r="E21" t="s">
        <v>38</v>
      </c>
      <c r="F21" t="s">
        <v>40</v>
      </c>
      <c r="G21" t="s">
        <v>35</v>
      </c>
      <c r="H21" s="4">
        <v>45753</v>
      </c>
      <c r="I21" t="s">
        <v>46</v>
      </c>
      <c r="J21" t="s">
        <v>50</v>
      </c>
      <c r="K21" t="s">
        <v>51</v>
      </c>
    </row>
    <row r="22" spans="2:11">
      <c r="B22" t="s">
        <v>4</v>
      </c>
      <c r="C22" t="s">
        <v>74</v>
      </c>
      <c r="D22" s="3">
        <v>400</v>
      </c>
      <c r="E22" t="s">
        <v>38</v>
      </c>
      <c r="F22" t="s">
        <v>40</v>
      </c>
      <c r="G22" t="s">
        <v>41</v>
      </c>
      <c r="H22" s="4">
        <v>45757</v>
      </c>
      <c r="I22" t="s">
        <v>48</v>
      </c>
      <c r="J22" t="s">
        <v>68</v>
      </c>
      <c r="K22" t="s">
        <v>69</v>
      </c>
    </row>
    <row r="23" spans="2:11">
      <c r="B23" t="s">
        <v>7</v>
      </c>
      <c r="C23" t="s">
        <v>63</v>
      </c>
      <c r="D23" s="3">
        <v>99.99</v>
      </c>
      <c r="E23" t="s">
        <v>38</v>
      </c>
      <c r="F23" t="s">
        <v>40</v>
      </c>
      <c r="G23" t="s">
        <v>56</v>
      </c>
      <c r="H23" s="4">
        <v>45762</v>
      </c>
      <c r="I23" t="s">
        <v>48</v>
      </c>
      <c r="J23" t="s">
        <v>75</v>
      </c>
      <c r="K23" t="s">
        <v>76</v>
      </c>
    </row>
    <row r="24" spans="2:11">
      <c r="H24" s="4"/>
    </row>
    <row r="25" spans="2:11">
      <c r="H25" s="4"/>
    </row>
    <row r="26" spans="2:11">
      <c r="H26" s="4"/>
    </row>
    <row r="27" spans="2:11">
      <c r="H27" s="4"/>
    </row>
    <row r="28" spans="2:11">
      <c r="H28" s="4"/>
    </row>
    <row r="29" spans="2:11">
      <c r="H29" s="4"/>
    </row>
    <row r="30" spans="2:11">
      <c r="H30" s="4"/>
    </row>
    <row r="31" spans="2:11">
      <c r="H31" s="4"/>
    </row>
    <row r="32" spans="2:11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  <row r="44" spans="8:8">
      <c r="H44" s="4"/>
    </row>
    <row r="45" spans="8:8">
      <c r="H45" s="4"/>
    </row>
    <row r="46" spans="8:8">
      <c r="H46" s="4"/>
    </row>
    <row r="47" spans="8:8">
      <c r="H47" s="4"/>
    </row>
    <row r="48" spans="8:8">
      <c r="H48" s="4"/>
    </row>
    <row r="49" spans="8:8">
      <c r="H49" s="4"/>
    </row>
    <row r="50" spans="8:8">
      <c r="H50" s="4"/>
    </row>
    <row r="51" spans="8:8">
      <c r="H51" s="4"/>
    </row>
    <row r="52" spans="8:8">
      <c r="H52" s="4"/>
    </row>
    <row r="53" spans="8:8">
      <c r="H53" s="4"/>
    </row>
    <row r="54" spans="8:8">
      <c r="H54" s="4"/>
    </row>
    <row r="55" spans="8:8">
      <c r="H55" s="4"/>
    </row>
    <row r="56" spans="8:8">
      <c r="H56" s="4"/>
    </row>
    <row r="57" spans="8:8">
      <c r="H57" s="4"/>
    </row>
    <row r="58" spans="8:8">
      <c r="H58" s="4"/>
    </row>
    <row r="59" spans="8:8">
      <c r="H59" s="4"/>
    </row>
    <row r="60" spans="8:8">
      <c r="H60" s="4"/>
    </row>
    <row r="61" spans="8:8">
      <c r="H61" s="4"/>
    </row>
    <row r="62" spans="8:8">
      <c r="H62" s="4"/>
    </row>
    <row r="63" spans="8:8">
      <c r="H63" s="4"/>
    </row>
    <row r="64" spans="8:8">
      <c r="H64" s="4"/>
    </row>
    <row r="65" spans="8:8">
      <c r="H65" s="4"/>
    </row>
    <row r="66" spans="8:8">
      <c r="H66" s="4"/>
    </row>
    <row r="67" spans="8:8">
      <c r="H67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72" spans="8:8">
      <c r="H72" s="4"/>
    </row>
    <row r="73" spans="8:8">
      <c r="H73" s="4"/>
    </row>
    <row r="74" spans="8:8">
      <c r="H74" s="4"/>
    </row>
    <row r="75" spans="8:8">
      <c r="H75" s="4"/>
    </row>
    <row r="76" spans="8:8">
      <c r="H76" s="4"/>
    </row>
    <row r="77" spans="8:8">
      <c r="H77" s="4"/>
    </row>
    <row r="78" spans="8:8">
      <c r="H78" s="4"/>
    </row>
    <row r="79" spans="8:8">
      <c r="H79" s="4"/>
    </row>
    <row r="80" spans="8:8">
      <c r="H80" s="4"/>
    </row>
    <row r="81" spans="8:8">
      <c r="H81" s="4"/>
    </row>
    <row r="82" spans="8:8">
      <c r="H82" s="4"/>
    </row>
    <row r="83" spans="8:8">
      <c r="H83" s="4"/>
    </row>
    <row r="84" spans="8:8">
      <c r="H84" s="4"/>
    </row>
    <row r="85" spans="8:8">
      <c r="H85" s="4"/>
    </row>
    <row r="86" spans="8:8">
      <c r="H86" s="4"/>
    </row>
    <row r="87" spans="8:8">
      <c r="H87" s="4"/>
    </row>
    <row r="88" spans="8:8">
      <c r="H88" s="4"/>
    </row>
    <row r="89" spans="8:8">
      <c r="H89" s="4"/>
    </row>
    <row r="90" spans="8:8">
      <c r="H90" s="4"/>
    </row>
    <row r="91" spans="8:8">
      <c r="H91" s="4"/>
    </row>
    <row r="92" spans="8:8">
      <c r="H92" s="4"/>
    </row>
    <row r="93" spans="8:8">
      <c r="H93" s="4"/>
    </row>
    <row r="94" spans="8:8">
      <c r="H94" s="4"/>
    </row>
    <row r="95" spans="8:8">
      <c r="H95" s="4"/>
    </row>
    <row r="96" spans="8:8">
      <c r="H96" s="4"/>
    </row>
    <row r="97" spans="8:8">
      <c r="H97" s="4"/>
    </row>
    <row r="98" spans="8:8">
      <c r="H98" s="4"/>
    </row>
    <row r="99" spans="8:8">
      <c r="H99" s="4"/>
    </row>
    <row r="100" spans="8:8">
      <c r="H100" s="4"/>
    </row>
    <row r="101" spans="8:8">
      <c r="H101" s="4"/>
    </row>
    <row r="102" spans="8:8">
      <c r="H102" s="4"/>
    </row>
  </sheetData>
  <dataValidations count="4">
    <dataValidation type="list" allowBlank="1" showInputMessage="1" showErrorMessage="1" sqref="F5:F32">
      <formula1>ListaTipo</formula1>
    </dataValidation>
    <dataValidation type="list" allowBlank="1" showInputMessage="1" showErrorMessage="1" sqref="G5:G32">
      <formula1>ListaForma</formula1>
    </dataValidation>
    <dataValidation type="list" allowBlank="1" showInputMessage="1" showErrorMessage="1" sqref="E5:E32">
      <formula1>ListaFluxo</formula1>
    </dataValidation>
    <dataValidation type="list" allowBlank="1" showInputMessage="1" showErrorMessage="1" sqref="I5:I32">
      <formula1>ListaBanco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assests!$A$2:$A$22</xm:f>
          </x14:formula1>
          <xm:sqref>B5:B102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showGridLines="0" showRowColHeaders="0" tabSelected="1" zoomScale="90" zoomScaleNormal="90" workbookViewId="0">
      <selection activeCell="X21" sqref="X21"/>
    </sheetView>
  </sheetViews>
  <sheetFormatPr defaultRowHeight="15"/>
  <cols>
    <col min="1" max="1" width="29" style="6" customWidth="1"/>
    <col min="2" max="2" width="4.85546875" customWidth="1"/>
    <col min="7" max="7" width="1.7109375" customWidth="1"/>
    <col min="8" max="8" width="9.140625" customWidth="1"/>
    <col min="12" max="12" width="1.7109375" customWidth="1"/>
  </cols>
  <sheetData>
    <row r="2" spans="1:16" ht="15" customHeight="1">
      <c r="C2" s="7" t="s">
        <v>65</v>
      </c>
      <c r="D2" s="7"/>
      <c r="E2" s="7"/>
      <c r="F2" s="7"/>
      <c r="H2" s="8" t="s">
        <v>64</v>
      </c>
      <c r="I2" s="8"/>
      <c r="J2" s="8"/>
      <c r="K2" s="8"/>
      <c r="M2" s="9"/>
      <c r="N2" s="9"/>
      <c r="O2" s="9"/>
      <c r="P2" s="9"/>
    </row>
    <row r="3" spans="1:16" ht="15" customHeight="1">
      <c r="C3" s="7"/>
      <c r="D3" s="7"/>
      <c r="E3" s="7"/>
      <c r="F3" s="7"/>
      <c r="H3" s="8"/>
      <c r="I3" s="8"/>
      <c r="J3" s="8"/>
      <c r="K3" s="8"/>
      <c r="M3" s="9"/>
      <c r="N3" s="9"/>
      <c r="O3" s="9"/>
      <c r="P3" s="9"/>
    </row>
    <row r="5" spans="1:16">
      <c r="B5" s="10">
        <f>SUMIF(Lancamento!E:E,"Entrada",Lancamento!D:D)</f>
        <v>10600</v>
      </c>
    </row>
    <row r="6" spans="1:16">
      <c r="B6" s="14">
        <f>SUMIF(Lancamento!E:E,"Saída",Lancamento!D:D)</f>
        <v>5989.77</v>
      </c>
    </row>
    <row r="7" spans="1:16">
      <c r="B7" s="10">
        <f>SUMIF(Lancamento!F:F,"Investimento",Lancamento!D:D)</f>
        <v>559.79999999999995</v>
      </c>
    </row>
    <row r="8" spans="1:16" ht="16.5">
      <c r="A8" s="21" t="s">
        <v>57</v>
      </c>
      <c r="B8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70" zoomScaleNormal="70" workbookViewId="0">
      <selection activeCell="D10" sqref="D10"/>
    </sheetView>
  </sheetViews>
  <sheetFormatPr defaultRowHeight="15"/>
  <cols>
    <col min="2" max="2" width="10.7109375" bestFit="1" customWidth="1"/>
    <col min="4" max="5" width="20.5703125" bestFit="1" customWidth="1"/>
  </cols>
  <sheetData>
    <row r="1" spans="1:6">
      <c r="D1" s="1" t="s">
        <v>20</v>
      </c>
      <c r="E1" t="e">
        <f ca="1">OFFSET(#REF!,0,Cálculos!$B$7)</f>
        <v>#REF!</v>
      </c>
    </row>
    <row r="2" spans="1:6">
      <c r="D2" s="1" t="s">
        <v>21</v>
      </c>
      <c r="E2" t="e">
        <f ca="1">OFFSET(#REF!,0,Cálculos!$B$7)</f>
        <v>#REF!</v>
      </c>
    </row>
    <row r="3" spans="1:6">
      <c r="A3">
        <v>7</v>
      </c>
      <c r="B3" t="e">
        <f t="array" ref="B3">INDEX(#REF!,Cálculos!A3)</f>
        <v>#REF!</v>
      </c>
    </row>
    <row r="4" spans="1:6">
      <c r="D4" s="1" t="s">
        <v>2</v>
      </c>
      <c r="E4" s="2" t="s">
        <v>3</v>
      </c>
      <c r="F4" t="e">
        <f ca="1">OFFSET(#REF!,0,Cálculos!$B$7)</f>
        <v>#REF!</v>
      </c>
    </row>
    <row r="5" spans="1:6">
      <c r="D5" s="1" t="s">
        <v>2</v>
      </c>
      <c r="E5" s="2" t="s">
        <v>4</v>
      </c>
      <c r="F5" t="e">
        <f ca="1">OFFSET(#REF!,0,Cálculos!$B$7)</f>
        <v>#REF!</v>
      </c>
    </row>
    <row r="6" spans="1:6">
      <c r="A6">
        <v>2</v>
      </c>
      <c r="B6">
        <f>IF(A6=1,0,12)</f>
        <v>12</v>
      </c>
      <c r="C6">
        <f>IF(A6=1,2022,2023)</f>
        <v>2023</v>
      </c>
      <c r="D6" s="1" t="s">
        <v>2</v>
      </c>
      <c r="E6" s="2" t="s">
        <v>5</v>
      </c>
      <c r="F6" t="e">
        <f ca="1">OFFSET(#REF!,0,Cálculos!$B$7)</f>
        <v>#REF!</v>
      </c>
    </row>
    <row r="7" spans="1:6">
      <c r="B7">
        <f>B6+A3</f>
        <v>19</v>
      </c>
      <c r="D7" s="1" t="s">
        <v>2</v>
      </c>
      <c r="E7" s="2" t="s">
        <v>6</v>
      </c>
      <c r="F7" t="e">
        <f ca="1">OFFSET(#REF!,0,Cálculos!$B$7)</f>
        <v>#REF!</v>
      </c>
    </row>
    <row r="8" spans="1:6">
      <c r="D8" s="1" t="s">
        <v>2</v>
      </c>
      <c r="E8" s="2" t="s">
        <v>7</v>
      </c>
      <c r="F8" t="e">
        <f ca="1">OFFSET(#REF!,0,Cálculos!$B$7)</f>
        <v>#REF!</v>
      </c>
    </row>
    <row r="9" spans="1:6">
      <c r="A9" t="e">
        <f>"Despesas "&amp;B3&amp;" "&amp;C6</f>
        <v>#REF!</v>
      </c>
      <c r="D9" s="1" t="s">
        <v>2</v>
      </c>
      <c r="E9" s="2" t="s">
        <v>8</v>
      </c>
      <c r="F9" t="e">
        <f ca="1">OFFSET(#REF!,0,Cálculos!$B$7)</f>
        <v>#REF!</v>
      </c>
    </row>
    <row r="10" spans="1:6">
      <c r="D10" s="1" t="s">
        <v>2</v>
      </c>
      <c r="E10" s="2" t="s">
        <v>9</v>
      </c>
      <c r="F10" t="e">
        <f ca="1">OFFSET(#REF!,0,Cálculos!$B$7)</f>
        <v>#REF!</v>
      </c>
    </row>
    <row r="11" spans="1:6">
      <c r="D11" s="1" t="s">
        <v>10</v>
      </c>
      <c r="E11" s="2" t="s">
        <v>11</v>
      </c>
      <c r="F11" t="e">
        <f ca="1">OFFSET(#REF!,0,Cálculos!$B$7)</f>
        <v>#REF!</v>
      </c>
    </row>
    <row r="12" spans="1:6">
      <c r="D12" s="1" t="s">
        <v>10</v>
      </c>
      <c r="E12" s="2" t="s">
        <v>12</v>
      </c>
      <c r="F12" t="e">
        <f ca="1">OFFSET(#REF!,0,Cálculos!$B$7)</f>
        <v>#REF!</v>
      </c>
    </row>
    <row r="13" spans="1:6">
      <c r="D13" s="1" t="s">
        <v>10</v>
      </c>
      <c r="E13" s="2" t="s">
        <v>13</v>
      </c>
      <c r="F13" t="e">
        <f ca="1">OFFSET(#REF!,0,Cálculos!$B$7)</f>
        <v>#REF!</v>
      </c>
    </row>
    <row r="14" spans="1:6">
      <c r="D14" s="1" t="s">
        <v>10</v>
      </c>
      <c r="E14" s="2" t="s">
        <v>14</v>
      </c>
      <c r="F14" t="e">
        <f ca="1">OFFSET(#REF!,0,Cálculos!$B$7)</f>
        <v>#REF!</v>
      </c>
    </row>
    <row r="15" spans="1:6">
      <c r="D15" s="1" t="s">
        <v>10</v>
      </c>
      <c r="E15" s="2" t="s">
        <v>15</v>
      </c>
      <c r="F15" t="e">
        <f ca="1">OFFSET(#REF!,0,Cálculos!$B$7)</f>
        <v>#REF!</v>
      </c>
    </row>
    <row r="16" spans="1:6">
      <c r="D16" s="1" t="s">
        <v>10</v>
      </c>
      <c r="E16" s="2" t="s">
        <v>16</v>
      </c>
      <c r="F16" t="e">
        <f ca="1">OFFSET(#REF!,0,Cálculos!$B$7)</f>
        <v>#REF!</v>
      </c>
    </row>
    <row r="17" spans="4:6">
      <c r="D17" s="1" t="s">
        <v>10</v>
      </c>
      <c r="E17" s="2" t="s">
        <v>17</v>
      </c>
      <c r="F17" t="e">
        <f ca="1">OFFSET(#REF!,0,Cálculos!$B$7)</f>
        <v>#REF!</v>
      </c>
    </row>
    <row r="18" spans="4:6">
      <c r="D18" s="1" t="s">
        <v>10</v>
      </c>
      <c r="E18" s="2" t="s">
        <v>18</v>
      </c>
      <c r="F18" t="e">
        <f ca="1">OFFSET(#REF!,0,Cálculos!$B$7)</f>
        <v>#REF!</v>
      </c>
    </row>
    <row r="19" spans="4:6">
      <c r="D19" s="1" t="s">
        <v>10</v>
      </c>
      <c r="E19" s="2" t="s">
        <v>19</v>
      </c>
      <c r="F19" t="e">
        <f ca="1">OFFSET(#REF!,0,Cálculos!$B$7)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assests</vt:lpstr>
      <vt:lpstr>Caculos</vt:lpstr>
      <vt:lpstr>Lancamento</vt:lpstr>
      <vt:lpstr>Dashboard</vt:lpstr>
      <vt:lpstr>Cálculos</vt:lpstr>
      <vt:lpstr>ListaBanco</vt:lpstr>
      <vt:lpstr>ListaFluxo</vt:lpstr>
      <vt:lpstr>ListaForma</vt:lpstr>
      <vt:lpstr>ListaLancamento</vt:lpstr>
      <vt:lpstr>ListaTipo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William</cp:lastModifiedBy>
  <cp:revision/>
  <dcterms:created xsi:type="dcterms:W3CDTF">2023-02-09T16:04:28Z</dcterms:created>
  <dcterms:modified xsi:type="dcterms:W3CDTF">2025-06-17T01:28:25Z</dcterms:modified>
  <cp:category/>
  <cp:contentStatus/>
</cp:coreProperties>
</file>