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.DESKTOP-BCSPGOT\Desktop\Development\PNUD\"/>
    </mc:Choice>
  </mc:AlternateContent>
  <bookViews>
    <workbookView xWindow="0" yWindow="0" windowWidth="10512" windowHeight="4968" activeTab="4"/>
  </bookViews>
  <sheets>
    <sheet name="General" sheetId="1" r:id="rId1"/>
    <sheet name="Sub-temas" sheetId="9" r:id="rId2"/>
    <sheet name="Población" sheetId="2" r:id="rId3"/>
    <sheet name="Educación" sheetId="3" r:id="rId4"/>
    <sheet name="Trabajo" sheetId="4" r:id="rId5"/>
    <sheet name="Oportunidades" sheetId="5" r:id="rId6"/>
    <sheet name="Servicios" sheetId="6" r:id="rId7"/>
    <sheet name="Remesas" sheetId="7" r:id="rId8"/>
    <sheet name="Json Final" sheetId="8" r:id="rId9"/>
  </sheets>
  <calcPr calcId="162913"/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3" i="7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3" i="2"/>
  <c r="N4" i="9"/>
  <c r="N5" i="9"/>
  <c r="N6" i="9"/>
  <c r="O6" i="9" s="1"/>
  <c r="J6" i="1" s="1"/>
  <c r="N7" i="9"/>
  <c r="O7" i="9" s="1"/>
  <c r="J7" i="1" s="1"/>
  <c r="N8" i="9"/>
  <c r="O8" i="9" s="1"/>
  <c r="J8" i="1" s="1"/>
  <c r="N9" i="9"/>
  <c r="O9" i="9" s="1"/>
  <c r="J9" i="1" s="1"/>
  <c r="N10" i="9"/>
  <c r="N11" i="9"/>
  <c r="N12" i="9"/>
  <c r="N13" i="9"/>
  <c r="N14" i="9"/>
  <c r="N15" i="9"/>
  <c r="N16" i="9"/>
  <c r="O16" i="9" s="1"/>
  <c r="J16" i="1" s="1"/>
  <c r="N17" i="9"/>
  <c r="O17" i="9" s="1"/>
  <c r="J17" i="1" s="1"/>
  <c r="N18" i="9"/>
  <c r="N19" i="9"/>
  <c r="N20" i="9"/>
  <c r="N21" i="9"/>
  <c r="N22" i="9"/>
  <c r="N23" i="9"/>
  <c r="N24" i="9"/>
  <c r="O24" i="9" s="1"/>
  <c r="J24" i="1" s="1"/>
  <c r="N25" i="9"/>
  <c r="O25" i="9" s="1"/>
  <c r="J25" i="1" s="1"/>
  <c r="N26" i="9"/>
  <c r="N27" i="9"/>
  <c r="N28" i="9"/>
  <c r="N29" i="9"/>
  <c r="N30" i="9"/>
  <c r="N31" i="9"/>
  <c r="N32" i="9"/>
  <c r="O32" i="9" s="1"/>
  <c r="J32" i="1" s="1"/>
  <c r="N33" i="9"/>
  <c r="O33" i="9" s="1"/>
  <c r="J33" i="1" s="1"/>
  <c r="N34" i="9"/>
  <c r="N35" i="9"/>
  <c r="N36" i="9"/>
  <c r="N37" i="9"/>
  <c r="N38" i="9"/>
  <c r="N39" i="9"/>
  <c r="N40" i="9"/>
  <c r="O40" i="9" s="1"/>
  <c r="J40" i="1" s="1"/>
  <c r="N41" i="9"/>
  <c r="O41" i="9" s="1"/>
  <c r="J41" i="1" s="1"/>
  <c r="N42" i="9"/>
  <c r="N43" i="9"/>
  <c r="N44" i="9"/>
  <c r="N45" i="9"/>
  <c r="N46" i="9"/>
  <c r="N47" i="9"/>
  <c r="N3" i="9"/>
  <c r="J3" i="9"/>
  <c r="H3" i="9"/>
  <c r="F3" i="9"/>
  <c r="D3" i="9"/>
  <c r="O4" i="9"/>
  <c r="J4" i="1" s="1"/>
  <c r="O5" i="9"/>
  <c r="J5" i="1" s="1"/>
  <c r="O10" i="9"/>
  <c r="J10" i="1" s="1"/>
  <c r="O11" i="9"/>
  <c r="J11" i="1" s="1"/>
  <c r="O12" i="9"/>
  <c r="J12" i="1" s="1"/>
  <c r="O13" i="9"/>
  <c r="J13" i="1" s="1"/>
  <c r="O14" i="9"/>
  <c r="J14" i="1" s="1"/>
  <c r="O15" i="9"/>
  <c r="J15" i="1" s="1"/>
  <c r="O18" i="9"/>
  <c r="J18" i="1" s="1"/>
  <c r="O19" i="9"/>
  <c r="J19" i="1" s="1"/>
  <c r="O20" i="9"/>
  <c r="J20" i="1" s="1"/>
  <c r="O21" i="9"/>
  <c r="J21" i="1" s="1"/>
  <c r="O22" i="9"/>
  <c r="J22" i="1" s="1"/>
  <c r="O23" i="9"/>
  <c r="J23" i="1" s="1"/>
  <c r="O26" i="9"/>
  <c r="J26" i="1" s="1"/>
  <c r="O27" i="9"/>
  <c r="J27" i="1" s="1"/>
  <c r="O28" i="9"/>
  <c r="J28" i="1" s="1"/>
  <c r="O29" i="9"/>
  <c r="J29" i="1" s="1"/>
  <c r="O30" i="9"/>
  <c r="J30" i="1" s="1"/>
  <c r="O31" i="9"/>
  <c r="J31" i="1" s="1"/>
  <c r="O34" i="9"/>
  <c r="J34" i="1" s="1"/>
  <c r="O35" i="9"/>
  <c r="J35" i="1" s="1"/>
  <c r="O36" i="9"/>
  <c r="J36" i="1" s="1"/>
  <c r="O37" i="9"/>
  <c r="J37" i="1" s="1"/>
  <c r="O38" i="9"/>
  <c r="J38" i="1" s="1"/>
  <c r="O39" i="9"/>
  <c r="J39" i="1" s="1"/>
  <c r="O42" i="9"/>
  <c r="J42" i="1" s="1"/>
  <c r="O43" i="9"/>
  <c r="J43" i="1" s="1"/>
  <c r="O44" i="9"/>
  <c r="J44" i="1" s="1"/>
  <c r="O45" i="9"/>
  <c r="J45" i="1" s="1"/>
  <c r="O46" i="9"/>
  <c r="J46" i="1" s="1"/>
  <c r="O47" i="9"/>
  <c r="J47" i="1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3" i="9"/>
  <c r="O3" i="9" l="1"/>
  <c r="J3" i="1" s="1"/>
  <c r="B3" i="8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I3" i="1"/>
  <c r="H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5" i="7"/>
  <c r="F4" i="7"/>
  <c r="F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N3" i="6"/>
  <c r="L3" i="6"/>
  <c r="J3" i="6"/>
  <c r="H3" i="6"/>
  <c r="F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3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3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3" i="2"/>
  <c r="B4" i="8" l="1"/>
  <c r="B27" i="8"/>
  <c r="B37" i="8"/>
  <c r="B35" i="8"/>
  <c r="B43" i="8"/>
  <c r="B19" i="8"/>
  <c r="B45" i="8"/>
  <c r="B29" i="8"/>
  <c r="B34" i="8"/>
  <c r="B10" i="8"/>
  <c r="B15" i="8"/>
  <c r="B46" i="8"/>
  <c r="B30" i="8"/>
  <c r="B17" i="8"/>
  <c r="B9" i="8"/>
  <c r="B16" i="8"/>
  <c r="B8" i="8"/>
  <c r="B12" i="8"/>
  <c r="B20" i="8"/>
  <c r="B13" i="8"/>
  <c r="B31" i="8"/>
  <c r="B44" i="8"/>
  <c r="B7" i="8"/>
  <c r="B41" i="8"/>
  <c r="B6" i="8"/>
  <c r="B28" i="8"/>
  <c r="B40" i="8"/>
  <c r="B42" i="8"/>
  <c r="B5" i="8"/>
  <c r="B21" i="8"/>
  <c r="B47" i="8"/>
  <c r="B23" i="8"/>
  <c r="B14" i="8"/>
  <c r="B24" i="8"/>
  <c r="B11" i="8" l="1"/>
  <c r="B18" i="8"/>
  <c r="B26" i="8"/>
  <c r="B25" i="8"/>
  <c r="B39" i="8"/>
  <c r="B36" i="8"/>
  <c r="B33" i="8"/>
  <c r="B22" i="8"/>
  <c r="B38" i="8"/>
  <c r="B32" i="8"/>
</calcChain>
</file>

<file path=xl/sharedStrings.xml><?xml version="1.0" encoding="utf-8"?>
<sst xmlns="http://schemas.openxmlformats.org/spreadsheetml/2006/main" count="831" uniqueCount="137">
  <si>
    <t>POBLACION</t>
  </si>
  <si>
    <t>EDUCACION</t>
  </si>
  <si>
    <t>TRABAJO</t>
  </si>
  <si>
    <t>OPORTUNIDADES ECONOMICAS Y SOCIALES</t>
  </si>
  <si>
    <t>SERVICIOS Y ESPACIOS PUBLICOS</t>
  </si>
  <si>
    <t>REMESAS</t>
  </si>
  <si>
    <t>Municipio</t>
  </si>
  <si>
    <t>Extensión territorial</t>
  </si>
  <si>
    <t>Densidad poblacional</t>
  </si>
  <si>
    <t>Número de distritos</t>
  </si>
  <si>
    <t>Porcentaje de personas que residen en el área rural</t>
  </si>
  <si>
    <t>Índice de masculinidad</t>
  </si>
  <si>
    <t>Índice de envejecimiento</t>
  </si>
  <si>
    <t>Tasa de dependencia</t>
  </si>
  <si>
    <t>Tasa de analfabetismo (población de 10 años y más)</t>
  </si>
  <si>
    <t>Tasa de analfabetismo de mujeres (mujeres de 10 años y más)</t>
  </si>
  <si>
    <t>Escolaridad promedio (en años)</t>
  </si>
  <si>
    <t>Tasa de escolaridad en niños y niñas de 0 a 17 años</t>
  </si>
  <si>
    <t>Tasa de ocupación</t>
  </si>
  <si>
    <t>Tasa de ocupación femenina</t>
  </si>
  <si>
    <t>Porcentaje de personas ocupadas con un empleo informal</t>
  </si>
  <si>
    <t>Ingreso laboral promedio</t>
  </si>
  <si>
    <t>Ingreso familiar promedio</t>
  </si>
  <si>
    <t>Ingreso per cápita promedio</t>
  </si>
  <si>
    <t>Porcentaje de hogares en situación de pobreza monetaria</t>
  </si>
  <si>
    <t>Porcentaje de hogares en pobreza multidimensional</t>
  </si>
  <si>
    <t>Porcentaje de personas en hacinamiento (+3 personas por habitación)</t>
  </si>
  <si>
    <t>Porcentaje de personas con seguro médico (público o privado)</t>
  </si>
  <si>
    <t>Porcentaje de hogares sin servicio de agua por cañería</t>
  </si>
  <si>
    <t>Porcentaje de hogares sin electricidad en su vivienda</t>
  </si>
  <si>
    <t>Porcentaje de hogares sin recolección de basura público</t>
  </si>
  <si>
    <t>Porcentaje de hogares con servicio de internet</t>
  </si>
  <si>
    <t>Porcentaje de hogares sin acceso a un espacio público</t>
  </si>
  <si>
    <t>Número de homicidios en 2023</t>
  </si>
  <si>
    <t>Porcentaje de hogares receptores de remesas en divisas</t>
  </si>
  <si>
    <t>Ingreso mensual promedio de remesas en divisas</t>
  </si>
  <si>
    <t>Ahuachapán Norte</t>
  </si>
  <si>
    <t>Ahuachapán Centro</t>
  </si>
  <si>
    <t xml:space="preserve"> </t>
  </si>
  <si>
    <t>Ahuachapán Sur</t>
  </si>
  <si>
    <t>Cabañas Oeste</t>
  </si>
  <si>
    <t>Cabañas Este</t>
  </si>
  <si>
    <t>Chalatenango Norte</t>
  </si>
  <si>
    <t>Chalatenango Centro</t>
  </si>
  <si>
    <t>Chalatenango Sur</t>
  </si>
  <si>
    <t>Cuscatlán Norte</t>
  </si>
  <si>
    <t>Cuscatlán Sur</t>
  </si>
  <si>
    <t>La Libertad Norte</t>
  </si>
  <si>
    <t>La Libertad Centro</t>
  </si>
  <si>
    <t>La Libertad Oeste</t>
  </si>
  <si>
    <t>La Libertad Este</t>
  </si>
  <si>
    <t>La Libertad Costa</t>
  </si>
  <si>
    <t>La Libertad Sur</t>
  </si>
  <si>
    <t>La Paz Centro</t>
  </si>
  <si>
    <t>La Paz Oeste</t>
  </si>
  <si>
    <t>La Paz Este</t>
  </si>
  <si>
    <t>La Unión Norte</t>
  </si>
  <si>
    <t>La Unión Sur</t>
  </si>
  <si>
    <t>Morazán Norte</t>
  </si>
  <si>
    <t>Morazán Sur</t>
  </si>
  <si>
    <t>San Miguel Norte</t>
  </si>
  <si>
    <t>San Miguel Centro</t>
  </si>
  <si>
    <t>San Miguel Oeste</t>
  </si>
  <si>
    <t>San Salvador Norte</t>
  </si>
  <si>
    <t>San Salvador Centro</t>
  </si>
  <si>
    <t>San Salvador Oeste</t>
  </si>
  <si>
    <t>San Salvador Este</t>
  </si>
  <si>
    <t>San Salvador Sur</t>
  </si>
  <si>
    <t>San Vicente Norte</t>
  </si>
  <si>
    <t>San Vicente Sur</t>
  </si>
  <si>
    <t>Santa Ana Norte</t>
  </si>
  <si>
    <t>Santa Ana Centro</t>
  </si>
  <si>
    <t>Santa Ana Oeste</t>
  </si>
  <si>
    <t>Santa Ana Este</t>
  </si>
  <si>
    <t>Sonsonate Norte</t>
  </si>
  <si>
    <t>Sonsonate Centro</t>
  </si>
  <si>
    <t>Sonsonate Oeste</t>
  </si>
  <si>
    <t>Sonsonate Este</t>
  </si>
  <si>
    <t>Usulután Norte</t>
  </si>
  <si>
    <t>Usulután Oeste</t>
  </si>
  <si>
    <t>Usulután Este</t>
  </si>
  <si>
    <t>El Salvador</t>
  </si>
  <si>
    <t>Id</t>
  </si>
  <si>
    <t>ahn</t>
  </si>
  <si>
    <t>ahc</t>
  </si>
  <si>
    <t>ahs</t>
  </si>
  <si>
    <t>ssn</t>
  </si>
  <si>
    <t>sso</t>
  </si>
  <si>
    <t>sse</t>
  </si>
  <si>
    <t>ssc</t>
  </si>
  <si>
    <t>sss</t>
  </si>
  <si>
    <t>lln</t>
  </si>
  <si>
    <t>llc</t>
  </si>
  <si>
    <t>llo</t>
  </si>
  <si>
    <t>lle</t>
  </si>
  <si>
    <t>llco</t>
  </si>
  <si>
    <t>lls</t>
  </si>
  <si>
    <t>chn</t>
  </si>
  <si>
    <t>chc</t>
  </si>
  <si>
    <t>chs</t>
  </si>
  <si>
    <t>csn</t>
  </si>
  <si>
    <t>css</t>
  </si>
  <si>
    <t>cbe</t>
  </si>
  <si>
    <t>cbo</t>
  </si>
  <si>
    <t>lpo</t>
  </si>
  <si>
    <t>lpc</t>
  </si>
  <si>
    <t>lpe</t>
  </si>
  <si>
    <t>lun</t>
  </si>
  <si>
    <t>lus</t>
  </si>
  <si>
    <t>usn</t>
  </si>
  <si>
    <t>use</t>
  </si>
  <si>
    <t>uso</t>
  </si>
  <si>
    <t>snn</t>
  </si>
  <si>
    <t>snc</t>
  </si>
  <si>
    <t>sne</t>
  </si>
  <si>
    <t>sno</t>
  </si>
  <si>
    <t>san</t>
  </si>
  <si>
    <t>sac</t>
  </si>
  <si>
    <t>sae</t>
  </si>
  <si>
    <t>sao</t>
  </si>
  <si>
    <t>svn</t>
  </si>
  <si>
    <t>svs</t>
  </si>
  <si>
    <t>smn</t>
  </si>
  <si>
    <t>smc</t>
  </si>
  <si>
    <t>smo</t>
  </si>
  <si>
    <t>mzn</t>
  </si>
  <si>
    <t>mzs</t>
  </si>
  <si>
    <t>esv</t>
  </si>
  <si>
    <t>Población proyectada para 2023 (habitantes)</t>
  </si>
  <si>
    <t>Población</t>
  </si>
  <si>
    <t>Arreglar que si es igual a 0 aparece vacio</t>
  </si>
  <si>
    <t>empleo informal</t>
  </si>
  <si>
    <t>escolaridad promedio</t>
  </si>
  <si>
    <t>tasa de dependencia</t>
  </si>
  <si>
    <t>pobreza multidimensional</t>
  </si>
  <si>
    <t xml:space="preserve"> sin recolección de basura</t>
  </si>
  <si>
    <t>receptores de remesas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</si>
</sst>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_(&quot;$&quot;* #,##0.00_);_(&quot;$&quot;* \(#,##0.00\);_(&quot;$&quot;* &quot;-&quot;??_);_(@_)"/>
  </numFmts>
  <fonts count="8" x14ac:knownFonts="1">
    <font>
      <sz val="10"/>
      <color rgb="FF000000"/>
      <name val="Arial"/>
      <scheme val="minor"/>
    </font>
    <font>
      <sz val="14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/>
    <xf numFmtId="0" fontId="4" fillId="0" borderId="5" xfId="0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2" fontId="5" fillId="0" borderId="0" xfId="0" applyNumberFormat="1" applyFont="1"/>
    <xf numFmtId="1" fontId="5" fillId="0" borderId="0" xfId="0" applyNumberFormat="1" applyFont="1"/>
    <xf numFmtId="0" fontId="2" fillId="0" borderId="2" xfId="0" applyFont="1" applyBorder="1"/>
    <xf numFmtId="4" fontId="4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4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3" fontId="4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2" xfId="0" applyFont="1" applyBorder="1"/>
    <xf numFmtId="0" fontId="1" fillId="0" borderId="2" xfId="0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49" fontId="3" fillId="0" borderId="5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2"/>
  <sheetViews>
    <sheetView workbookViewId="0">
      <selection activeCell="F3" sqref="F3"/>
    </sheetView>
  </sheetViews>
  <sheetFormatPr baseColWidth="10" defaultColWidth="12.6640625" defaultRowHeight="15" customHeight="1" x14ac:dyDescent="0.25"/>
  <cols>
    <col min="1" max="1" width="20.88671875" customWidth="1"/>
    <col min="2" max="2" width="4.33203125" customWidth="1"/>
    <col min="3" max="5" width="17.109375" customWidth="1"/>
    <col min="6" max="6" width="17.33203125" customWidth="1"/>
    <col min="7" max="7" width="22.21875" customWidth="1"/>
    <col min="8" max="8" width="19.44140625" customWidth="1"/>
    <col min="9" max="9" width="15" customWidth="1"/>
    <col min="10" max="10" width="15" style="38" customWidth="1"/>
    <col min="11" max="22" width="15" customWidth="1"/>
    <col min="23" max="24" width="17" customWidth="1"/>
    <col min="25" max="34" width="15" customWidth="1"/>
  </cols>
  <sheetData>
    <row r="1" spans="1:34" ht="45" customHeight="1" x14ac:dyDescent="0.25">
      <c r="A1" s="1"/>
      <c r="B1" s="1"/>
      <c r="C1" s="2"/>
      <c r="D1" s="1"/>
      <c r="E1" s="3"/>
      <c r="F1" s="3"/>
      <c r="G1" s="32"/>
      <c r="H1" s="34"/>
      <c r="I1" s="34"/>
      <c r="J1" s="34"/>
      <c r="K1" s="34"/>
      <c r="L1" s="32"/>
      <c r="M1" s="34"/>
      <c r="N1" s="34"/>
      <c r="O1" s="34"/>
      <c r="P1" s="32"/>
      <c r="Q1" s="34"/>
      <c r="R1" s="34"/>
      <c r="S1" s="34"/>
      <c r="T1" s="32"/>
      <c r="U1" s="34"/>
      <c r="V1" s="34"/>
      <c r="W1" s="34"/>
      <c r="X1" s="34"/>
      <c r="Y1" s="34"/>
      <c r="Z1" s="32"/>
      <c r="AA1" s="34"/>
      <c r="AB1" s="34"/>
      <c r="AC1" s="34"/>
      <c r="AD1" s="34"/>
      <c r="AE1" s="34"/>
      <c r="AF1" s="32"/>
      <c r="AG1" s="33"/>
      <c r="AH1" s="4"/>
    </row>
    <row r="2" spans="1:34" ht="12.75" customHeight="1" x14ac:dyDescent="0.25">
      <c r="A2" s="23" t="s">
        <v>6</v>
      </c>
      <c r="B2" s="27" t="s">
        <v>82</v>
      </c>
      <c r="C2" s="25" t="s">
        <v>7</v>
      </c>
      <c r="D2" s="5" t="s">
        <v>8</v>
      </c>
      <c r="E2" s="6" t="s">
        <v>9</v>
      </c>
      <c r="F2" s="6"/>
      <c r="G2" s="7"/>
      <c r="H2" s="5"/>
      <c r="I2" s="5"/>
      <c r="J2" s="3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  <c r="AF2" s="7"/>
      <c r="AG2" s="5"/>
    </row>
    <row r="3" spans="1:34" ht="12.75" customHeight="1" x14ac:dyDescent="0.25">
      <c r="A3" s="24" t="s">
        <v>81</v>
      </c>
      <c r="B3" s="28" t="s">
        <v>127</v>
      </c>
      <c r="C3" s="26">
        <v>21040.560000000001</v>
      </c>
      <c r="D3" s="21">
        <v>301.27</v>
      </c>
      <c r="E3" s="10">
        <v>14</v>
      </c>
      <c r="F3" s="30" t="str">
        <f>CONCATENATE(,"""" &amp; "name"  &amp; """", ": ", """" &amp; A3 &amp; """", ", """ &amp; "abbreviation" &amp;""":", """" &amp; TEXT(B3,"#,###") &amp; """, ")</f>
        <v xml:space="preserve">"name": "El Salvador", "abbreviation":"esv", </v>
      </c>
      <c r="G3" s="30" t="str">
        <f>CONCATENATE("""" &amp; "highlight1"  &amp; """:{ ","""" &amp; "name"  &amp; """", ": ", """" &amp; $C$2 &amp; """", ", """ &amp; "value" &amp;""":", """" &amp; TEXT(C3,"##,###.##") &amp; """","}, ")</f>
        <v xml:space="preserve">"highlight1":{ "name": "Extensión territorial", "value":"21,040.56"}, </v>
      </c>
      <c r="H3" s="30" t="str">
        <f>CONCATENATE("""" &amp; "highlight2"  &amp; """:{ ","""" &amp; "name"  &amp; """", ": ", """" &amp; $D$2 &amp; """", ", """ &amp; "value" &amp;""":", """" &amp; TEXT(D3,"#,###.##") &amp; """","}, ")</f>
        <v xml:space="preserve">"highlight2":{ "name": "Densidad poblacional", "value":"301.27"}, </v>
      </c>
      <c r="I3" s="30" t="str">
        <f>CONCATENATE("""" &amp; "highlight3"  &amp; """:{ ","""" &amp; "name"  &amp; """", ": ", """" &amp; $E$2 &amp; """", ", """ &amp; "value" &amp;""":", """" &amp; TEXT(E3,"#,###") &amp; """","}, ")</f>
        <v xml:space="preserve">"highlight3":{ "name": "Número de distritos", "value":"14"}, </v>
      </c>
      <c r="J3" s="36" t="str">
        <f>CONCATENATE("{",F3,'Sub-temas'!O3,G3,H3,I3)</f>
        <v xml:space="preserve">{"name": "El Salvador", "abbreviation":"esv", "highlightTable1": "52% tasa de dependencia", "highlightTable2": "7.3 escolaridad promedio", "highlightTable3": "70% empleo informal", "highlightTable4": "25% pobreza multidimensional", "highlightTable5": "43%  sin recolección de basura","highlightTable6": "25% receptores de remesas", "highlight1":{ "name": "Extensión territorial", "value":"21,040.56"}, "highlight2":{ "name": "Densidad poblacional", "value":"301.27"}, "highlight3":{ "name": "Número de distritos", "value":"14"}, </v>
      </c>
      <c r="K3" s="15"/>
      <c r="L3" s="15"/>
      <c r="M3" s="15"/>
      <c r="N3" s="16"/>
      <c r="O3" s="15"/>
      <c r="P3" s="15"/>
      <c r="Q3" s="15"/>
      <c r="R3" s="15"/>
      <c r="S3" s="17"/>
      <c r="T3" s="17"/>
      <c r="U3" s="17"/>
      <c r="V3" s="15"/>
      <c r="W3" s="15"/>
      <c r="X3" s="15"/>
      <c r="Y3" s="15"/>
      <c r="Z3" s="15"/>
      <c r="AA3" s="15"/>
      <c r="AB3" s="15"/>
      <c r="AC3" s="15"/>
      <c r="AD3" s="15"/>
      <c r="AE3" s="14"/>
      <c r="AF3" s="15"/>
      <c r="AG3" s="17"/>
    </row>
    <row r="4" spans="1:34" ht="12.75" customHeight="1" x14ac:dyDescent="0.25">
      <c r="A4" s="24" t="s">
        <v>36</v>
      </c>
      <c r="B4" s="28" t="s">
        <v>83</v>
      </c>
      <c r="C4" s="26">
        <v>146.88999999999999</v>
      </c>
      <c r="D4" s="21">
        <v>493.01</v>
      </c>
      <c r="E4" s="10">
        <v>4</v>
      </c>
      <c r="F4" s="30" t="str">
        <f t="shared" ref="F4:F47" si="0">CONCATENATE(,"""" &amp; "name"  &amp; """", ": ", """" &amp; A4 &amp; """", ", """ &amp; "abbreviation" &amp;""":", """" &amp; TEXT(B4,"#,###") &amp; """, ")</f>
        <v xml:space="preserve">"name": "Ahuachapán Norte", "abbreviation":"ahn", </v>
      </c>
      <c r="G4" s="30" t="str">
        <f t="shared" ref="G4:G47" si="1">CONCATENATE("""" &amp; "highlight1"  &amp; """:{ ","""" &amp; "name"  &amp; """", ": ", """" &amp; $C$2 &amp; """", ", """ &amp; "value" &amp;""":", """" &amp; TEXT(C4,"##,###.##") &amp; """","}, ")</f>
        <v xml:space="preserve">"highlight1":{ "name": "Extensión territorial", "value":"146.89"}, </v>
      </c>
      <c r="H4" s="30" t="str">
        <f t="shared" ref="H4:H47" si="2">CONCATENATE("""" &amp; "highlight2"  &amp; """:{ ","""" &amp; "name"  &amp; """", ": ", """" &amp; $D$2 &amp; """", ", """ &amp; "value" &amp;""":", """" &amp; TEXT(D4,"#,###.##") &amp; """","}, ")</f>
        <v xml:space="preserve">"highlight2":{ "name": "Densidad poblacional", "value":"493.01"}, </v>
      </c>
      <c r="I4" s="30" t="str">
        <f t="shared" ref="I4:I47" si="3">CONCATENATE("""" &amp; "highlight3"  &amp; """:{ ","""" &amp; "name"  &amp; """", ": ", """" &amp; $E$2 &amp; """", ", """ &amp; "value" &amp;""":", """" &amp; TEXT(E4,"#,###") &amp; """","}, ")</f>
        <v xml:space="preserve">"highlight3":{ "name": "Número de distritos", "value":"4"}, </v>
      </c>
      <c r="J4" s="36" t="str">
        <f>CONCATENATE("{",F4,'Sub-temas'!O4,G4,H4,I4)</f>
        <v xml:space="preserve">{"name": "Ahuachapán Norte", "abbreviation":"ahn", "highlightTable1": "49% tasa de dependencia","highlightTable2": "7.2 escolaridad promedio","highlightTable3": "73% empleo informal","highlightTable4": "21% pobreza multidimensional","highlightTable5": "61%  sin recolección de basura","highlightTable6": "15% receptores de remesas", "highlight1":{ "name": "Extensión territorial", "value":"146.89"}, "highlight2":{ "name": "Densidad poblacional", "value":"493.01"}, "highlight3":{ "name": "Número de distritos", "value":"4"}, </v>
      </c>
      <c r="K4" s="11"/>
      <c r="L4" s="11"/>
      <c r="M4" s="11"/>
      <c r="N4" s="9"/>
      <c r="O4" s="11"/>
      <c r="P4" s="11"/>
      <c r="Q4" s="11"/>
      <c r="R4" s="11"/>
      <c r="S4" s="12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8"/>
      <c r="AF4" s="11"/>
      <c r="AG4" s="12"/>
    </row>
    <row r="5" spans="1:34" ht="12.75" customHeight="1" x14ac:dyDescent="0.25">
      <c r="A5" s="24" t="s">
        <v>37</v>
      </c>
      <c r="B5" s="28" t="s">
        <v>84</v>
      </c>
      <c r="C5" s="26">
        <v>501.01</v>
      </c>
      <c r="D5" s="21">
        <v>360.85</v>
      </c>
      <c r="E5" s="10">
        <v>4</v>
      </c>
      <c r="F5" s="30" t="str">
        <f t="shared" si="0"/>
        <v xml:space="preserve">"name": "Ahuachapán Centro", "abbreviation":"ahc", </v>
      </c>
      <c r="G5" s="30" t="str">
        <f t="shared" si="1"/>
        <v xml:space="preserve">"highlight1":{ "name": "Extensión territorial", "value":"501.01"}, </v>
      </c>
      <c r="H5" s="30" t="str">
        <f t="shared" si="2"/>
        <v xml:space="preserve">"highlight2":{ "name": "Densidad poblacional", "value":"360.85"}, </v>
      </c>
      <c r="I5" s="30" t="str">
        <f t="shared" si="3"/>
        <v xml:space="preserve">"highlight3":{ "name": "Número de distritos", "value":"4"}, </v>
      </c>
      <c r="J5" s="36" t="str">
        <f>CONCATENATE("{",F5,'Sub-temas'!O5,G5,H5,I5)</f>
        <v xml:space="preserve">{"name": "Ahuachapán Centro", "abbreviation":"ahc", "highlightTable1": "53% tasa de dependencia","highlightTable2": "6.6 escolaridad promedio","highlightTable3": "76% empleo informal","highlightTable4": "40% pobreza multidimensional","highlightTable5": "60%  sin recolección de basura","highlightTable6": "13% receptores de remesas", "highlight1":{ "name": "Extensión territorial", "value":"501.01"}, "highlight2":{ "name": "Densidad poblacional", "value":"360.85"}, "highlight3":{ "name": "Número de distritos", "value":"4"}, </v>
      </c>
      <c r="K5" s="11"/>
      <c r="L5" s="11"/>
      <c r="M5" s="11"/>
      <c r="N5" s="9"/>
      <c r="O5" s="11"/>
      <c r="P5" s="11"/>
      <c r="Q5" s="11"/>
      <c r="R5" s="11"/>
      <c r="S5" s="12"/>
      <c r="T5" s="12"/>
      <c r="U5" s="12"/>
      <c r="V5" s="11"/>
      <c r="W5" s="11"/>
      <c r="X5" s="11"/>
      <c r="Y5" s="11"/>
      <c r="Z5" s="11"/>
      <c r="AA5" s="11"/>
      <c r="AB5" s="11"/>
      <c r="AC5" s="11"/>
      <c r="AD5" s="11"/>
      <c r="AE5" s="8"/>
      <c r="AF5" s="11"/>
      <c r="AG5" s="12"/>
      <c r="AH5" s="13" t="s">
        <v>38</v>
      </c>
    </row>
    <row r="6" spans="1:34" ht="12.75" customHeight="1" x14ac:dyDescent="0.25">
      <c r="A6" s="24" t="s">
        <v>39</v>
      </c>
      <c r="B6" s="28" t="s">
        <v>85</v>
      </c>
      <c r="C6" s="26">
        <v>591.42999999999995</v>
      </c>
      <c r="D6" s="21">
        <v>193.77</v>
      </c>
      <c r="E6" s="10">
        <v>4</v>
      </c>
      <c r="F6" s="30" t="str">
        <f t="shared" si="0"/>
        <v xml:space="preserve">"name": "Ahuachapán Sur", "abbreviation":"ahs", </v>
      </c>
      <c r="G6" s="30" t="str">
        <f t="shared" si="1"/>
        <v xml:space="preserve">"highlight1":{ "name": "Extensión territorial", "value":"591.43"}, </v>
      </c>
      <c r="H6" s="30" t="str">
        <f t="shared" si="2"/>
        <v xml:space="preserve">"highlight2":{ "name": "Densidad poblacional", "value":"193.77"}, </v>
      </c>
      <c r="I6" s="30" t="str">
        <f t="shared" si="3"/>
        <v xml:space="preserve">"highlight3":{ "name": "Número de distritos", "value":"4"}, </v>
      </c>
      <c r="J6" s="36" t="str">
        <f>CONCATENATE("{",F6,'Sub-temas'!O6,G6,H6,I6)</f>
        <v xml:space="preserve">{"name": "Ahuachapán Sur", "abbreviation":"ahs", "highlightTable1": "62% tasa de dependencia","highlightTable2": "5.1 escolaridad promedio","highlightTable3": "86% empleo informal","highlightTable4": "50% pobreza multidimensional","highlightTable5": "71%  sin recolección de basura","highlightTable6": "23% receptores de remesas", "highlight1":{ "name": "Extensión territorial", "value":"591.43"}, "highlight2":{ "name": "Densidad poblacional", "value":"193.77"}, "highlight3":{ "name": "Número de distritos", "value":"4"}, </v>
      </c>
      <c r="K6" s="11"/>
      <c r="L6" s="11"/>
      <c r="M6" s="11"/>
      <c r="N6" s="9"/>
      <c r="O6" s="11"/>
      <c r="P6" s="11"/>
      <c r="Q6" s="11"/>
      <c r="R6" s="11"/>
      <c r="S6" s="12"/>
      <c r="T6" s="12"/>
      <c r="U6" s="12"/>
      <c r="V6" s="11"/>
      <c r="W6" s="11"/>
      <c r="X6" s="11"/>
      <c r="Y6" s="11"/>
      <c r="Z6" s="11"/>
      <c r="AA6" s="11"/>
      <c r="AB6" s="11"/>
      <c r="AC6" s="11"/>
      <c r="AD6" s="11"/>
      <c r="AE6" s="8"/>
      <c r="AF6" s="11"/>
      <c r="AG6" s="12"/>
    </row>
    <row r="7" spans="1:34" ht="12.75" customHeight="1" x14ac:dyDescent="0.25">
      <c r="A7" s="24" t="s">
        <v>40</v>
      </c>
      <c r="B7" s="28" t="s">
        <v>103</v>
      </c>
      <c r="C7" s="26">
        <v>401.84</v>
      </c>
      <c r="D7" s="21">
        <v>210.63</v>
      </c>
      <c r="E7" s="10">
        <v>4</v>
      </c>
      <c r="F7" s="30" t="str">
        <f t="shared" si="0"/>
        <v xml:space="preserve">"name": "Cabañas Oeste", "abbreviation":"cbo", </v>
      </c>
      <c r="G7" s="30" t="str">
        <f t="shared" si="1"/>
        <v xml:space="preserve">"highlight1":{ "name": "Extensión territorial", "value":"401.84"}, </v>
      </c>
      <c r="H7" s="30" t="str">
        <f t="shared" si="2"/>
        <v xml:space="preserve">"highlight2":{ "name": "Densidad poblacional", "value":"210.63"}, </v>
      </c>
      <c r="I7" s="30" t="str">
        <f t="shared" si="3"/>
        <v xml:space="preserve">"highlight3":{ "name": "Número de distritos", "value":"4"}, </v>
      </c>
      <c r="J7" s="36" t="str">
        <f>CONCATENATE("{",F7,'Sub-temas'!O7,G7,H7,I7)</f>
        <v xml:space="preserve">{"name": "Cabañas Oeste", "abbreviation":"cbo", "highlightTable1": "68% tasa de dependencia","highlightTable2": "5.9 escolaridad promedio","highlightTable3": "88% empleo informal","highlightTable4": "26% pobreza multidimensional","highlightTable5": "46%  sin recolección de basura","highlightTable6": "45% receptores de remesas", "highlight1":{ "name": "Extensión territorial", "value":"401.84"}, "highlight2":{ "name": "Densidad poblacional", "value":"210.63"}, "highlight3":{ "name": "Número de distritos", "value":"4"}, </v>
      </c>
      <c r="K7" s="11"/>
      <c r="L7" s="11"/>
      <c r="M7" s="11"/>
      <c r="N7" s="9"/>
      <c r="O7" s="11"/>
      <c r="P7" s="11"/>
      <c r="Q7" s="11"/>
      <c r="R7" s="11"/>
      <c r="S7" s="12"/>
      <c r="T7" s="12"/>
      <c r="U7" s="12"/>
      <c r="V7" s="11"/>
      <c r="W7" s="11"/>
      <c r="X7" s="11"/>
      <c r="Y7" s="11"/>
      <c r="Z7" s="11"/>
      <c r="AA7" s="11"/>
      <c r="AB7" s="11"/>
      <c r="AC7" s="11"/>
      <c r="AD7" s="11"/>
      <c r="AE7" s="8"/>
      <c r="AF7" s="11"/>
      <c r="AG7" s="12"/>
    </row>
    <row r="8" spans="1:34" ht="12.75" customHeight="1" x14ac:dyDescent="0.25">
      <c r="A8" s="24" t="s">
        <v>41</v>
      </c>
      <c r="B8" s="28" t="s">
        <v>102</v>
      </c>
      <c r="C8" s="26">
        <v>701.67</v>
      </c>
      <c r="D8" s="21">
        <v>98.24</v>
      </c>
      <c r="E8" s="10">
        <v>5</v>
      </c>
      <c r="F8" s="30" t="str">
        <f t="shared" si="0"/>
        <v xml:space="preserve">"name": "Cabañas Este", "abbreviation":"cbe", </v>
      </c>
      <c r="G8" s="30" t="str">
        <f t="shared" si="1"/>
        <v xml:space="preserve">"highlight1":{ "name": "Extensión territorial", "value":"701.67"}, </v>
      </c>
      <c r="H8" s="30" t="str">
        <f t="shared" si="2"/>
        <v xml:space="preserve">"highlight2":{ "name": "Densidad poblacional", "value":"98.24"}, </v>
      </c>
      <c r="I8" s="30" t="str">
        <f t="shared" si="3"/>
        <v xml:space="preserve">"highlight3":{ "name": "Número de distritos", "value":"5"}, </v>
      </c>
      <c r="J8" s="36" t="str">
        <f>CONCATENATE("{",F8,'Sub-temas'!O8,G8,H8,I8)</f>
        <v xml:space="preserve">{"name": "Cabañas Este", "abbreviation":"cbe", "highlightTable1": "67% tasa de dependencia","highlightTable2": "5.6 escolaridad promedio","highlightTable3": "89% empleo informal","highlightTable4": "26% pobreza multidimensional","highlightTable5": "54%  sin recolección de basura","highlightTable6": "50% receptores de remesas", "highlight1":{ "name": "Extensión territorial", "value":"701.67"}, "highlight2":{ "name": "Densidad poblacional", "value":"98.24"}, "highlight3":{ "name": "Número de distritos", "value":"5"}, </v>
      </c>
      <c r="K8" s="11"/>
      <c r="L8" s="11"/>
      <c r="M8" s="11"/>
      <c r="N8" s="9"/>
      <c r="O8" s="11"/>
      <c r="P8" s="11"/>
      <c r="Q8" s="11"/>
      <c r="R8" s="11"/>
      <c r="S8" s="12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8"/>
      <c r="AF8" s="11"/>
      <c r="AG8" s="12"/>
    </row>
    <row r="9" spans="1:34" ht="12.75" customHeight="1" x14ac:dyDescent="0.25">
      <c r="A9" s="24" t="s">
        <v>42</v>
      </c>
      <c r="B9" s="28" t="s">
        <v>97</v>
      </c>
      <c r="C9" s="26">
        <v>284.11</v>
      </c>
      <c r="D9" s="21">
        <v>89.67</v>
      </c>
      <c r="E9" s="10">
        <v>3</v>
      </c>
      <c r="F9" s="30" t="str">
        <f t="shared" si="0"/>
        <v xml:space="preserve">"name": "Chalatenango Norte", "abbreviation":"chn", </v>
      </c>
      <c r="G9" s="30" t="str">
        <f t="shared" si="1"/>
        <v xml:space="preserve">"highlight1":{ "name": "Extensión territorial", "value":"284.11"}, </v>
      </c>
      <c r="H9" s="30" t="str">
        <f t="shared" si="2"/>
        <v xml:space="preserve">"highlight2":{ "name": "Densidad poblacional", "value":"89.67"}, </v>
      </c>
      <c r="I9" s="30" t="str">
        <f t="shared" si="3"/>
        <v xml:space="preserve">"highlight3":{ "name": "Número de distritos", "value":"3"}, </v>
      </c>
      <c r="J9" s="36" t="str">
        <f>CONCATENATE("{",F9,'Sub-temas'!O9,G9,H9,I9)</f>
        <v xml:space="preserve">{"name": "Chalatenango Norte", "abbreviation":"chn", "highlightTable1": "65% tasa de dependencia","highlightTable2": "6.9 escolaridad promedio","highlightTable3": "86% empleo informal","highlightTable4": "10% pobreza multidimensional","highlightTable5": "26%  sin recolección de basura","highlightTable6": "46% receptores de remesas", "highlight1":{ "name": "Extensión territorial", "value":"284.11"}, "highlight2":{ "name": "Densidad poblacional", "value":"89.67"}, "highlight3":{ "name": "Número de distritos", "value":"3"}, </v>
      </c>
      <c r="K9" s="11"/>
      <c r="L9" s="11"/>
      <c r="M9" s="11"/>
      <c r="N9" s="9"/>
      <c r="O9" s="11"/>
      <c r="P9" s="11"/>
      <c r="Q9" s="11"/>
      <c r="R9" s="11"/>
      <c r="S9" s="12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8"/>
      <c r="AF9" s="11"/>
      <c r="AG9" s="12"/>
    </row>
    <row r="10" spans="1:34" ht="12.75" customHeight="1" x14ac:dyDescent="0.25">
      <c r="A10" s="24" t="s">
        <v>43</v>
      </c>
      <c r="B10" s="28" t="s">
        <v>98</v>
      </c>
      <c r="C10" s="26">
        <v>1018.43</v>
      </c>
      <c r="D10" s="21">
        <v>83.84</v>
      </c>
      <c r="E10" s="10">
        <v>10</v>
      </c>
      <c r="F10" s="30" t="str">
        <f t="shared" si="0"/>
        <v xml:space="preserve">"name": "Chalatenango Centro", "abbreviation":"chc", </v>
      </c>
      <c r="G10" s="30" t="str">
        <f t="shared" si="1"/>
        <v xml:space="preserve">"highlight1":{ "name": "Extensión territorial", "value":"1,018.43"}, </v>
      </c>
      <c r="H10" s="30" t="str">
        <f t="shared" si="2"/>
        <v xml:space="preserve">"highlight2":{ "name": "Densidad poblacional", "value":"83.84"}, </v>
      </c>
      <c r="I10" s="30" t="str">
        <f t="shared" si="3"/>
        <v xml:space="preserve">"highlight3":{ "name": "Número de distritos", "value":"10"}, </v>
      </c>
      <c r="J10" s="36" t="str">
        <f>CONCATENATE("{",F10,'Sub-temas'!O10,G10,H10,I10)</f>
        <v xml:space="preserve">{"name": "Chalatenango Centro", "abbreviation":"chc", "highlightTable1": "63% tasa de dependencia","highlightTable2": "5.4 escolaridad promedio","highlightTable3": "90% empleo informal","highlightTable4": "27% pobreza multidimensional","highlightTable5": "46%  sin recolección de basura","highlightTable6": "41% receptores de remesas", "highlight1":{ "name": "Extensión territorial", "value":"1,018.43"}, "highlight2":{ "name": "Densidad poblacional", "value":"83.84"}, "highlight3":{ "name": "Número de distritos", "value":"10"}, </v>
      </c>
      <c r="K10" s="11"/>
      <c r="L10" s="11"/>
      <c r="M10" s="11"/>
      <c r="N10" s="9"/>
      <c r="O10" s="11"/>
      <c r="P10" s="11"/>
      <c r="Q10" s="11"/>
      <c r="R10" s="11"/>
      <c r="S10" s="12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8"/>
      <c r="AF10" s="11"/>
      <c r="AG10" s="12"/>
    </row>
    <row r="11" spans="1:34" ht="12.75" customHeight="1" x14ac:dyDescent="0.25">
      <c r="A11" s="24" t="s">
        <v>44</v>
      </c>
      <c r="B11" s="28" t="s">
        <v>99</v>
      </c>
      <c r="C11" s="26">
        <v>713.99</v>
      </c>
      <c r="D11" s="21">
        <v>94.26</v>
      </c>
      <c r="E11" s="10">
        <v>20</v>
      </c>
      <c r="F11" s="30" t="str">
        <f t="shared" si="0"/>
        <v xml:space="preserve">"name": "Chalatenango Sur", "abbreviation":"chs", </v>
      </c>
      <c r="G11" s="30" t="str">
        <f t="shared" si="1"/>
        <v xml:space="preserve">"highlight1":{ "name": "Extensión territorial", "value":"713.99"}, </v>
      </c>
      <c r="H11" s="30" t="str">
        <f t="shared" si="2"/>
        <v xml:space="preserve">"highlight2":{ "name": "Densidad poblacional", "value":"94.26"}, </v>
      </c>
      <c r="I11" s="30" t="str">
        <f t="shared" si="3"/>
        <v xml:space="preserve">"highlight3":{ "name": "Número de distritos", "value":"20"}, </v>
      </c>
      <c r="J11" s="36" t="str">
        <f>CONCATENATE("{",F11,'Sub-temas'!O11,G11,H11,I11)</f>
        <v xml:space="preserve">{"name": "Chalatenango Sur", "abbreviation":"chs", "highlightTable1": "59% tasa de dependencia","highlightTable2": "6.3 escolaridad promedio","highlightTable3": "89% empleo informal","highlightTable4": "20% pobreza multidimensional","highlightTable5": "26%  sin recolección de basura","highlightTable6": "35% receptores de remesas", "highlight1":{ "name": "Extensión territorial", "value":"713.99"}, "highlight2":{ "name": "Densidad poblacional", "value":"94.26"}, "highlight3":{ "name": "Número de distritos", "value":"20"}, </v>
      </c>
      <c r="K11" s="11"/>
      <c r="L11" s="11"/>
      <c r="M11" s="11"/>
      <c r="N11" s="9"/>
      <c r="O11" s="11"/>
      <c r="P11" s="11"/>
      <c r="Q11" s="11"/>
      <c r="R11" s="11"/>
      <c r="S11" s="12"/>
      <c r="T11" s="12"/>
      <c r="U11" s="12"/>
      <c r="V11" s="11"/>
      <c r="W11" s="11"/>
      <c r="X11" s="11"/>
      <c r="Y11" s="11"/>
      <c r="Z11" s="11"/>
      <c r="AA11" s="11"/>
      <c r="AB11" s="11"/>
      <c r="AC11" s="11"/>
      <c r="AD11" s="11"/>
      <c r="AE11" s="8"/>
      <c r="AF11" s="11"/>
      <c r="AG11" s="12"/>
    </row>
    <row r="12" spans="1:34" ht="12.75" customHeight="1" x14ac:dyDescent="0.25">
      <c r="A12" s="24" t="s">
        <v>45</v>
      </c>
      <c r="B12" s="28" t="s">
        <v>100</v>
      </c>
      <c r="C12" s="26">
        <v>499.17</v>
      </c>
      <c r="D12" s="21">
        <v>212.04</v>
      </c>
      <c r="E12" s="10">
        <v>5</v>
      </c>
      <c r="F12" s="30" t="str">
        <f t="shared" si="0"/>
        <v xml:space="preserve">"name": "Cuscatlán Norte", "abbreviation":"csn", </v>
      </c>
      <c r="G12" s="30" t="str">
        <f t="shared" si="1"/>
        <v xml:space="preserve">"highlight1":{ "name": "Extensión territorial", "value":"499.17"}, </v>
      </c>
      <c r="H12" s="30" t="str">
        <f t="shared" si="2"/>
        <v xml:space="preserve">"highlight2":{ "name": "Densidad poblacional", "value":"212.04"}, </v>
      </c>
      <c r="I12" s="30" t="str">
        <f t="shared" si="3"/>
        <v xml:space="preserve">"highlight3":{ "name": "Número de distritos", "value":"5"}, </v>
      </c>
      <c r="J12" s="36" t="str">
        <f>CONCATENATE("{",F12,'Sub-temas'!O12,G12,H12,I12)</f>
        <v xml:space="preserve">{"name": "Cuscatlán Norte", "abbreviation":"csn", "highlightTable1": "52% tasa de dependencia","highlightTable2": "6.1 escolaridad promedio","highlightTable3": "78% empleo informal","highlightTable4": "29% pobreza multidimensional","highlightTable5": "77%  sin recolección de basura","highlightTable6": "19% receptores de remesas", "highlight1":{ "name": "Extensión territorial", "value":"499.17"}, "highlight2":{ "name": "Densidad poblacional", "value":"212.04"}, "highlight3":{ "name": "Número de distritos", "value":"5"}, </v>
      </c>
      <c r="K12" s="11"/>
      <c r="L12" s="11"/>
      <c r="M12" s="11"/>
      <c r="N12" s="9"/>
      <c r="O12" s="11"/>
      <c r="P12" s="11"/>
      <c r="Q12" s="11"/>
      <c r="R12" s="11"/>
      <c r="S12" s="12"/>
      <c r="T12" s="12"/>
      <c r="U12" s="12"/>
      <c r="V12" s="11"/>
      <c r="W12" s="11"/>
      <c r="X12" s="11"/>
      <c r="Y12" s="11"/>
      <c r="Z12" s="11"/>
      <c r="AA12" s="11"/>
      <c r="AB12" s="11"/>
      <c r="AC12" s="11"/>
      <c r="AD12" s="11"/>
      <c r="AE12" s="8"/>
      <c r="AF12" s="11"/>
      <c r="AG12" s="12"/>
    </row>
    <row r="13" spans="1:34" ht="12.75" customHeight="1" x14ac:dyDescent="0.25">
      <c r="A13" s="24" t="s">
        <v>46</v>
      </c>
      <c r="B13" s="28" t="s">
        <v>101</v>
      </c>
      <c r="C13" s="26">
        <v>257.02</v>
      </c>
      <c r="D13" s="21">
        <v>630.12</v>
      </c>
      <c r="E13" s="10">
        <v>11</v>
      </c>
      <c r="F13" s="30" t="str">
        <f t="shared" si="0"/>
        <v xml:space="preserve">"name": "Cuscatlán Sur", "abbreviation":"css", </v>
      </c>
      <c r="G13" s="30" t="str">
        <f t="shared" si="1"/>
        <v xml:space="preserve">"highlight1":{ "name": "Extensión territorial", "value":"257.02"}, </v>
      </c>
      <c r="H13" s="30" t="str">
        <f t="shared" si="2"/>
        <v xml:space="preserve">"highlight2":{ "name": "Densidad poblacional", "value":"630.12"}, </v>
      </c>
      <c r="I13" s="30" t="str">
        <f t="shared" si="3"/>
        <v xml:space="preserve">"highlight3":{ "name": "Número de distritos", "value":"11"}, </v>
      </c>
      <c r="J13" s="36" t="str">
        <f>CONCATENATE("{",F13,'Sub-temas'!O13,G13,H13,I13)</f>
        <v xml:space="preserve">{"name": "Cuscatlán Sur", "abbreviation":"css", "highlightTable1": "52% tasa de dependencia","highlightTable2": "7.3 escolaridad promedio","highlightTable3": "75% empleo informal","highlightTable4": "29% pobreza multidimensional","highlightTable5": "44%  sin recolección de basura","highlightTable6": "17% receptores de remesas", "highlight1":{ "name": "Extensión territorial", "value":"257.02"}, "highlight2":{ "name": "Densidad poblacional", "value":"630.12"}, "highlight3":{ "name": "Número de distritos", "value":"11"}, </v>
      </c>
      <c r="K13" s="11"/>
      <c r="L13" s="11"/>
      <c r="M13" s="11"/>
      <c r="N13" s="9"/>
      <c r="O13" s="11"/>
      <c r="P13" s="11"/>
      <c r="Q13" s="11"/>
      <c r="R13" s="11"/>
      <c r="S13" s="12"/>
      <c r="T13" s="12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8"/>
      <c r="AF13" s="11"/>
      <c r="AG13" s="12"/>
    </row>
    <row r="14" spans="1:34" ht="12.75" customHeight="1" x14ac:dyDescent="0.25">
      <c r="A14" s="24" t="s">
        <v>47</v>
      </c>
      <c r="B14" s="28" t="s">
        <v>91</v>
      </c>
      <c r="C14" s="26">
        <v>307.39</v>
      </c>
      <c r="D14" s="21">
        <v>322.31</v>
      </c>
      <c r="E14" s="10">
        <v>3</v>
      </c>
      <c r="F14" s="30" t="str">
        <f t="shared" si="0"/>
        <v xml:space="preserve">"name": "La Libertad Norte", "abbreviation":"lln", </v>
      </c>
      <c r="G14" s="30" t="str">
        <f t="shared" si="1"/>
        <v xml:space="preserve">"highlight1":{ "name": "Extensión territorial", "value":"307.39"}, </v>
      </c>
      <c r="H14" s="30" t="str">
        <f t="shared" si="2"/>
        <v xml:space="preserve">"highlight2":{ "name": "Densidad poblacional", "value":"322.31"}, </v>
      </c>
      <c r="I14" s="30" t="str">
        <f t="shared" si="3"/>
        <v xml:space="preserve">"highlight3":{ "name": "Número de distritos", "value":"3"}, </v>
      </c>
      <c r="J14" s="36" t="str">
        <f>CONCATENATE("{",F14,'Sub-temas'!O14,G14,H14,I14)</f>
        <v xml:space="preserve">{"name": "La Libertad Norte", "abbreviation":"lln", "highlightTable1": "49% tasa de dependencia","highlightTable2": "6.6 escolaridad promedio","highlightTable3": "73% empleo informal","highlightTable4": "21% pobreza multidimensional","highlightTable5": "49%  sin recolección de basura","highlightTable6": "26% receptores de remesas", "highlight1":{ "name": "Extensión territorial", "value":"307.39"}, "highlight2":{ "name": "Densidad poblacional", "value":"322.31"}, "highlight3":{ "name": "Número de distritos", "value":"3"}, </v>
      </c>
      <c r="K14" s="11"/>
      <c r="L14" s="11"/>
      <c r="M14" s="11"/>
      <c r="N14" s="9"/>
      <c r="O14" s="11"/>
      <c r="P14" s="11"/>
      <c r="Q14" s="11"/>
      <c r="R14" s="11"/>
      <c r="S14" s="12"/>
      <c r="T14" s="12"/>
      <c r="U14" s="12"/>
      <c r="V14" s="11"/>
      <c r="W14" s="11"/>
      <c r="X14" s="11"/>
      <c r="Y14" s="11"/>
      <c r="Z14" s="11"/>
      <c r="AA14" s="11"/>
      <c r="AB14" s="11"/>
      <c r="AC14" s="11"/>
      <c r="AD14" s="11"/>
      <c r="AE14" s="8"/>
      <c r="AF14" s="11"/>
      <c r="AG14" s="12"/>
    </row>
    <row r="15" spans="1:34" ht="12.75" customHeight="1" x14ac:dyDescent="0.25">
      <c r="A15" s="24" t="s">
        <v>48</v>
      </c>
      <c r="B15" s="28" t="s">
        <v>92</v>
      </c>
      <c r="C15" s="26">
        <v>305.7</v>
      </c>
      <c r="D15" s="21">
        <v>531.15</v>
      </c>
      <c r="E15" s="10">
        <v>2</v>
      </c>
      <c r="F15" s="30" t="str">
        <f t="shared" si="0"/>
        <v xml:space="preserve">"name": "La Libertad Centro", "abbreviation":"llc", </v>
      </c>
      <c r="G15" s="30" t="str">
        <f t="shared" si="1"/>
        <v xml:space="preserve">"highlight1":{ "name": "Extensión territorial", "value":"305.7"}, </v>
      </c>
      <c r="H15" s="30" t="str">
        <f t="shared" si="2"/>
        <v xml:space="preserve">"highlight2":{ "name": "Densidad poblacional", "value":"531.15"}, </v>
      </c>
      <c r="I15" s="30" t="str">
        <f t="shared" si="3"/>
        <v xml:space="preserve">"highlight3":{ "name": "Número de distritos", "value":"2"}, </v>
      </c>
      <c r="J15" s="36" t="str">
        <f>CONCATENATE("{",F15,'Sub-temas'!O15,G15,H15,I15)</f>
        <v xml:space="preserve">{"name": "La Libertad Centro", "abbreviation":"llc", "highlightTable1": "49% tasa de dependencia","highlightTable2": "7. escolaridad promedio","highlightTable3": "66% empleo informal","highlightTable4": "25% pobreza multidimensional","highlightTable5": "44%  sin recolección de basura","highlightTable6": "24% receptores de remesas", "highlight1":{ "name": "Extensión territorial", "value":"305.7"}, "highlight2":{ "name": "Densidad poblacional", "value":"531.15"}, "highlight3":{ "name": "Número de distritos", "value":"2"}, </v>
      </c>
      <c r="K15" s="11"/>
      <c r="L15" s="11"/>
      <c r="M15" s="11"/>
      <c r="N15" s="9"/>
      <c r="O15" s="11"/>
      <c r="P15" s="11"/>
      <c r="Q15" s="11"/>
      <c r="R15" s="11"/>
      <c r="S15" s="12"/>
      <c r="T15" s="12"/>
      <c r="U15" s="12"/>
      <c r="V15" s="11"/>
      <c r="W15" s="11"/>
      <c r="X15" s="11"/>
      <c r="Y15" s="11"/>
      <c r="Z15" s="11"/>
      <c r="AA15" s="11"/>
      <c r="AB15" s="11"/>
      <c r="AC15" s="11"/>
      <c r="AD15" s="11"/>
      <c r="AE15" s="8"/>
      <c r="AF15" s="11"/>
      <c r="AG15" s="12"/>
    </row>
    <row r="16" spans="1:34" ht="12.75" customHeight="1" x14ac:dyDescent="0.25">
      <c r="A16" s="24" t="s">
        <v>49</v>
      </c>
      <c r="B16" s="28" t="s">
        <v>93</v>
      </c>
      <c r="C16" s="26">
        <v>276.98</v>
      </c>
      <c r="D16" s="21">
        <v>652.96</v>
      </c>
      <c r="E16" s="10">
        <v>5</v>
      </c>
      <c r="F16" s="30" t="str">
        <f t="shared" si="0"/>
        <v xml:space="preserve">"name": "La Libertad Oeste", "abbreviation":"llo", </v>
      </c>
      <c r="G16" s="30" t="str">
        <f t="shared" si="1"/>
        <v xml:space="preserve">"highlight1":{ "name": "Extensión territorial", "value":"276.98"}, </v>
      </c>
      <c r="H16" s="30" t="str">
        <f t="shared" si="2"/>
        <v xml:space="preserve">"highlight2":{ "name": "Densidad poblacional", "value":"652.96"}, </v>
      </c>
      <c r="I16" s="30" t="str">
        <f t="shared" si="3"/>
        <v xml:space="preserve">"highlight3":{ "name": "Número de distritos", "value":"5"}, </v>
      </c>
      <c r="J16" s="36" t="str">
        <f>CONCATENATE("{",F16,'Sub-temas'!O16,G16,H16,I16)</f>
        <v xml:space="preserve">{"name": "La Libertad Oeste", "abbreviation":"llo", "highlightTable1": "45% tasa de dependencia","highlightTable2": "7. escolaridad promedio","highlightTable3": "55% empleo informal","highlightTable4": "25% pobreza multidimensional","highlightTable5": "25%  sin recolección de basura","highlightTable6": "18% receptores de remesas", "highlight1":{ "name": "Extensión territorial", "value":"276.98"}, "highlight2":{ "name": "Densidad poblacional", "value":"652.96"}, "highlight3":{ "name": "Número de distritos", "value":"5"}, </v>
      </c>
      <c r="K16" s="11"/>
      <c r="L16" s="11"/>
      <c r="M16" s="11"/>
      <c r="N16" s="9"/>
      <c r="O16" s="11"/>
      <c r="P16" s="11"/>
      <c r="Q16" s="11"/>
      <c r="R16" s="11"/>
      <c r="S16" s="12"/>
      <c r="T16" s="12"/>
      <c r="U16" s="12"/>
      <c r="V16" s="11"/>
      <c r="W16" s="11"/>
      <c r="X16" s="11"/>
      <c r="Y16" s="11"/>
      <c r="Z16" s="11"/>
      <c r="AA16" s="11"/>
      <c r="AB16" s="11"/>
      <c r="AC16" s="11"/>
      <c r="AD16" s="11"/>
      <c r="AE16" s="8"/>
      <c r="AF16" s="11"/>
      <c r="AG16" s="12"/>
    </row>
    <row r="17" spans="1:33" ht="12.75" customHeight="1" x14ac:dyDescent="0.25">
      <c r="A17" s="24" t="s">
        <v>50</v>
      </c>
      <c r="B17" s="28" t="s">
        <v>94</v>
      </c>
      <c r="C17" s="26">
        <v>134.58000000000001</v>
      </c>
      <c r="D17" s="21">
        <v>860.52</v>
      </c>
      <c r="E17" s="10">
        <v>5</v>
      </c>
      <c r="F17" s="30" t="str">
        <f t="shared" si="0"/>
        <v xml:space="preserve">"name": "La Libertad Este", "abbreviation":"lle", </v>
      </c>
      <c r="G17" s="30" t="str">
        <f t="shared" si="1"/>
        <v xml:space="preserve">"highlight1":{ "name": "Extensión territorial", "value":"134.58"}, </v>
      </c>
      <c r="H17" s="30" t="str">
        <f t="shared" si="2"/>
        <v xml:space="preserve">"highlight2":{ "name": "Densidad poblacional", "value":"860.52"}, </v>
      </c>
      <c r="I17" s="30" t="str">
        <f t="shared" si="3"/>
        <v xml:space="preserve">"highlight3":{ "name": "Número de distritos", "value":"5"}, </v>
      </c>
      <c r="J17" s="36" t="str">
        <f>CONCATENATE("{",F17,'Sub-temas'!O17,G17,H17,I17)</f>
        <v xml:space="preserve">{"name": "La Libertad Este", "abbreviation":"lle", "highlightTable1": "42% tasa de dependencia","highlightTable2": "8.9 escolaridad promedio","highlightTable3": "50% empleo informal","highlightTable4": "15% pobreza multidimensional","highlightTable5": "14%  sin recolección de basura","highlightTable6": "9% receptores de remesas", "highlight1":{ "name": "Extensión territorial", "value":"134.58"}, "highlight2":{ "name": "Densidad poblacional", "value":"860.52"}, "highlight3":{ "name": "Número de distritos", "value":"5"}, </v>
      </c>
      <c r="K17" s="11"/>
      <c r="L17" s="11"/>
      <c r="M17" s="11"/>
      <c r="N17" s="9"/>
      <c r="O17" s="11"/>
      <c r="P17" s="11"/>
      <c r="Q17" s="11"/>
      <c r="R17" s="11"/>
      <c r="S17" s="12"/>
      <c r="T17" s="12"/>
      <c r="U17" s="12"/>
      <c r="V17" s="11"/>
      <c r="W17" s="11"/>
      <c r="X17" s="11"/>
      <c r="Y17" s="11"/>
      <c r="Z17" s="11"/>
      <c r="AA17" s="11"/>
      <c r="AB17" s="11"/>
      <c r="AC17" s="11"/>
      <c r="AD17" s="11"/>
      <c r="AE17" s="8"/>
      <c r="AF17" s="11"/>
      <c r="AG17" s="12"/>
    </row>
    <row r="18" spans="1:33" ht="12.75" customHeight="1" x14ac:dyDescent="0.25">
      <c r="A18" s="24" t="s">
        <v>51</v>
      </c>
      <c r="B18" s="28" t="s">
        <v>95</v>
      </c>
      <c r="C18" s="26">
        <v>440.98</v>
      </c>
      <c r="D18" s="21">
        <v>234.78</v>
      </c>
      <c r="E18" s="10">
        <v>5</v>
      </c>
      <c r="F18" s="30" t="str">
        <f t="shared" si="0"/>
        <v xml:space="preserve">"name": "La Libertad Costa", "abbreviation":"llco", </v>
      </c>
      <c r="G18" s="30" t="str">
        <f t="shared" si="1"/>
        <v xml:space="preserve">"highlight1":{ "name": "Extensión territorial", "value":"440.98"}, </v>
      </c>
      <c r="H18" s="30" t="str">
        <f t="shared" si="2"/>
        <v xml:space="preserve">"highlight2":{ "name": "Densidad poblacional", "value":"234.78"}, </v>
      </c>
      <c r="I18" s="30" t="str">
        <f t="shared" si="3"/>
        <v xml:space="preserve">"highlight3":{ "name": "Número de distritos", "value":"5"}, </v>
      </c>
      <c r="J18" s="36" t="str">
        <f>CONCATENATE("{",F18,'Sub-temas'!O18,G18,H18,I18)</f>
        <v xml:space="preserve">{"name": "La Libertad Costa", "abbreviation":"llco", "highlightTable1": "55% tasa de dependencia","highlightTable2": "6. escolaridad promedio","highlightTable3": "76% empleo informal","highlightTable4": "38% pobreza multidimensional","highlightTable5": "55%  sin recolección de basura","highlightTable6": "25% receptores de remesas", "highlight1":{ "name": "Extensión territorial", "value":"440.98"}, "highlight2":{ "name": "Densidad poblacional", "value":"234.78"}, "highlight3":{ "name": "Número de distritos", "value":"5"}, </v>
      </c>
      <c r="K18" s="11"/>
      <c r="L18" s="11"/>
      <c r="M18" s="11"/>
      <c r="N18" s="9"/>
      <c r="O18" s="11"/>
      <c r="P18" s="11"/>
      <c r="Q18" s="11"/>
      <c r="R18" s="11"/>
      <c r="S18" s="12"/>
      <c r="T18" s="12"/>
      <c r="U18" s="12"/>
      <c r="V18" s="11"/>
      <c r="W18" s="11"/>
      <c r="X18" s="11"/>
      <c r="Y18" s="11"/>
      <c r="Z18" s="11"/>
      <c r="AA18" s="11"/>
      <c r="AB18" s="11"/>
      <c r="AC18" s="11"/>
      <c r="AD18" s="11"/>
      <c r="AE18" s="8"/>
      <c r="AF18" s="11"/>
      <c r="AG18" s="12"/>
    </row>
    <row r="19" spans="1:33" ht="12.75" customHeight="1" x14ac:dyDescent="0.25">
      <c r="A19" s="24" t="s">
        <v>52</v>
      </c>
      <c r="B19" s="28" t="s">
        <v>96</v>
      </c>
      <c r="C19" s="26">
        <v>187.25</v>
      </c>
      <c r="D19" s="21">
        <v>759.88</v>
      </c>
      <c r="E19" s="10">
        <v>2</v>
      </c>
      <c r="F19" s="30" t="str">
        <f t="shared" si="0"/>
        <v xml:space="preserve">"name": "La Libertad Sur", "abbreviation":"lls", </v>
      </c>
      <c r="G19" s="30" t="str">
        <f t="shared" si="1"/>
        <v xml:space="preserve">"highlight1":{ "name": "Extensión territorial", "value":"187.25"}, </v>
      </c>
      <c r="H19" s="30" t="str">
        <f t="shared" si="2"/>
        <v xml:space="preserve">"highlight2":{ "name": "Densidad poblacional", "value":"759.88"}, </v>
      </c>
      <c r="I19" s="30" t="str">
        <f t="shared" si="3"/>
        <v xml:space="preserve">"highlight3":{ "name": "Número de distritos", "value":"2"}, </v>
      </c>
      <c r="J19" s="36" t="str">
        <f>CONCATENATE("{",F19,'Sub-temas'!O19,G19,H19,I19)</f>
        <v xml:space="preserve">{"name": "La Libertad Sur", "abbreviation":"lls", "highlightTable1": "38% tasa de dependencia","highlightTable2": "8.3 escolaridad promedio","highlightTable3": "61% empleo informal","highlightTable4": "24% pobreza multidimensional","highlightTable5": "40%  sin recolección de basura","highlightTable6": "13% receptores de remesas", "highlight1":{ "name": "Extensión territorial", "value":"187.25"}, "highlight2":{ "name": "Densidad poblacional", "value":"759.88"}, "highlight3":{ "name": "Número de distritos", "value":"2"}, </v>
      </c>
      <c r="K19" s="11"/>
      <c r="L19" s="11"/>
      <c r="M19" s="11"/>
      <c r="N19" s="9"/>
      <c r="O19" s="11"/>
      <c r="P19" s="11"/>
      <c r="Q19" s="11"/>
      <c r="R19" s="11"/>
      <c r="S19" s="12"/>
      <c r="T19" s="12"/>
      <c r="U19" s="12"/>
      <c r="V19" s="11"/>
      <c r="W19" s="11"/>
      <c r="X19" s="11"/>
      <c r="Y19" s="11"/>
      <c r="Z19" s="11"/>
      <c r="AA19" s="11"/>
      <c r="AB19" s="11"/>
      <c r="AC19" s="11"/>
      <c r="AD19" s="11"/>
      <c r="AE19" s="8"/>
      <c r="AF19" s="11"/>
      <c r="AG19" s="12"/>
    </row>
    <row r="20" spans="1:33" ht="12.75" customHeight="1" x14ac:dyDescent="0.25">
      <c r="A20" s="24" t="s">
        <v>53</v>
      </c>
      <c r="B20" s="28" t="s">
        <v>105</v>
      </c>
      <c r="C20" s="26">
        <v>450.42</v>
      </c>
      <c r="D20" s="21">
        <v>288.18</v>
      </c>
      <c r="E20" s="10">
        <v>12</v>
      </c>
      <c r="F20" s="30" t="str">
        <f t="shared" si="0"/>
        <v xml:space="preserve">"name": "La Paz Centro", "abbreviation":"lpc", </v>
      </c>
      <c r="G20" s="30" t="str">
        <f t="shared" si="1"/>
        <v xml:space="preserve">"highlight1":{ "name": "Extensión territorial", "value":"450.42"}, </v>
      </c>
      <c r="H20" s="30" t="str">
        <f t="shared" si="2"/>
        <v xml:space="preserve">"highlight2":{ "name": "Densidad poblacional", "value":"288.18"}, </v>
      </c>
      <c r="I20" s="30" t="str">
        <f t="shared" si="3"/>
        <v xml:space="preserve">"highlight3":{ "name": "Número de distritos", "value":"12"}, </v>
      </c>
      <c r="J20" s="36" t="str">
        <f>CONCATENATE("{",F20,'Sub-temas'!O20,G20,H20,I20)</f>
        <v xml:space="preserve">{"name": "La Paz Centro", "abbreviation":"lpc", "highlightTable1": "52% tasa de dependencia","highlightTable2": "6.4 escolaridad promedio","highlightTable3": "78% empleo informal","highlightTable4": "31% pobreza multidimensional","highlightTable5": "65%  sin recolección de basura","highlightTable6": "28% receptores de remesas", "highlight1":{ "name": "Extensión territorial", "value":"450.42"}, "highlight2":{ "name": "Densidad poblacional", "value":"288.18"}, "highlight3":{ "name": "Número de distritos", "value":"12"}, </v>
      </c>
      <c r="K20" s="11"/>
      <c r="L20" s="11"/>
      <c r="M20" s="11"/>
      <c r="N20" s="9"/>
      <c r="O20" s="11"/>
      <c r="P20" s="11"/>
      <c r="Q20" s="11"/>
      <c r="R20" s="11"/>
      <c r="S20" s="12"/>
      <c r="T20" s="12"/>
      <c r="U20" s="12"/>
      <c r="V20" s="11"/>
      <c r="W20" s="11"/>
      <c r="X20" s="11"/>
      <c r="Y20" s="11"/>
      <c r="Z20" s="11"/>
      <c r="AA20" s="11"/>
      <c r="AB20" s="11"/>
      <c r="AC20" s="11"/>
      <c r="AD20" s="11"/>
      <c r="AE20" s="8"/>
      <c r="AF20" s="11"/>
      <c r="AG20" s="12"/>
    </row>
    <row r="21" spans="1:33" ht="12.75" customHeight="1" x14ac:dyDescent="0.25">
      <c r="A21" s="24" t="s">
        <v>54</v>
      </c>
      <c r="B21" s="28" t="s">
        <v>104</v>
      </c>
      <c r="C21" s="26">
        <v>381.23</v>
      </c>
      <c r="D21" s="21">
        <v>308.74</v>
      </c>
      <c r="E21" s="10">
        <v>7</v>
      </c>
      <c r="F21" s="30" t="str">
        <f t="shared" si="0"/>
        <v xml:space="preserve">"name": "La Paz Oeste", "abbreviation":"lpo", </v>
      </c>
      <c r="G21" s="30" t="str">
        <f t="shared" si="1"/>
        <v xml:space="preserve">"highlight1":{ "name": "Extensión territorial", "value":"381.23"}, </v>
      </c>
      <c r="H21" s="30" t="str">
        <f t="shared" si="2"/>
        <v xml:space="preserve">"highlight2":{ "name": "Densidad poblacional", "value":"308.74"}, </v>
      </c>
      <c r="I21" s="30" t="str">
        <f t="shared" si="3"/>
        <v xml:space="preserve">"highlight3":{ "name": "Número de distritos", "value":"7"}, </v>
      </c>
      <c r="J21" s="36" t="str">
        <f>CONCATENATE("{",F21,'Sub-temas'!O21,G21,H21,I21)</f>
        <v xml:space="preserve">{"name": "La Paz Oeste", "abbreviation":"lpo", "highlightTable1": "48% tasa de dependencia","highlightTable2": "6.9 escolaridad promedio","highlightTable3": "69% empleo informal","highlightTable4": "30% pobreza multidimensional","highlightTable5": "73%  sin recolección de basura","highlightTable6": "22% receptores de remesas", "highlight1":{ "name": "Extensión territorial", "value":"381.23"}, "highlight2":{ "name": "Densidad poblacional", "value":"308.74"}, "highlight3":{ "name": "Número de distritos", "value":"7"}, </v>
      </c>
      <c r="K21" s="11"/>
      <c r="L21" s="11"/>
      <c r="M21" s="11"/>
      <c r="N21" s="9"/>
      <c r="O21" s="11"/>
      <c r="P21" s="11"/>
      <c r="Q21" s="11"/>
      <c r="R21" s="11"/>
      <c r="S21" s="12"/>
      <c r="T21" s="12"/>
      <c r="U21" s="12"/>
      <c r="V21" s="11"/>
      <c r="W21" s="11"/>
      <c r="X21" s="11"/>
      <c r="Y21" s="11"/>
      <c r="Z21" s="11"/>
      <c r="AA21" s="11"/>
      <c r="AB21" s="11"/>
      <c r="AC21" s="11"/>
      <c r="AD21" s="11"/>
      <c r="AE21" s="8"/>
      <c r="AF21" s="11"/>
      <c r="AG21" s="12"/>
    </row>
    <row r="22" spans="1:33" ht="12.75" customHeight="1" x14ac:dyDescent="0.25">
      <c r="A22" s="24" t="s">
        <v>55</v>
      </c>
      <c r="B22" s="28" t="s">
        <v>106</v>
      </c>
      <c r="C22" s="26">
        <v>391.96</v>
      </c>
      <c r="D22" s="21">
        <v>285.85000000000002</v>
      </c>
      <c r="E22" s="10">
        <v>3</v>
      </c>
      <c r="F22" s="30" t="str">
        <f t="shared" si="0"/>
        <v xml:space="preserve">"name": "La Paz Este", "abbreviation":"lpe", </v>
      </c>
      <c r="G22" s="30" t="str">
        <f t="shared" si="1"/>
        <v xml:space="preserve">"highlight1":{ "name": "Extensión territorial", "value":"391.96"}, </v>
      </c>
      <c r="H22" s="30" t="str">
        <f t="shared" si="2"/>
        <v xml:space="preserve">"highlight2":{ "name": "Densidad poblacional", "value":"285.85"}, </v>
      </c>
      <c r="I22" s="30" t="str">
        <f t="shared" si="3"/>
        <v xml:space="preserve">"highlight3":{ "name": "Número de distritos", "value":"3"}, </v>
      </c>
      <c r="J22" s="36" t="str">
        <f>CONCATENATE("{",F22,'Sub-temas'!O22,G22,H22,I22)</f>
        <v xml:space="preserve">{"name": "La Paz Este", "abbreviation":"lpe", "highlightTable1": "49% tasa de dependencia","highlightTable2": "7.7 escolaridad promedio","highlightTable3": "70% empleo informal","highlightTable4": "33% pobreza multidimensional","highlightTable5": "67%  sin recolección de basura","highlightTable6": "20% receptores de remesas", "highlight1":{ "name": "Extensión territorial", "value":"391.96"}, "highlight2":{ "name": "Densidad poblacional", "value":"285.85"}, "highlight3":{ "name": "Número de distritos", "value":"3"}, </v>
      </c>
      <c r="K22" s="11"/>
      <c r="L22" s="11"/>
      <c r="M22" s="11"/>
      <c r="N22" s="9"/>
      <c r="O22" s="11"/>
      <c r="P22" s="11"/>
      <c r="Q22" s="11"/>
      <c r="R22" s="11"/>
      <c r="S22" s="12"/>
      <c r="T22" s="12"/>
      <c r="U22" s="12"/>
      <c r="V22" s="11"/>
      <c r="W22" s="11"/>
      <c r="X22" s="11"/>
      <c r="Y22" s="11"/>
      <c r="Z22" s="11"/>
      <c r="AA22" s="11"/>
      <c r="AB22" s="11"/>
      <c r="AC22" s="11"/>
      <c r="AD22" s="11"/>
      <c r="AE22" s="8"/>
      <c r="AF22" s="11"/>
      <c r="AG22" s="12"/>
    </row>
    <row r="23" spans="1:33" ht="12.75" customHeight="1" x14ac:dyDescent="0.25">
      <c r="A23" s="24" t="s">
        <v>56</v>
      </c>
      <c r="B23" s="28" t="s">
        <v>107</v>
      </c>
      <c r="C23" s="26">
        <v>1155.6500000000001</v>
      </c>
      <c r="D23" s="21">
        <v>93.17</v>
      </c>
      <c r="E23" s="10">
        <v>10</v>
      </c>
      <c r="F23" s="30" t="str">
        <f t="shared" si="0"/>
        <v xml:space="preserve">"name": "La Unión Norte", "abbreviation":"lun", </v>
      </c>
      <c r="G23" s="30" t="str">
        <f t="shared" si="1"/>
        <v xml:space="preserve">"highlight1":{ "name": "Extensión territorial", "value":"1,155.65"}, </v>
      </c>
      <c r="H23" s="30" t="str">
        <f t="shared" si="2"/>
        <v xml:space="preserve">"highlight2":{ "name": "Densidad poblacional", "value":"93.17"}, </v>
      </c>
      <c r="I23" s="30" t="str">
        <f t="shared" si="3"/>
        <v xml:space="preserve">"highlight3":{ "name": "Número de distritos", "value":"10"}, </v>
      </c>
      <c r="J23" s="36" t="str">
        <f>CONCATENATE("{",F23,'Sub-temas'!O23,G23,H23,I23)</f>
        <v xml:space="preserve">{"name": "La Unión Norte", "abbreviation":"lun", "highlightTable1": "76% tasa de dependencia","highlightTable2": "5.2 escolaridad promedio","highlightTable3": "91% empleo informal","highlightTable4": "34% pobreza multidimensional","highlightTable5": "68%  sin recolección de basura","highlightTable6": "60% receptores de remesas", "highlight1":{ "name": "Extensión territorial", "value":"1,155.65"}, "highlight2":{ "name": "Densidad poblacional", "value":"93.17"}, "highlight3":{ "name": "Número de distritos", "value":"10"}, </v>
      </c>
      <c r="K23" s="11"/>
      <c r="L23" s="11"/>
      <c r="M23" s="11"/>
      <c r="N23" s="9"/>
      <c r="O23" s="11"/>
      <c r="P23" s="11"/>
      <c r="Q23" s="11"/>
      <c r="R23" s="11"/>
      <c r="S23" s="12"/>
      <c r="T23" s="12"/>
      <c r="U23" s="12"/>
      <c r="V23" s="11"/>
      <c r="W23" s="11"/>
      <c r="X23" s="11"/>
      <c r="Y23" s="11"/>
      <c r="Z23" s="11"/>
      <c r="AA23" s="11"/>
      <c r="AB23" s="11"/>
      <c r="AC23" s="11"/>
      <c r="AD23" s="11"/>
      <c r="AE23" s="8"/>
      <c r="AF23" s="11"/>
      <c r="AG23" s="12"/>
    </row>
    <row r="24" spans="1:33" ht="12.75" customHeight="1" x14ac:dyDescent="0.25">
      <c r="A24" s="24" t="s">
        <v>57</v>
      </c>
      <c r="B24" s="28" t="s">
        <v>108</v>
      </c>
      <c r="C24" s="26">
        <v>918.74</v>
      </c>
      <c r="D24" s="21">
        <v>131.38999999999999</v>
      </c>
      <c r="E24" s="10">
        <v>8</v>
      </c>
      <c r="F24" s="30" t="str">
        <f t="shared" si="0"/>
        <v xml:space="preserve">"name": "La Unión Sur", "abbreviation":"lus", </v>
      </c>
      <c r="G24" s="30" t="str">
        <f t="shared" si="1"/>
        <v xml:space="preserve">"highlight1":{ "name": "Extensión territorial", "value":"918.74"}, </v>
      </c>
      <c r="H24" s="30" t="str">
        <f t="shared" si="2"/>
        <v xml:space="preserve">"highlight2":{ "name": "Densidad poblacional", "value":"131.39"}, </v>
      </c>
      <c r="I24" s="30" t="str">
        <f t="shared" si="3"/>
        <v xml:space="preserve">"highlight3":{ "name": "Número de distritos", "value":"8"}, </v>
      </c>
      <c r="J24" s="36" t="str">
        <f>CONCATENATE("{",F24,'Sub-temas'!O24,G24,H24,I24)</f>
        <v xml:space="preserve">{"name": "La Unión Sur", "abbreviation":"lus", "highlightTable1": "72% tasa de dependencia","highlightTable2": "5.9 escolaridad promedio","highlightTable3": "85% empleo informal","highlightTable4": "30% pobreza multidimensional","highlightTable5": "64%  sin recolección de basura","highlightTable6": "45% receptores de remesas", "highlight1":{ "name": "Extensión territorial", "value":"918.74"}, "highlight2":{ "name": "Densidad poblacional", "value":"131.39"}, "highlight3":{ "name": "Número de distritos", "value":"8"}, </v>
      </c>
      <c r="K24" s="11"/>
      <c r="L24" s="11"/>
      <c r="M24" s="11"/>
      <c r="N24" s="9"/>
      <c r="O24" s="11"/>
      <c r="P24" s="11"/>
      <c r="Q24" s="11"/>
      <c r="R24" s="11"/>
      <c r="S24" s="12"/>
      <c r="T24" s="12"/>
      <c r="U24" s="12"/>
      <c r="V24" s="11"/>
      <c r="W24" s="11"/>
      <c r="X24" s="11"/>
      <c r="Y24" s="11"/>
      <c r="Z24" s="11"/>
      <c r="AA24" s="11"/>
      <c r="AB24" s="11"/>
      <c r="AC24" s="11"/>
      <c r="AD24" s="11"/>
      <c r="AE24" s="8"/>
      <c r="AF24" s="11"/>
      <c r="AG24" s="12"/>
    </row>
    <row r="25" spans="1:33" ht="12.75" customHeight="1" x14ac:dyDescent="0.25">
      <c r="A25" s="24" t="s">
        <v>58</v>
      </c>
      <c r="B25" s="28" t="s">
        <v>125</v>
      </c>
      <c r="C25" s="26">
        <v>735.15</v>
      </c>
      <c r="D25" s="21">
        <v>86.26</v>
      </c>
      <c r="E25" s="10">
        <v>11</v>
      </c>
      <c r="F25" s="30" t="str">
        <f t="shared" si="0"/>
        <v xml:space="preserve">"name": "Morazán Norte", "abbreviation":"mzn", </v>
      </c>
      <c r="G25" s="30" t="str">
        <f t="shared" si="1"/>
        <v xml:space="preserve">"highlight1":{ "name": "Extensión territorial", "value":"735.15"}, </v>
      </c>
      <c r="H25" s="30" t="str">
        <f t="shared" si="2"/>
        <v xml:space="preserve">"highlight2":{ "name": "Densidad poblacional", "value":"86.26"}, </v>
      </c>
      <c r="I25" s="30" t="str">
        <f t="shared" si="3"/>
        <v xml:space="preserve">"highlight3":{ "name": "Número de distritos", "value":"11"}, </v>
      </c>
      <c r="J25" s="36" t="str">
        <f>CONCATENATE("{",F25,'Sub-temas'!O25,G25,H25,I25)</f>
        <v xml:space="preserve">{"name": "Morazán Norte", "abbreviation":"mzn", "highlightTable1": "63% tasa de dependencia","highlightTable2": "5.5 escolaridad promedio","highlightTable3": "94% empleo informal","highlightTable4": "47% pobreza multidimensional","highlightTable5": "69%  sin recolección de basura","highlightTable6": "30% receptores de remesas", "highlight1":{ "name": "Extensión territorial", "value":"735.15"}, "highlight2":{ "name": "Densidad poblacional", "value":"86.26"}, "highlight3":{ "name": "Número de distritos", "value":"11"}, </v>
      </c>
      <c r="K25" s="11"/>
      <c r="L25" s="11"/>
      <c r="M25" s="11"/>
      <c r="N25" s="9"/>
      <c r="O25" s="11"/>
      <c r="P25" s="11"/>
      <c r="Q25" s="11"/>
      <c r="R25" s="11"/>
      <c r="S25" s="12"/>
      <c r="T25" s="12"/>
      <c r="U25" s="12"/>
      <c r="V25" s="11"/>
      <c r="W25" s="11"/>
      <c r="X25" s="11"/>
      <c r="Y25" s="11"/>
      <c r="Z25" s="11"/>
      <c r="AA25" s="11"/>
      <c r="AB25" s="11"/>
      <c r="AC25" s="11"/>
      <c r="AD25" s="11"/>
      <c r="AE25" s="8"/>
      <c r="AF25" s="11"/>
      <c r="AG25" s="12"/>
    </row>
    <row r="26" spans="1:33" ht="12.75" customHeight="1" x14ac:dyDescent="0.25">
      <c r="A26" s="24" t="s">
        <v>59</v>
      </c>
      <c r="B26" s="28" t="s">
        <v>126</v>
      </c>
      <c r="C26" s="26">
        <v>712.3</v>
      </c>
      <c r="D26" s="21">
        <v>183.73</v>
      </c>
      <c r="E26" s="10">
        <v>15</v>
      </c>
      <c r="F26" s="30" t="str">
        <f t="shared" si="0"/>
        <v xml:space="preserve">"name": "Morazán Sur", "abbreviation":"mzs", </v>
      </c>
      <c r="G26" s="30" t="str">
        <f t="shared" si="1"/>
        <v xml:space="preserve">"highlight1":{ "name": "Extensión territorial", "value":"712.3"}, </v>
      </c>
      <c r="H26" s="30" t="str">
        <f t="shared" si="2"/>
        <v xml:space="preserve">"highlight2":{ "name": "Densidad poblacional", "value":"183.73"}, </v>
      </c>
      <c r="I26" s="30" t="str">
        <f t="shared" si="3"/>
        <v xml:space="preserve">"highlight3":{ "name": "Número de distritos", "value":"15"}, </v>
      </c>
      <c r="J26" s="36" t="str">
        <f>CONCATENATE("{",F26,'Sub-temas'!O26,G26,H26,I26)</f>
        <v xml:space="preserve">{"name": "Morazán Sur", "abbreviation":"mzs", "highlightTable1": "58% tasa de dependencia","highlightTable2": "6.1 escolaridad promedio","highlightTable3": "88% empleo informal","highlightTable4": "31% pobreza multidimensional","highlightTable5": "60%  sin recolección de basura","highlightTable6": "39% receptores de remesas", "highlight1":{ "name": "Extensión territorial", "value":"712.3"}, "highlight2":{ "name": "Densidad poblacional", "value":"183.73"}, "highlight3":{ "name": "Número de distritos", "value":"15"}, </v>
      </c>
      <c r="K26" s="11"/>
      <c r="L26" s="11"/>
      <c r="M26" s="11"/>
      <c r="N26" s="9"/>
      <c r="O26" s="11"/>
      <c r="P26" s="11"/>
      <c r="Q26" s="11"/>
      <c r="R26" s="11"/>
      <c r="S26" s="12"/>
      <c r="T26" s="12"/>
      <c r="U26" s="12"/>
      <c r="V26" s="11"/>
      <c r="W26" s="11"/>
      <c r="X26" s="11"/>
      <c r="Y26" s="11"/>
      <c r="Z26" s="11"/>
      <c r="AA26" s="11"/>
      <c r="AB26" s="11"/>
      <c r="AC26" s="11"/>
      <c r="AD26" s="11"/>
      <c r="AE26" s="8"/>
      <c r="AF26" s="11"/>
      <c r="AG26" s="12"/>
    </row>
    <row r="27" spans="1:33" ht="12.75" customHeight="1" x14ac:dyDescent="0.25">
      <c r="A27" s="24" t="s">
        <v>60</v>
      </c>
      <c r="B27" s="28" t="s">
        <v>122</v>
      </c>
      <c r="C27" s="26">
        <v>758.96</v>
      </c>
      <c r="D27" s="21">
        <v>107.46</v>
      </c>
      <c r="E27" s="10">
        <v>8</v>
      </c>
      <c r="F27" s="30" t="str">
        <f t="shared" si="0"/>
        <v xml:space="preserve">"name": "San Miguel Norte", "abbreviation":"smn", </v>
      </c>
      <c r="G27" s="30" t="str">
        <f t="shared" si="1"/>
        <v xml:space="preserve">"highlight1":{ "name": "Extensión territorial", "value":"758.96"}, </v>
      </c>
      <c r="H27" s="30" t="str">
        <f t="shared" si="2"/>
        <v xml:space="preserve">"highlight2":{ "name": "Densidad poblacional", "value":"107.46"}, </v>
      </c>
      <c r="I27" s="30" t="str">
        <f t="shared" si="3"/>
        <v xml:space="preserve">"highlight3":{ "name": "Número de distritos", "value":"8"}, </v>
      </c>
      <c r="J27" s="36" t="str">
        <f>CONCATENATE("{",F27,'Sub-temas'!O27,G27,H27,I27)</f>
        <v xml:space="preserve">{"name": "San Miguel Norte", "abbreviation":"smn", "highlightTable1": "66% tasa de dependencia","highlightTable2": "5.1 escolaridad promedio","highlightTable3": "94% empleo informal","highlightTable4": "36% pobreza multidimensional","highlightTable5": "60%  sin recolección de basura","highlightTable6": "54% receptores de remesas", "highlight1":{ "name": "Extensión territorial", "value":"758.96"}, "highlight2":{ "name": "Densidad poblacional", "value":"107.46"}, "highlight3":{ "name": "Número de distritos", "value":"8"}, </v>
      </c>
      <c r="K27" s="11"/>
      <c r="L27" s="11"/>
      <c r="M27" s="11"/>
      <c r="N27" s="9"/>
      <c r="O27" s="11"/>
      <c r="P27" s="11"/>
      <c r="Q27" s="11"/>
      <c r="R27" s="11"/>
      <c r="S27" s="12"/>
      <c r="T27" s="12"/>
      <c r="U27" s="12"/>
      <c r="V27" s="11"/>
      <c r="W27" s="11"/>
      <c r="X27" s="11"/>
      <c r="Y27" s="11"/>
      <c r="Z27" s="11"/>
      <c r="AA27" s="11"/>
      <c r="AB27" s="11"/>
      <c r="AC27" s="11"/>
      <c r="AD27" s="11"/>
      <c r="AE27" s="8"/>
      <c r="AF27" s="11"/>
      <c r="AG27" s="12"/>
    </row>
    <row r="28" spans="1:33" ht="12.75" customHeight="1" x14ac:dyDescent="0.25">
      <c r="A28" s="24" t="s">
        <v>61</v>
      </c>
      <c r="B28" s="28" t="s">
        <v>123</v>
      </c>
      <c r="C28" s="26">
        <v>997.08</v>
      </c>
      <c r="D28" s="21">
        <v>281.39</v>
      </c>
      <c r="E28" s="10">
        <v>6</v>
      </c>
      <c r="F28" s="30" t="str">
        <f t="shared" si="0"/>
        <v xml:space="preserve">"name": "San Miguel Centro", "abbreviation":"smc", </v>
      </c>
      <c r="G28" s="30" t="str">
        <f t="shared" si="1"/>
        <v xml:space="preserve">"highlight1":{ "name": "Extensión territorial", "value":"997.08"}, </v>
      </c>
      <c r="H28" s="30" t="str">
        <f t="shared" si="2"/>
        <v xml:space="preserve">"highlight2":{ "name": "Densidad poblacional", "value":"281.39"}, </v>
      </c>
      <c r="I28" s="30" t="str">
        <f t="shared" si="3"/>
        <v xml:space="preserve">"highlight3":{ "name": "Número de distritos", "value":"6"}, </v>
      </c>
      <c r="J28" s="36" t="str">
        <f>CONCATENATE("{",F28,'Sub-temas'!O28,G28,H28,I28)</f>
        <v xml:space="preserve">{"name": "San Miguel Centro", "abbreviation":"smc", "highlightTable1": "54% tasa de dependencia","highlightTable2": "8. escolaridad promedio","highlightTable3": "73% empleo informal","highlightTable4": "21% pobreza multidimensional","highlightTable5": "41%  sin recolección de basura","highlightTable6": "34% receptores de remesas", "highlight1":{ "name": "Extensión territorial", "value":"997.08"}, "highlight2":{ "name": "Densidad poblacional", "value":"281.39"}, "highlight3":{ "name": "Número de distritos", "value":"6"}, </v>
      </c>
      <c r="K28" s="11"/>
      <c r="L28" s="11"/>
      <c r="M28" s="11"/>
      <c r="N28" s="9"/>
      <c r="O28" s="11"/>
      <c r="P28" s="11"/>
      <c r="Q28" s="11"/>
      <c r="R28" s="11"/>
      <c r="S28" s="12"/>
      <c r="T28" s="12"/>
      <c r="U28" s="12"/>
      <c r="V28" s="11"/>
      <c r="W28" s="11"/>
      <c r="X28" s="11"/>
      <c r="Y28" s="11"/>
      <c r="Z28" s="11"/>
      <c r="AA28" s="11"/>
      <c r="AB28" s="11"/>
      <c r="AC28" s="11"/>
      <c r="AD28" s="11"/>
      <c r="AE28" s="8"/>
      <c r="AF28" s="11"/>
      <c r="AG28" s="12"/>
    </row>
    <row r="29" spans="1:33" ht="12.75" customHeight="1" x14ac:dyDescent="0.25">
      <c r="A29" s="24" t="s">
        <v>62</v>
      </c>
      <c r="B29" s="28" t="s">
        <v>124</v>
      </c>
      <c r="C29" s="26">
        <v>321.06</v>
      </c>
      <c r="D29" s="21">
        <v>317.83</v>
      </c>
      <c r="E29" s="10">
        <v>6</v>
      </c>
      <c r="F29" s="30" t="str">
        <f t="shared" si="0"/>
        <v xml:space="preserve">"name": "San Miguel Oeste", "abbreviation":"smo", </v>
      </c>
      <c r="G29" s="30" t="str">
        <f t="shared" si="1"/>
        <v xml:space="preserve">"highlight1":{ "name": "Extensión territorial", "value":"321.06"}, </v>
      </c>
      <c r="H29" s="30" t="str">
        <f t="shared" si="2"/>
        <v xml:space="preserve">"highlight2":{ "name": "Densidad poblacional", "value":"317.83"}, </v>
      </c>
      <c r="I29" s="30" t="str">
        <f t="shared" si="3"/>
        <v xml:space="preserve">"highlight3":{ "name": "Número de distritos", "value":"6"}, </v>
      </c>
      <c r="J29" s="36" t="str">
        <f>CONCATENATE("{",F29,'Sub-temas'!O29,G29,H29,I29)</f>
        <v xml:space="preserve">{"name": "San Miguel Oeste", "abbreviation":"smo", "highlightTable1": "61% tasa de dependencia","highlightTable2": "6.4 escolaridad promedio","highlightTable3": "81% empleo informal","highlightTable4": "36% pobreza multidimensional","highlightTable5": "83%  sin recolección de basura","highlightTable6": "36% receptores de remesas", "highlight1":{ "name": "Extensión territorial", "value":"321.06"}, "highlight2":{ "name": "Densidad poblacional", "value":"317.83"}, "highlight3":{ "name": "Número de distritos", "value":"6"}, </v>
      </c>
      <c r="K29" s="11"/>
      <c r="L29" s="11"/>
      <c r="M29" s="11"/>
      <c r="N29" s="9"/>
      <c r="O29" s="11"/>
      <c r="P29" s="11"/>
      <c r="Q29" s="11"/>
      <c r="R29" s="11"/>
      <c r="S29" s="12"/>
      <c r="T29" s="12"/>
      <c r="U29" s="12"/>
      <c r="V29" s="11"/>
      <c r="W29" s="11"/>
      <c r="X29" s="11"/>
      <c r="Y29" s="11"/>
      <c r="Z29" s="11"/>
      <c r="AA29" s="11"/>
      <c r="AB29" s="11"/>
      <c r="AC29" s="11"/>
      <c r="AD29" s="11"/>
      <c r="AE29" s="8"/>
      <c r="AF29" s="11"/>
      <c r="AG29" s="12"/>
    </row>
    <row r="30" spans="1:33" ht="12.75" customHeight="1" x14ac:dyDescent="0.25">
      <c r="A30" s="24" t="s">
        <v>63</v>
      </c>
      <c r="B30" s="28" t="s">
        <v>86</v>
      </c>
      <c r="C30" s="26">
        <v>222.86</v>
      </c>
      <c r="D30" s="21">
        <v>337.77</v>
      </c>
      <c r="E30" s="10">
        <v>3</v>
      </c>
      <c r="F30" s="30" t="str">
        <f t="shared" si="0"/>
        <v xml:space="preserve">"name": "San Salvador Norte", "abbreviation":"ssn", </v>
      </c>
      <c r="G30" s="30" t="str">
        <f t="shared" si="1"/>
        <v xml:space="preserve">"highlight1":{ "name": "Extensión territorial", "value":"222.86"}, </v>
      </c>
      <c r="H30" s="30" t="str">
        <f t="shared" si="2"/>
        <v xml:space="preserve">"highlight2":{ "name": "Densidad poblacional", "value":"337.77"}, </v>
      </c>
      <c r="I30" s="30" t="str">
        <f t="shared" si="3"/>
        <v xml:space="preserve">"highlight3":{ "name": "Número de distritos", "value":"3"}, </v>
      </c>
      <c r="J30" s="36" t="str">
        <f>CONCATENATE("{",F30,'Sub-temas'!O30,G30,H30,I30)</f>
        <v xml:space="preserve">{"name": "San Salvador Norte", "abbreviation":"ssn", "highlightTable1": "55% tasa de dependencia","highlightTable2": "6.9 escolaridad promedio","highlightTable3": "73% empleo informal","highlightTable4": "23% pobreza multidimensional","highlightTable5": "37%  sin recolección de basura","highlightTable6": "30% receptores de remesas", "highlight1":{ "name": "Extensión territorial", "value":"222.86"}, "highlight2":{ "name": "Densidad poblacional", "value":"337.77"}, "highlight3":{ "name": "Número de distritos", "value":"3"}, </v>
      </c>
      <c r="K30" s="11"/>
      <c r="L30" s="11"/>
      <c r="M30" s="11"/>
      <c r="N30" s="9"/>
      <c r="O30" s="11"/>
      <c r="P30" s="11"/>
      <c r="Q30" s="11"/>
      <c r="R30" s="11"/>
      <c r="S30" s="12"/>
      <c r="T30" s="12"/>
      <c r="U30" s="12"/>
      <c r="V30" s="11"/>
      <c r="W30" s="11"/>
      <c r="X30" s="11"/>
      <c r="Y30" s="11"/>
      <c r="Z30" s="11"/>
      <c r="AA30" s="11"/>
      <c r="AB30" s="11"/>
      <c r="AC30" s="11"/>
      <c r="AD30" s="11"/>
      <c r="AE30" s="8"/>
      <c r="AF30" s="11"/>
      <c r="AG30" s="12"/>
    </row>
    <row r="31" spans="1:33" ht="12.75" customHeight="1" x14ac:dyDescent="0.25">
      <c r="A31" s="24" t="s">
        <v>64</v>
      </c>
      <c r="B31" s="28" t="s">
        <v>89</v>
      </c>
      <c r="C31" s="26">
        <v>141.6</v>
      </c>
      <c r="D31" s="21">
        <v>4984.5200000000004</v>
      </c>
      <c r="E31" s="10">
        <v>5</v>
      </c>
      <c r="F31" s="30" t="str">
        <f t="shared" si="0"/>
        <v xml:space="preserve">"name": "San Salvador Centro", "abbreviation":"ssc", </v>
      </c>
      <c r="G31" s="30" t="str">
        <f t="shared" si="1"/>
        <v xml:space="preserve">"highlight1":{ "name": "Extensión territorial", "value":"141.6"}, </v>
      </c>
      <c r="H31" s="30" t="str">
        <f t="shared" si="2"/>
        <v xml:space="preserve">"highlight2":{ "name": "Densidad poblacional", "value":"4,984.52"}, </v>
      </c>
      <c r="I31" s="30" t="str">
        <f t="shared" si="3"/>
        <v xml:space="preserve">"highlight3":{ "name": "Número de distritos", "value":"5"}, </v>
      </c>
      <c r="J31" s="36" t="str">
        <f>CONCATENATE("{",F31,'Sub-temas'!O31,G31,H31,I31)</f>
        <v xml:space="preserve">{"name": "San Salvador Centro", "abbreviation":"ssc", "highlightTable1": "45% tasa de dependencia","highlightTable2": "9.8 escolaridad promedio","highlightTable3": "51% empleo informal","highlightTable4": "10% pobreza multidimensional","highlightTable5": "11%  sin recolección de basura","highlightTable6": "17% receptores de remesas", "highlight1":{ "name": "Extensión territorial", "value":"141.6"}, "highlight2":{ "name": "Densidad poblacional", "value":"4,984.52"}, "highlight3":{ "name": "Número de distritos", "value":"5"}, </v>
      </c>
      <c r="K31" s="11"/>
      <c r="L31" s="11"/>
      <c r="M31" s="11"/>
      <c r="N31" s="9"/>
      <c r="O31" s="11"/>
      <c r="P31" s="11"/>
      <c r="Q31" s="11"/>
      <c r="R31" s="11"/>
      <c r="S31" s="12"/>
      <c r="T31" s="12"/>
      <c r="U31" s="12"/>
      <c r="V31" s="11"/>
      <c r="W31" s="11"/>
      <c r="X31" s="11"/>
      <c r="Y31" s="11"/>
      <c r="Z31" s="11"/>
      <c r="AA31" s="11"/>
      <c r="AB31" s="11"/>
      <c r="AC31" s="11"/>
      <c r="AD31" s="11"/>
      <c r="AE31" s="8"/>
      <c r="AF31" s="11"/>
      <c r="AG31" s="12"/>
    </row>
    <row r="32" spans="1:33" ht="12.75" customHeight="1" x14ac:dyDescent="0.25">
      <c r="A32" s="24" t="s">
        <v>65</v>
      </c>
      <c r="B32" s="28" t="s">
        <v>87</v>
      </c>
      <c r="C32" s="26">
        <v>135.19999999999999</v>
      </c>
      <c r="D32" s="21">
        <v>1418.12</v>
      </c>
      <c r="E32" s="10">
        <v>2</v>
      </c>
      <c r="F32" s="30" t="str">
        <f t="shared" si="0"/>
        <v xml:space="preserve">"name": "San Salvador Oeste", "abbreviation":"sso", </v>
      </c>
      <c r="G32" s="30" t="str">
        <f t="shared" si="1"/>
        <v xml:space="preserve">"highlight1":{ "name": "Extensión territorial", "value":"135.2"}, </v>
      </c>
      <c r="H32" s="30" t="str">
        <f t="shared" si="2"/>
        <v xml:space="preserve">"highlight2":{ "name": "Densidad poblacional", "value":"1,418.12"}, </v>
      </c>
      <c r="I32" s="30" t="str">
        <f t="shared" si="3"/>
        <v xml:space="preserve">"highlight3":{ "name": "Número de distritos", "value":"2"}, </v>
      </c>
      <c r="J32" s="36" t="str">
        <f>CONCATENATE("{",F32,'Sub-temas'!O32,G32,H32,I32)</f>
        <v xml:space="preserve">{"name": "San Salvador Oeste", "abbreviation":"sso", "highlightTable1": "45% tasa de dependencia","highlightTable2": "8. escolaridad promedio","highlightTable3": "59% empleo informal","highlightTable4": "17% pobreza multidimensional","highlightTable5": "21%  sin recolección de basura","highlightTable6": "18% receptores de remesas", "highlight1":{ "name": "Extensión territorial", "value":"135.2"}, "highlight2":{ "name": "Densidad poblacional", "value":"1,418.12"}, "highlight3":{ "name": "Número de distritos", "value":"2"}, </v>
      </c>
      <c r="K32" s="11"/>
      <c r="L32" s="11"/>
      <c r="M32" s="11"/>
      <c r="N32" s="9"/>
      <c r="O32" s="11"/>
      <c r="P32" s="11"/>
      <c r="Q32" s="11"/>
      <c r="R32" s="11"/>
      <c r="S32" s="12"/>
      <c r="T32" s="12"/>
      <c r="U32" s="12"/>
      <c r="V32" s="11"/>
      <c r="W32" s="11"/>
      <c r="X32" s="11"/>
      <c r="Y32" s="11"/>
      <c r="Z32" s="11"/>
      <c r="AA32" s="11"/>
      <c r="AB32" s="11"/>
      <c r="AC32" s="11"/>
      <c r="AD32" s="11"/>
      <c r="AE32" s="8"/>
      <c r="AF32" s="11"/>
      <c r="AG32" s="12"/>
    </row>
    <row r="33" spans="1:33" ht="12.75" customHeight="1" x14ac:dyDescent="0.25">
      <c r="A33" s="24" t="s">
        <v>66</v>
      </c>
      <c r="B33" s="28" t="s">
        <v>88</v>
      </c>
      <c r="C33" s="26">
        <v>187.74</v>
      </c>
      <c r="D33" s="21">
        <v>3056.67</v>
      </c>
      <c r="E33" s="10">
        <v>4</v>
      </c>
      <c r="F33" s="30" t="str">
        <f t="shared" si="0"/>
        <v xml:space="preserve">"name": "San Salvador Este", "abbreviation":"sse", </v>
      </c>
      <c r="G33" s="30" t="str">
        <f t="shared" si="1"/>
        <v xml:space="preserve">"highlight1":{ "name": "Extensión territorial", "value":"187.74"}, </v>
      </c>
      <c r="H33" s="30" t="str">
        <f t="shared" si="2"/>
        <v xml:space="preserve">"highlight2":{ "name": "Densidad poblacional", "value":"3,056.67"}, </v>
      </c>
      <c r="I33" s="30" t="str">
        <f t="shared" si="3"/>
        <v xml:space="preserve">"highlight3":{ "name": "Número de distritos", "value":"4"}, </v>
      </c>
      <c r="J33" s="36" t="str">
        <f>CONCATENATE("{",F33,'Sub-temas'!O33,G33,H33,I33)</f>
        <v xml:space="preserve">{"name": "San Salvador Este", "abbreviation":"sse", "highlightTable1": "43% tasa de dependencia","highlightTable2": "8.7 escolaridad promedio","highlightTable3": "55% empleo informal","highlightTable4": "11% pobreza multidimensional","highlightTable5": "19%  sin recolección de basura","highlightTable6": "19% receptores de remesas", "highlight1":{ "name": "Extensión territorial", "value":"187.74"}, "highlight2":{ "name": "Densidad poblacional", "value":"3,056.67"}, "highlight3":{ "name": "Número de distritos", "value":"4"}, </v>
      </c>
      <c r="K33" s="11"/>
      <c r="L33" s="11"/>
      <c r="M33" s="11"/>
      <c r="N33" s="9"/>
      <c r="O33" s="11"/>
      <c r="P33" s="11"/>
      <c r="Q33" s="11"/>
      <c r="R33" s="11"/>
      <c r="S33" s="12"/>
      <c r="T33" s="12"/>
      <c r="U33" s="12"/>
      <c r="V33" s="11"/>
      <c r="W33" s="11"/>
      <c r="X33" s="11"/>
      <c r="Y33" s="11"/>
      <c r="Z33" s="11"/>
      <c r="AA33" s="11"/>
      <c r="AB33" s="11"/>
      <c r="AC33" s="11"/>
      <c r="AD33" s="11"/>
      <c r="AE33" s="8"/>
      <c r="AF33" s="11"/>
      <c r="AG33" s="12"/>
    </row>
    <row r="34" spans="1:33" ht="12.75" customHeight="1" x14ac:dyDescent="0.25">
      <c r="A34" s="24" t="s">
        <v>67</v>
      </c>
      <c r="B34" s="28" t="s">
        <v>90</v>
      </c>
      <c r="C34" s="26">
        <v>198.75</v>
      </c>
      <c r="D34" s="21">
        <v>924.66</v>
      </c>
      <c r="E34" s="10">
        <v>5</v>
      </c>
      <c r="F34" s="30" t="str">
        <f t="shared" si="0"/>
        <v xml:space="preserve">"name": "San Salvador Sur", "abbreviation":"sss", </v>
      </c>
      <c r="G34" s="30" t="str">
        <f t="shared" si="1"/>
        <v xml:space="preserve">"highlight1":{ "name": "Extensión territorial", "value":"198.75"}, </v>
      </c>
      <c r="H34" s="30" t="str">
        <f t="shared" si="2"/>
        <v xml:space="preserve">"highlight2":{ "name": "Densidad poblacional", "value":"924.66"}, </v>
      </c>
      <c r="I34" s="30" t="str">
        <f t="shared" si="3"/>
        <v xml:space="preserve">"highlight3":{ "name": "Número de distritos", "value":"5"}, </v>
      </c>
      <c r="J34" s="36" t="str">
        <f>CONCATENATE("{",F34,'Sub-temas'!O34,G34,H34,I34)</f>
        <v xml:space="preserve">{"name": "San Salvador Sur", "abbreviation":"sss", "highlightTable1": "51% tasa de dependencia","highlightTable2": "8.3 escolaridad promedio","highlightTable3": "58% empleo informal","highlightTable4": "26% pobreza multidimensional","highlightTable5": "27%  sin recolección de basura","highlightTable6": "11% receptores de remesas", "highlight1":{ "name": "Extensión territorial", "value":"198.75"}, "highlight2":{ "name": "Densidad poblacional", "value":"924.66"}, "highlight3":{ "name": "Número de distritos", "value":"5"}, </v>
      </c>
      <c r="K34" s="11"/>
      <c r="L34" s="11"/>
      <c r="M34" s="11"/>
      <c r="N34" s="9"/>
      <c r="O34" s="11"/>
      <c r="P34" s="11"/>
      <c r="Q34" s="11"/>
      <c r="R34" s="11"/>
      <c r="S34" s="12"/>
      <c r="T34" s="12"/>
      <c r="U34" s="12"/>
      <c r="V34" s="11"/>
      <c r="W34" s="11"/>
      <c r="X34" s="11"/>
      <c r="Y34" s="11"/>
      <c r="Z34" s="11"/>
      <c r="AA34" s="11"/>
      <c r="AB34" s="11"/>
      <c r="AC34" s="11"/>
      <c r="AD34" s="11"/>
      <c r="AE34" s="8"/>
      <c r="AF34" s="11"/>
      <c r="AG34" s="12"/>
    </row>
    <row r="35" spans="1:33" ht="12.75" customHeight="1" x14ac:dyDescent="0.25">
      <c r="A35" s="24" t="s">
        <v>68</v>
      </c>
      <c r="B35" s="28" t="s">
        <v>120</v>
      </c>
      <c r="C35" s="26">
        <v>556.48</v>
      </c>
      <c r="D35" s="21">
        <v>122.58</v>
      </c>
      <c r="E35" s="10">
        <v>7</v>
      </c>
      <c r="F35" s="30" t="str">
        <f t="shared" si="0"/>
        <v xml:space="preserve">"name": "San Vicente Norte", "abbreviation":"svn", </v>
      </c>
      <c r="G35" s="30" t="str">
        <f t="shared" si="1"/>
        <v xml:space="preserve">"highlight1":{ "name": "Extensión territorial", "value":"556.48"}, </v>
      </c>
      <c r="H35" s="30" t="str">
        <f t="shared" si="2"/>
        <v xml:space="preserve">"highlight2":{ "name": "Densidad poblacional", "value":"122.58"}, </v>
      </c>
      <c r="I35" s="30" t="str">
        <f t="shared" si="3"/>
        <v xml:space="preserve">"highlight3":{ "name": "Número de distritos", "value":"7"}, </v>
      </c>
      <c r="J35" s="36" t="str">
        <f>CONCATENATE("{",F35,'Sub-temas'!O35,G35,H35,I35)</f>
        <v xml:space="preserve">{"name": "San Vicente Norte", "abbreviation":"svn", "highlightTable1": "56% tasa de dependencia","highlightTable2": "7.1 escolaridad promedio","highlightTable3": "85% empleo informal","highlightTable4": "28% pobreza multidimensional","highlightTable5": "70%  sin recolección de basura","highlightTable6": "35% receptores de remesas", "highlight1":{ "name": "Extensión territorial", "value":"556.48"}, "highlight2":{ "name": "Densidad poblacional", "value":"122.58"}, "highlight3":{ "name": "Número de distritos", "value":"7"}, </v>
      </c>
      <c r="K35" s="11"/>
      <c r="L35" s="11"/>
      <c r="M35" s="11"/>
      <c r="N35" s="9"/>
      <c r="O35" s="11"/>
      <c r="P35" s="11"/>
      <c r="Q35" s="11"/>
      <c r="R35" s="11"/>
      <c r="S35" s="12"/>
      <c r="T35" s="12"/>
      <c r="U35" s="12"/>
      <c r="V35" s="11"/>
      <c r="W35" s="11"/>
      <c r="X35" s="11"/>
      <c r="Y35" s="11"/>
      <c r="Z35" s="11"/>
      <c r="AA35" s="11"/>
      <c r="AB35" s="11"/>
      <c r="AC35" s="11"/>
      <c r="AD35" s="11"/>
      <c r="AE35" s="8"/>
      <c r="AF35" s="11"/>
      <c r="AG35" s="12"/>
    </row>
    <row r="36" spans="1:33" ht="12.75" customHeight="1" x14ac:dyDescent="0.25">
      <c r="A36" s="24" t="s">
        <v>69</v>
      </c>
      <c r="B36" s="28" t="s">
        <v>121</v>
      </c>
      <c r="C36" s="26">
        <v>627.54</v>
      </c>
      <c r="D36" s="21">
        <v>169.68</v>
      </c>
      <c r="E36" s="10">
        <v>6</v>
      </c>
      <c r="F36" s="30" t="str">
        <f t="shared" si="0"/>
        <v xml:space="preserve">"name": "San Vicente Sur", "abbreviation":"svs", </v>
      </c>
      <c r="G36" s="30" t="str">
        <f t="shared" si="1"/>
        <v xml:space="preserve">"highlight1":{ "name": "Extensión territorial", "value":"627.54"}, </v>
      </c>
      <c r="H36" s="30" t="str">
        <f t="shared" si="2"/>
        <v xml:space="preserve">"highlight2":{ "name": "Densidad poblacional", "value":"169.68"}, </v>
      </c>
      <c r="I36" s="30" t="str">
        <f t="shared" si="3"/>
        <v xml:space="preserve">"highlight3":{ "name": "Número de distritos", "value":"6"}, </v>
      </c>
      <c r="J36" s="36" t="str">
        <f>CONCATENATE("{",F36,'Sub-temas'!O36,G36,H36,I36)</f>
        <v xml:space="preserve">{"name": "San Vicente Sur", "abbreviation":"svs", "highlightTable1": "52% tasa de dependencia","highlightTable2": "6.7 escolaridad promedio","highlightTable3": "82% empleo informal","highlightTable4": "23% pobreza multidimensional","highlightTable5": "36%  sin recolección de basura","highlightTable6": "31% receptores de remesas", "highlight1":{ "name": "Extensión territorial", "value":"627.54"}, "highlight2":{ "name": "Densidad poblacional", "value":"169.68"}, "highlight3":{ "name": "Número de distritos", "value":"6"}, </v>
      </c>
      <c r="K36" s="11"/>
      <c r="L36" s="11"/>
      <c r="M36" s="11"/>
      <c r="N36" s="9"/>
      <c r="O36" s="11"/>
      <c r="P36" s="11"/>
      <c r="Q36" s="11"/>
      <c r="R36" s="11"/>
      <c r="S36" s="12"/>
      <c r="T36" s="12"/>
      <c r="U36" s="12"/>
      <c r="V36" s="11"/>
      <c r="W36" s="11"/>
      <c r="X36" s="11"/>
      <c r="Y36" s="11"/>
      <c r="Z36" s="11"/>
      <c r="AA36" s="11"/>
      <c r="AB36" s="11"/>
      <c r="AC36" s="11"/>
      <c r="AD36" s="11"/>
      <c r="AE36" s="8"/>
      <c r="AF36" s="11"/>
      <c r="AG36" s="12"/>
    </row>
    <row r="37" spans="1:33" ht="12.75" customHeight="1" x14ac:dyDescent="0.25">
      <c r="A37" s="24" t="s">
        <v>70</v>
      </c>
      <c r="B37" s="28" t="s">
        <v>116</v>
      </c>
      <c r="C37" s="26">
        <v>956.97</v>
      </c>
      <c r="D37" s="21">
        <v>106.35</v>
      </c>
      <c r="E37" s="10">
        <v>4</v>
      </c>
      <c r="F37" s="30" t="str">
        <f t="shared" si="0"/>
        <v xml:space="preserve">"name": "Santa Ana Norte", "abbreviation":"san", </v>
      </c>
      <c r="G37" s="30" t="str">
        <f t="shared" si="1"/>
        <v xml:space="preserve">"highlight1":{ "name": "Extensión territorial", "value":"956.97"}, </v>
      </c>
      <c r="H37" s="30" t="str">
        <f t="shared" si="2"/>
        <v xml:space="preserve">"highlight2":{ "name": "Densidad poblacional", "value":"106.35"}, </v>
      </c>
      <c r="I37" s="30" t="str">
        <f t="shared" si="3"/>
        <v xml:space="preserve">"highlight3":{ "name": "Número de distritos", "value":"4"}, </v>
      </c>
      <c r="J37" s="36" t="str">
        <f>CONCATENATE("{",F37,'Sub-temas'!O37,G37,H37,I37)</f>
        <v xml:space="preserve">{"name": "Santa Ana Norte", "abbreviation":"san", "highlightTable1": "60% tasa de dependencia","highlightTable2": "5.6 escolaridad promedio","highlightTable3": "83% empleo informal","highlightTable4": "21% pobreza multidimensional","highlightTable5": "42%  sin recolección de basura","highlightTable6": "46% receptores de remesas", "highlight1":{ "name": "Extensión territorial", "value":"956.97"}, "highlight2":{ "name": "Densidad poblacional", "value":"106.35"}, "highlight3":{ "name": "Número de distritos", "value":"4"}, </v>
      </c>
      <c r="K37" s="11"/>
      <c r="L37" s="11"/>
      <c r="M37" s="11"/>
      <c r="N37" s="9"/>
      <c r="O37" s="11"/>
      <c r="P37" s="11"/>
      <c r="Q37" s="11"/>
      <c r="R37" s="11"/>
      <c r="S37" s="12"/>
      <c r="T37" s="12"/>
      <c r="U37" s="12"/>
      <c r="V37" s="11"/>
      <c r="W37" s="11"/>
      <c r="X37" s="11"/>
      <c r="Y37" s="11"/>
      <c r="Z37" s="11"/>
      <c r="AA37" s="11"/>
      <c r="AB37" s="11"/>
      <c r="AC37" s="11"/>
      <c r="AD37" s="11"/>
      <c r="AE37" s="8"/>
      <c r="AF37" s="11"/>
      <c r="AG37" s="12"/>
    </row>
    <row r="38" spans="1:33" ht="12.75" customHeight="1" x14ac:dyDescent="0.25">
      <c r="A38" s="24" t="s">
        <v>71</v>
      </c>
      <c r="B38" s="28" t="s">
        <v>117</v>
      </c>
      <c r="C38" s="26">
        <v>400.05</v>
      </c>
      <c r="D38" s="21">
        <v>625.72</v>
      </c>
      <c r="E38" s="10">
        <v>1</v>
      </c>
      <c r="F38" s="30" t="str">
        <f t="shared" si="0"/>
        <v xml:space="preserve">"name": "Santa Ana Centro", "abbreviation":"sac", </v>
      </c>
      <c r="G38" s="30" t="str">
        <f t="shared" si="1"/>
        <v xml:space="preserve">"highlight1":{ "name": "Extensión territorial", "value":"400.05"}, </v>
      </c>
      <c r="H38" s="30" t="str">
        <f t="shared" si="2"/>
        <v xml:space="preserve">"highlight2":{ "name": "Densidad poblacional", "value":"625.72"}, </v>
      </c>
      <c r="I38" s="30" t="str">
        <f t="shared" si="3"/>
        <v xml:space="preserve">"highlight3":{ "name": "Número de distritos", "value":"1"}, </v>
      </c>
      <c r="J38" s="36" t="str">
        <f>CONCATENATE("{",F38,'Sub-temas'!O38,G38,H38,I38)</f>
        <v xml:space="preserve">{"name": "Santa Ana Centro", "abbreviation":"sac", "highlightTable1": "49% tasa de dependencia","highlightTable2": "6.8 escolaridad promedio","highlightTable3": "76% empleo informal","highlightTable4": "27% pobreza multidimensional","highlightTable5": "29%  sin recolección de basura","highlightTable6": "31% receptores de remesas", "highlight1":{ "name": "Extensión territorial", "value":"400.05"}, "highlight2":{ "name": "Densidad poblacional", "value":"625.72"}, "highlight3":{ "name": "Número de distritos", "value":"1"}, </v>
      </c>
      <c r="K38" s="11"/>
      <c r="L38" s="11"/>
      <c r="M38" s="11"/>
      <c r="N38" s="9"/>
      <c r="O38" s="11"/>
      <c r="P38" s="11"/>
      <c r="Q38" s="11"/>
      <c r="R38" s="11"/>
      <c r="S38" s="12"/>
      <c r="T38" s="12"/>
      <c r="U38" s="12"/>
      <c r="V38" s="11"/>
      <c r="W38" s="11"/>
      <c r="X38" s="11"/>
      <c r="Y38" s="11"/>
      <c r="Z38" s="11"/>
      <c r="AA38" s="11"/>
      <c r="AB38" s="11"/>
      <c r="AC38" s="11"/>
      <c r="AD38" s="11"/>
      <c r="AE38" s="8"/>
      <c r="AF38" s="11"/>
      <c r="AG38" s="12"/>
    </row>
    <row r="39" spans="1:33" ht="12.75" customHeight="1" x14ac:dyDescent="0.25">
      <c r="A39" s="24" t="s">
        <v>72</v>
      </c>
      <c r="B39" s="28" t="s">
        <v>119</v>
      </c>
      <c r="C39" s="26">
        <v>447.87</v>
      </c>
      <c r="D39" s="21">
        <v>314.89</v>
      </c>
      <c r="E39" s="10">
        <v>6</v>
      </c>
      <c r="F39" s="30" t="str">
        <f t="shared" si="0"/>
        <v xml:space="preserve">"name": "Santa Ana Oeste", "abbreviation":"sao", </v>
      </c>
      <c r="G39" s="30" t="str">
        <f t="shared" si="1"/>
        <v xml:space="preserve">"highlight1":{ "name": "Extensión territorial", "value":"447.87"}, </v>
      </c>
      <c r="H39" s="30" t="str">
        <f t="shared" si="2"/>
        <v xml:space="preserve">"highlight2":{ "name": "Densidad poblacional", "value":"314.89"}, </v>
      </c>
      <c r="I39" s="30" t="str">
        <f t="shared" si="3"/>
        <v xml:space="preserve">"highlight3":{ "name": "Número de distritos", "value":"6"}, </v>
      </c>
      <c r="J39" s="36" t="str">
        <f>CONCATENATE("{",F39,'Sub-temas'!O39,G39,H39,I39)</f>
        <v xml:space="preserve">{"name": "Santa Ana Oeste", "abbreviation":"sao", "highlightTable1": "55% tasa de dependencia","highlightTable2": "6.9 escolaridad promedio","highlightTable3": "75% empleo informal","highlightTable4": "20% pobreza multidimensional","highlightTable5": "46%  sin recolección de basura","highlightTable6": "23% receptores de remesas", "highlight1":{ "name": "Extensión territorial", "value":"447.87"}, "highlight2":{ "name": "Densidad poblacional", "value":"314.89"}, "highlight3":{ "name": "Número de distritos", "value":"6"}, </v>
      </c>
      <c r="K39" s="11"/>
      <c r="L39" s="11"/>
      <c r="M39" s="11"/>
      <c r="N39" s="9"/>
      <c r="O39" s="11"/>
      <c r="P39" s="11"/>
      <c r="Q39" s="11"/>
      <c r="R39" s="11"/>
      <c r="S39" s="12"/>
      <c r="T39" s="12"/>
      <c r="U39" s="12"/>
      <c r="V39" s="11"/>
      <c r="W39" s="11"/>
      <c r="X39" s="11"/>
      <c r="Y39" s="11"/>
      <c r="Z39" s="11"/>
      <c r="AA39" s="11"/>
      <c r="AB39" s="11"/>
      <c r="AC39" s="11"/>
      <c r="AD39" s="11"/>
      <c r="AE39" s="8"/>
      <c r="AF39" s="11"/>
      <c r="AG39" s="12"/>
    </row>
    <row r="40" spans="1:33" ht="12.75" customHeight="1" x14ac:dyDescent="0.25">
      <c r="A40" s="24" t="s">
        <v>73</v>
      </c>
      <c r="B40" s="28" t="s">
        <v>118</v>
      </c>
      <c r="C40" s="26">
        <v>218.28</v>
      </c>
      <c r="D40" s="21">
        <v>308.70999999999998</v>
      </c>
      <c r="E40" s="10">
        <v>2</v>
      </c>
      <c r="F40" s="30" t="str">
        <f t="shared" si="0"/>
        <v xml:space="preserve">"name": "Santa Ana Este", "abbreviation":"sae", </v>
      </c>
      <c r="G40" s="30" t="str">
        <f t="shared" si="1"/>
        <v xml:space="preserve">"highlight1":{ "name": "Extensión territorial", "value":"218.28"}, </v>
      </c>
      <c r="H40" s="30" t="str">
        <f t="shared" si="2"/>
        <v xml:space="preserve">"highlight2":{ "name": "Densidad poblacional", "value":"308.71"}, </v>
      </c>
      <c r="I40" s="30" t="str">
        <f t="shared" si="3"/>
        <v xml:space="preserve">"highlight3":{ "name": "Número de distritos", "value":"2"}, </v>
      </c>
      <c r="J40" s="36" t="str">
        <f>CONCATENATE("{",F40,'Sub-temas'!O40,G40,H40,I40)</f>
        <v xml:space="preserve">{"name": "Santa Ana Este", "abbreviation":"sae", "highlightTable1": "55% tasa de dependencia","highlightTable2": "6.3 escolaridad promedio","highlightTable3": "70% empleo informal","highlightTable4": "34% pobreza multidimensional","highlightTable5": "55%  sin recolección de basura","highlightTable6": "22% receptores de remesas", "highlight1":{ "name": "Extensión territorial", "value":"218.28"}, "highlight2":{ "name": "Densidad poblacional", "value":"308.71"}, "highlight3":{ "name": "Número de distritos", "value":"2"}, </v>
      </c>
      <c r="K40" s="11"/>
      <c r="L40" s="11"/>
      <c r="M40" s="11"/>
      <c r="N40" s="9"/>
      <c r="O40" s="11"/>
      <c r="P40" s="11"/>
      <c r="Q40" s="11"/>
      <c r="R40" s="11"/>
      <c r="S40" s="12"/>
      <c r="T40" s="12"/>
      <c r="U40" s="12"/>
      <c r="V40" s="11"/>
      <c r="W40" s="11"/>
      <c r="X40" s="11"/>
      <c r="Y40" s="11"/>
      <c r="Z40" s="11"/>
      <c r="AA40" s="11"/>
      <c r="AB40" s="11"/>
      <c r="AC40" s="11"/>
      <c r="AD40" s="11"/>
      <c r="AE40" s="8"/>
      <c r="AF40" s="11"/>
      <c r="AG40" s="12"/>
    </row>
    <row r="41" spans="1:33" ht="12.75" customHeight="1" x14ac:dyDescent="0.25">
      <c r="A41" s="24" t="s">
        <v>74</v>
      </c>
      <c r="B41" s="28" t="s">
        <v>112</v>
      </c>
      <c r="C41" s="26">
        <v>186.91</v>
      </c>
      <c r="D41" s="21">
        <v>537.12</v>
      </c>
      <c r="E41" s="10">
        <v>4</v>
      </c>
      <c r="F41" s="30" t="str">
        <f t="shared" si="0"/>
        <v xml:space="preserve">"name": "Sonsonate Norte", "abbreviation":"snn", </v>
      </c>
      <c r="G41" s="30" t="str">
        <f t="shared" si="1"/>
        <v xml:space="preserve">"highlight1":{ "name": "Extensión territorial", "value":"186.91"}, </v>
      </c>
      <c r="H41" s="30" t="str">
        <f t="shared" si="2"/>
        <v xml:space="preserve">"highlight2":{ "name": "Densidad poblacional", "value":"537.12"}, </v>
      </c>
      <c r="I41" s="30" t="str">
        <f t="shared" si="3"/>
        <v xml:space="preserve">"highlight3":{ "name": "Número de distritos", "value":"4"}, </v>
      </c>
      <c r="J41" s="36" t="str">
        <f>CONCATENATE("{",F41,'Sub-temas'!O41,G41,H41,I41)</f>
        <v xml:space="preserve">{"name": "Sonsonate Norte", "abbreviation":"snn", "highlightTable1": "56% tasa de dependencia","highlightTable2": "6.6 escolaridad promedio","highlightTable3": "77% empleo informal","highlightTable4": "46% pobreza multidimensional","highlightTable5": "60%  sin recolección de basura","highlightTable6": "8% receptores de remesas", "highlight1":{ "name": "Extensión territorial", "value":"186.91"}, "highlight2":{ "name": "Densidad poblacional", "value":"537.12"}, "highlight3":{ "name": "Número de distritos", "value":"4"}, </v>
      </c>
      <c r="K41" s="11"/>
      <c r="L41" s="11"/>
      <c r="M41" s="11"/>
      <c r="N41" s="9"/>
      <c r="O41" s="11"/>
      <c r="P41" s="11"/>
      <c r="Q41" s="11"/>
      <c r="R41" s="11"/>
      <c r="S41" s="12"/>
      <c r="T41" s="12"/>
      <c r="U41" s="12"/>
      <c r="V41" s="11"/>
      <c r="W41" s="11"/>
      <c r="X41" s="11"/>
      <c r="Y41" s="11"/>
      <c r="Z41" s="11"/>
      <c r="AA41" s="11"/>
      <c r="AB41" s="11"/>
      <c r="AC41" s="11"/>
      <c r="AD41" s="11"/>
      <c r="AE41" s="8"/>
      <c r="AF41" s="11"/>
      <c r="AG41" s="12"/>
    </row>
    <row r="42" spans="1:33" ht="12.75" customHeight="1" x14ac:dyDescent="0.25">
      <c r="A42" s="24" t="s">
        <v>75</v>
      </c>
      <c r="B42" s="28" t="s">
        <v>113</v>
      </c>
      <c r="C42" s="26">
        <v>329.38</v>
      </c>
      <c r="D42" s="21">
        <v>482.76</v>
      </c>
      <c r="E42" s="10">
        <v>5</v>
      </c>
      <c r="F42" s="30" t="str">
        <f t="shared" si="0"/>
        <v xml:space="preserve">"name": "Sonsonate Centro", "abbreviation":"snc", </v>
      </c>
      <c r="G42" s="30" t="str">
        <f t="shared" si="1"/>
        <v xml:space="preserve">"highlight1":{ "name": "Extensión territorial", "value":"329.38"}, </v>
      </c>
      <c r="H42" s="30" t="str">
        <f t="shared" si="2"/>
        <v xml:space="preserve">"highlight2":{ "name": "Densidad poblacional", "value":"482.76"}, </v>
      </c>
      <c r="I42" s="30" t="str">
        <f t="shared" si="3"/>
        <v xml:space="preserve">"highlight3":{ "name": "Número de distritos", "value":"5"}, </v>
      </c>
      <c r="J42" s="36" t="str">
        <f>CONCATENATE("{",F42,'Sub-temas'!O42,G42,H42,I42)</f>
        <v xml:space="preserve">{"name": "Sonsonate Centro", "abbreviation":"snc", "highlightTable1": "49% tasa de dependencia","highlightTable2": "7.8 escolaridad promedio","highlightTable3": "70% empleo informal","highlightTable4": "23% pobreza multidimensional","highlightTable5": "25%  sin recolección de basura","highlightTable6": "22% receptores de remesas", "highlight1":{ "name": "Extensión territorial", "value":"329.38"}, "highlight2":{ "name": "Densidad poblacional", "value":"482.76"}, "highlight3":{ "name": "Número de distritos", "value":"5"}, </v>
      </c>
      <c r="K42" s="11"/>
      <c r="L42" s="11"/>
      <c r="M42" s="11"/>
      <c r="N42" s="9"/>
      <c r="O42" s="11"/>
      <c r="P42" s="11"/>
      <c r="Q42" s="11"/>
      <c r="R42" s="11"/>
      <c r="S42" s="12"/>
      <c r="T42" s="12"/>
      <c r="U42" s="12"/>
      <c r="V42" s="11"/>
      <c r="W42" s="11"/>
      <c r="X42" s="11"/>
      <c r="Y42" s="11"/>
      <c r="Z42" s="11"/>
      <c r="AA42" s="11"/>
      <c r="AB42" s="11"/>
      <c r="AC42" s="11"/>
      <c r="AD42" s="11"/>
      <c r="AE42" s="8"/>
      <c r="AF42" s="11"/>
      <c r="AG42" s="12"/>
    </row>
    <row r="43" spans="1:33" ht="12.75" customHeight="1" x14ac:dyDescent="0.25">
      <c r="A43" s="24" t="s">
        <v>76</v>
      </c>
      <c r="B43" s="28" t="s">
        <v>115</v>
      </c>
      <c r="C43" s="26">
        <v>166.59</v>
      </c>
      <c r="D43" s="21">
        <v>350.81</v>
      </c>
      <c r="E43" s="10">
        <v>1</v>
      </c>
      <c r="F43" s="30" t="str">
        <f t="shared" si="0"/>
        <v xml:space="preserve">"name": "Sonsonate Oeste", "abbreviation":"sno", </v>
      </c>
      <c r="G43" s="30" t="str">
        <f t="shared" si="1"/>
        <v xml:space="preserve">"highlight1":{ "name": "Extensión territorial", "value":"166.59"}, </v>
      </c>
      <c r="H43" s="30" t="str">
        <f t="shared" si="2"/>
        <v xml:space="preserve">"highlight2":{ "name": "Densidad poblacional", "value":"350.81"}, </v>
      </c>
      <c r="I43" s="30" t="str">
        <f t="shared" si="3"/>
        <v xml:space="preserve">"highlight3":{ "name": "Número de distritos", "value":"1"}, </v>
      </c>
      <c r="J43" s="36" t="str">
        <f>CONCATENATE("{",F43,'Sub-temas'!O43,G43,H43,I43)</f>
        <v xml:space="preserve">{"name": "Sonsonate Oeste", "abbreviation":"sno", "highlightTable1": "49% tasa de dependencia","highlightTable2": "5.9 escolaridad promedio","highlightTable3": "75% empleo informal","highlightTable4": "35% pobreza multidimensional","highlightTable5": "70%  sin recolección de basura","highlightTable6": "25% receptores de remesas", "highlight1":{ "name": "Extensión territorial", "value":"166.59"}, "highlight2":{ "name": "Densidad poblacional", "value":"350.81"}, "highlight3":{ "name": "Número de distritos", "value":"1"}, </v>
      </c>
      <c r="K43" s="11"/>
      <c r="L43" s="11"/>
      <c r="M43" s="11"/>
      <c r="N43" s="9"/>
      <c r="O43" s="11"/>
      <c r="P43" s="11"/>
      <c r="Q43" s="11"/>
      <c r="R43" s="11"/>
      <c r="S43" s="12"/>
      <c r="T43" s="12"/>
      <c r="U43" s="12"/>
      <c r="V43" s="11"/>
      <c r="W43" s="11"/>
      <c r="X43" s="11"/>
      <c r="Y43" s="11"/>
      <c r="Z43" s="11"/>
      <c r="AA43" s="11"/>
      <c r="AB43" s="11"/>
      <c r="AC43" s="11"/>
      <c r="AD43" s="11"/>
      <c r="AE43" s="8"/>
      <c r="AF43" s="11"/>
      <c r="AG43" s="12"/>
    </row>
    <row r="44" spans="1:33" ht="12.75" customHeight="1" x14ac:dyDescent="0.25">
      <c r="A44" s="24" t="s">
        <v>77</v>
      </c>
      <c r="B44" s="28" t="s">
        <v>114</v>
      </c>
      <c r="C44" s="26">
        <v>542.89</v>
      </c>
      <c r="D44" s="21">
        <v>347.83</v>
      </c>
      <c r="E44" s="10">
        <v>6</v>
      </c>
      <c r="F44" s="30" t="str">
        <f t="shared" si="0"/>
        <v xml:space="preserve">"name": "Sonsonate Este", "abbreviation":"sne", </v>
      </c>
      <c r="G44" s="30" t="str">
        <f t="shared" si="1"/>
        <v xml:space="preserve">"highlight1":{ "name": "Extensión territorial", "value":"542.89"}, </v>
      </c>
      <c r="H44" s="30" t="str">
        <f t="shared" si="2"/>
        <v xml:space="preserve">"highlight2":{ "name": "Densidad poblacional", "value":"347.83"}, </v>
      </c>
      <c r="I44" s="30" t="str">
        <f t="shared" si="3"/>
        <v xml:space="preserve">"highlight3":{ "name": "Número de distritos", "value":"6"}, </v>
      </c>
      <c r="J44" s="36" t="str">
        <f>CONCATENATE("{",F44,'Sub-temas'!O44,G44,H44,I44)</f>
        <v xml:space="preserve">{"name": "Sonsonate Este", "abbreviation":"sne", "highlightTable1": "53% tasa de dependencia","highlightTable2": "6.9 escolaridad promedio","highlightTable3": "69% empleo informal","highlightTable4": "26% pobreza multidimensional","highlightTable5": "50%  sin recolección de basura","highlightTable6": "14% receptores de remesas", "highlight1":{ "name": "Extensión territorial", "value":"542.89"}, "highlight2":{ "name": "Densidad poblacional", "value":"347.83"}, "highlight3":{ "name": "Número de distritos", "value":"6"}, </v>
      </c>
      <c r="K44" s="11"/>
      <c r="L44" s="11"/>
      <c r="M44" s="11"/>
      <c r="N44" s="9"/>
      <c r="O44" s="11"/>
      <c r="P44" s="11"/>
      <c r="Q44" s="11"/>
      <c r="R44" s="11"/>
      <c r="S44" s="12"/>
      <c r="T44" s="12"/>
      <c r="U44" s="12"/>
      <c r="V44" s="11"/>
      <c r="W44" s="11"/>
      <c r="X44" s="11"/>
      <c r="Y44" s="11"/>
      <c r="Z44" s="11"/>
      <c r="AA44" s="11"/>
      <c r="AB44" s="11"/>
      <c r="AC44" s="11"/>
      <c r="AD44" s="11"/>
      <c r="AE44" s="8"/>
      <c r="AF44" s="11"/>
      <c r="AG44" s="12"/>
    </row>
    <row r="45" spans="1:33" ht="12.75" customHeight="1" x14ac:dyDescent="0.25">
      <c r="A45" s="24" t="s">
        <v>78</v>
      </c>
      <c r="B45" s="28" t="s">
        <v>109</v>
      </c>
      <c r="C45" s="26">
        <v>551.69000000000005</v>
      </c>
      <c r="D45" s="21">
        <v>202.82</v>
      </c>
      <c r="E45" s="10">
        <v>9</v>
      </c>
      <c r="F45" s="30" t="str">
        <f t="shared" si="0"/>
        <v xml:space="preserve">"name": "Usulután Norte", "abbreviation":"usn", </v>
      </c>
      <c r="G45" s="30" t="str">
        <f t="shared" si="1"/>
        <v xml:space="preserve">"highlight1":{ "name": "Extensión territorial", "value":"551.69"}, </v>
      </c>
      <c r="H45" s="30" t="str">
        <f t="shared" si="2"/>
        <v xml:space="preserve">"highlight2":{ "name": "Densidad poblacional", "value":"202.82"}, </v>
      </c>
      <c r="I45" s="30" t="str">
        <f t="shared" si="3"/>
        <v xml:space="preserve">"highlight3":{ "name": "Número de distritos", "value":"9"}, </v>
      </c>
      <c r="J45" s="36" t="str">
        <f>CONCATENATE("{",F45,'Sub-temas'!O45,G45,H45,I45)</f>
        <v xml:space="preserve">{"name": "Usulután Norte", "abbreviation":"usn", "highlightTable1": "63% tasa de dependencia","highlightTable2": "7.1 escolaridad promedio","highlightTable3": "85% empleo informal","highlightTable4": "38% pobreza multidimensional","highlightTable5": "36%  sin recolección de basura","highlightTable6": "27% receptores de remesas", "highlight1":{ "name": "Extensión territorial", "value":"551.69"}, "highlight2":{ "name": "Densidad poblacional", "value":"202.82"}, "highlight3":{ "name": "Número de distritos", "value":"9"}, </v>
      </c>
      <c r="K45" s="11"/>
      <c r="L45" s="11"/>
      <c r="M45" s="11"/>
      <c r="N45" s="9"/>
      <c r="O45" s="11"/>
      <c r="P45" s="11"/>
      <c r="Q45" s="11"/>
      <c r="R45" s="11"/>
      <c r="S45" s="12"/>
      <c r="T45" s="12"/>
      <c r="U45" s="12"/>
      <c r="V45" s="11"/>
      <c r="W45" s="11"/>
      <c r="X45" s="11"/>
      <c r="Y45" s="11"/>
      <c r="Z45" s="11"/>
      <c r="AA45" s="11"/>
      <c r="AB45" s="11"/>
      <c r="AC45" s="11"/>
      <c r="AD45" s="11"/>
      <c r="AE45" s="8"/>
      <c r="AF45" s="11"/>
      <c r="AG45" s="12"/>
    </row>
    <row r="46" spans="1:33" ht="12.75" customHeight="1" x14ac:dyDescent="0.25">
      <c r="A46" s="24" t="s">
        <v>79</v>
      </c>
      <c r="B46" s="28" t="s">
        <v>111</v>
      </c>
      <c r="C46" s="26">
        <v>747.43</v>
      </c>
      <c r="D46" s="21">
        <v>104.03</v>
      </c>
      <c r="E46" s="10">
        <v>4</v>
      </c>
      <c r="F46" s="30" t="str">
        <f t="shared" si="0"/>
        <v xml:space="preserve">"name": "Usulután Oeste", "abbreviation":"uso", </v>
      </c>
      <c r="G46" s="30" t="str">
        <f t="shared" si="1"/>
        <v xml:space="preserve">"highlight1":{ "name": "Extensión territorial", "value":"747.43"}, </v>
      </c>
      <c r="H46" s="30" t="str">
        <f t="shared" si="2"/>
        <v xml:space="preserve">"highlight2":{ "name": "Densidad poblacional", "value":"104.03"}, </v>
      </c>
      <c r="I46" s="30" t="str">
        <f t="shared" si="3"/>
        <v xml:space="preserve">"highlight3":{ "name": "Número de distritos", "value":"4"}, </v>
      </c>
      <c r="J46" s="36" t="str">
        <f>CONCATENATE("{",F46,'Sub-temas'!O46,G46,H46,I46)</f>
        <v xml:space="preserve">{"name": "Usulután Oeste", "abbreviation":"uso", "highlightTable1": "61% tasa de dependencia","highlightTable2": "5.4 escolaridad promedio","highlightTable3": "88% empleo informal","highlightTable4": "42% pobreza multidimensional","highlightTable5": "83%  sin recolección de basura","highlightTable6": "34% receptores de remesas", "highlight1":{ "name": "Extensión territorial", "value":"747.43"}, "highlight2":{ "name": "Densidad poblacional", "value":"104.03"}, "highlight3":{ "name": "Número de distritos", "value":"4"}, </v>
      </c>
      <c r="K46" s="11"/>
      <c r="L46" s="11"/>
      <c r="M46" s="11"/>
      <c r="N46" s="9"/>
      <c r="O46" s="11"/>
      <c r="P46" s="11"/>
      <c r="Q46" s="11"/>
      <c r="R46" s="11"/>
      <c r="S46" s="12"/>
      <c r="T46" s="12"/>
      <c r="U46" s="12"/>
      <c r="V46" s="11"/>
      <c r="W46" s="11"/>
      <c r="X46" s="11"/>
      <c r="Y46" s="11"/>
      <c r="Z46" s="11"/>
      <c r="AA46" s="11"/>
      <c r="AB46" s="11"/>
      <c r="AC46" s="11"/>
      <c r="AD46" s="11"/>
      <c r="AE46" s="8"/>
      <c r="AF46" s="11"/>
      <c r="AG46" s="12"/>
    </row>
    <row r="47" spans="1:33" ht="12.75" customHeight="1" x14ac:dyDescent="0.25">
      <c r="A47" s="24" t="s">
        <v>80</v>
      </c>
      <c r="B47" s="28" t="s">
        <v>110</v>
      </c>
      <c r="C47" s="26">
        <v>831.32</v>
      </c>
      <c r="D47" s="21">
        <v>191.54</v>
      </c>
      <c r="E47" s="10">
        <v>10</v>
      </c>
      <c r="F47" s="30" t="str">
        <f t="shared" si="0"/>
        <v xml:space="preserve">"name": "Usulután Este", "abbreviation":"use", </v>
      </c>
      <c r="G47" s="30" t="str">
        <f t="shared" si="1"/>
        <v xml:space="preserve">"highlight1":{ "name": "Extensión territorial", "value":"831.32"}, </v>
      </c>
      <c r="H47" s="30" t="str">
        <f t="shared" si="2"/>
        <v xml:space="preserve">"highlight2":{ "name": "Densidad poblacional", "value":"191.54"}, </v>
      </c>
      <c r="I47" s="30" t="str">
        <f t="shared" si="3"/>
        <v xml:space="preserve">"highlight3":{ "name": "Número de distritos", "value":"10"}, </v>
      </c>
      <c r="J47" s="36" t="str">
        <f>CONCATENATE("{",F47,'Sub-temas'!O47,G47,H47,I47)</f>
        <v xml:space="preserve">{"name": "Usulután Este", "abbreviation":"use", "highlightTable1": "59% tasa de dependencia","highlightTable2": "6.6 escolaridad promedio","highlightTable3": "83% empleo informal","highlightTable4": "34% pobreza multidimensional","highlightTable5": "69%  sin recolección de basura","highlightTable6": "40% receptores de remesas", "highlight1":{ "name": "Extensión territorial", "value":"831.32"}, "highlight2":{ "name": "Densidad poblacional", "value":"191.54"}, "highlight3":{ "name": "Número de distritos", "value":"10"}, </v>
      </c>
      <c r="K47" s="11"/>
      <c r="L47" s="11"/>
      <c r="M47" s="11"/>
      <c r="N47" s="9"/>
      <c r="O47" s="11"/>
      <c r="P47" s="11"/>
      <c r="Q47" s="11"/>
      <c r="R47" s="11"/>
      <c r="S47" s="12"/>
      <c r="T47" s="12"/>
      <c r="U47" s="12"/>
      <c r="V47" s="11"/>
      <c r="W47" s="11"/>
      <c r="X47" s="11"/>
      <c r="Y47" s="11"/>
      <c r="Z47" s="11"/>
      <c r="AA47" s="11"/>
      <c r="AB47" s="11"/>
      <c r="AC47" s="11"/>
      <c r="AD47" s="11"/>
      <c r="AE47" s="8"/>
      <c r="AF47" s="11"/>
      <c r="AG47" s="12"/>
    </row>
    <row r="49" spans="3:6" ht="12.75" customHeight="1" x14ac:dyDescent="0.25">
      <c r="C49" s="18"/>
      <c r="E49" s="19"/>
      <c r="F49" s="19"/>
    </row>
    <row r="50" spans="3:6" ht="12.75" customHeight="1" x14ac:dyDescent="0.25">
      <c r="C50" s="18"/>
      <c r="E50" s="19"/>
      <c r="F50" s="19"/>
    </row>
    <row r="51" spans="3:6" ht="12.75" customHeight="1" x14ac:dyDescent="0.25">
      <c r="C51" s="18"/>
      <c r="E51" s="19"/>
      <c r="F51" s="19"/>
    </row>
    <row r="52" spans="3:6" ht="12.75" customHeight="1" x14ac:dyDescent="0.25">
      <c r="C52" s="18"/>
      <c r="E52" s="19"/>
      <c r="F52" s="19"/>
    </row>
    <row r="53" spans="3:6" ht="12.75" customHeight="1" x14ac:dyDescent="0.25">
      <c r="C53" s="18"/>
      <c r="E53" s="19"/>
      <c r="F53" s="19"/>
    </row>
    <row r="54" spans="3:6" ht="12.75" customHeight="1" x14ac:dyDescent="0.25">
      <c r="C54" s="18"/>
      <c r="E54" s="19"/>
      <c r="F54" s="19"/>
    </row>
    <row r="55" spans="3:6" ht="12.75" customHeight="1" x14ac:dyDescent="0.25">
      <c r="C55" s="18"/>
      <c r="E55" s="19"/>
      <c r="F55" s="19"/>
    </row>
    <row r="56" spans="3:6" ht="12.75" customHeight="1" x14ac:dyDescent="0.25">
      <c r="C56" s="18"/>
      <c r="E56" s="19"/>
      <c r="F56" s="19"/>
    </row>
    <row r="57" spans="3:6" ht="12.75" customHeight="1" x14ac:dyDescent="0.25">
      <c r="C57" s="18"/>
      <c r="E57" s="19"/>
      <c r="F57" s="19"/>
    </row>
    <row r="58" spans="3:6" ht="12.75" customHeight="1" x14ac:dyDescent="0.25">
      <c r="C58" s="18"/>
      <c r="E58" s="19"/>
      <c r="F58" s="19"/>
    </row>
    <row r="59" spans="3:6" ht="12.75" customHeight="1" x14ac:dyDescent="0.25">
      <c r="C59" s="18"/>
      <c r="E59" s="19"/>
      <c r="F59" s="19"/>
    </row>
    <row r="60" spans="3:6" ht="12.75" customHeight="1" x14ac:dyDescent="0.25">
      <c r="C60" s="18"/>
      <c r="E60" s="19"/>
      <c r="F60" s="19"/>
    </row>
    <row r="61" spans="3:6" ht="12.75" customHeight="1" x14ac:dyDescent="0.25">
      <c r="C61" s="18"/>
      <c r="E61" s="19"/>
      <c r="F61" s="19"/>
    </row>
    <row r="62" spans="3:6" ht="12.75" customHeight="1" x14ac:dyDescent="0.25">
      <c r="C62" s="18"/>
      <c r="E62" s="19"/>
      <c r="F62" s="19"/>
    </row>
    <row r="63" spans="3:6" ht="12.75" customHeight="1" x14ac:dyDescent="0.25">
      <c r="C63" s="18"/>
      <c r="E63" s="19"/>
      <c r="F63" s="19"/>
    </row>
    <row r="64" spans="3:6" ht="12.75" customHeight="1" x14ac:dyDescent="0.25">
      <c r="C64" s="18"/>
      <c r="E64" s="19"/>
      <c r="F64" s="19"/>
    </row>
    <row r="65" spans="3:6" ht="12.75" customHeight="1" x14ac:dyDescent="0.25">
      <c r="C65" s="18"/>
      <c r="E65" s="19"/>
      <c r="F65" s="19"/>
    </row>
    <row r="66" spans="3:6" ht="12.75" customHeight="1" x14ac:dyDescent="0.25">
      <c r="C66" s="18"/>
      <c r="E66" s="19"/>
      <c r="F66" s="19"/>
    </row>
    <row r="67" spans="3:6" ht="12.75" customHeight="1" x14ac:dyDescent="0.25">
      <c r="C67" s="18"/>
      <c r="E67" s="19"/>
      <c r="F67" s="19"/>
    </row>
    <row r="68" spans="3:6" ht="12.75" customHeight="1" x14ac:dyDescent="0.25">
      <c r="C68" s="18"/>
      <c r="E68" s="19"/>
      <c r="F68" s="19"/>
    </row>
    <row r="69" spans="3:6" ht="12.75" customHeight="1" x14ac:dyDescent="0.25">
      <c r="C69" s="18"/>
      <c r="E69" s="19"/>
      <c r="F69" s="19"/>
    </row>
    <row r="70" spans="3:6" ht="12.75" customHeight="1" x14ac:dyDescent="0.25">
      <c r="C70" s="18"/>
      <c r="E70" s="19"/>
      <c r="F70" s="19"/>
    </row>
    <row r="71" spans="3:6" ht="12.75" customHeight="1" x14ac:dyDescent="0.25">
      <c r="C71" s="18"/>
      <c r="E71" s="19"/>
      <c r="F71" s="19"/>
    </row>
    <row r="72" spans="3:6" ht="12.75" customHeight="1" x14ac:dyDescent="0.25">
      <c r="C72" s="18"/>
      <c r="E72" s="19"/>
      <c r="F72" s="19"/>
    </row>
    <row r="73" spans="3:6" ht="12.75" customHeight="1" x14ac:dyDescent="0.25">
      <c r="C73" s="18"/>
      <c r="E73" s="19"/>
      <c r="F73" s="19"/>
    </row>
    <row r="74" spans="3:6" ht="12.75" customHeight="1" x14ac:dyDescent="0.25">
      <c r="C74" s="18"/>
      <c r="E74" s="19"/>
      <c r="F74" s="19"/>
    </row>
    <row r="75" spans="3:6" ht="12.75" customHeight="1" x14ac:dyDescent="0.25">
      <c r="C75" s="18"/>
      <c r="E75" s="19"/>
      <c r="F75" s="19"/>
    </row>
    <row r="76" spans="3:6" ht="12.75" customHeight="1" x14ac:dyDescent="0.25">
      <c r="C76" s="18"/>
      <c r="E76" s="19"/>
      <c r="F76" s="19"/>
    </row>
    <row r="77" spans="3:6" ht="12.75" customHeight="1" x14ac:dyDescent="0.25">
      <c r="C77" s="18"/>
      <c r="E77" s="19"/>
      <c r="F77" s="19"/>
    </row>
    <row r="78" spans="3:6" ht="12.75" customHeight="1" x14ac:dyDescent="0.25">
      <c r="C78" s="18"/>
      <c r="E78" s="19"/>
      <c r="F78" s="19"/>
    </row>
    <row r="79" spans="3:6" ht="12.75" customHeight="1" x14ac:dyDescent="0.25">
      <c r="C79" s="18"/>
      <c r="E79" s="19"/>
      <c r="F79" s="19"/>
    </row>
    <row r="80" spans="3:6" ht="12.75" customHeight="1" x14ac:dyDescent="0.25">
      <c r="C80" s="18"/>
      <c r="E80" s="19"/>
      <c r="F80" s="19"/>
    </row>
    <row r="81" spans="3:6" ht="12.75" customHeight="1" x14ac:dyDescent="0.25">
      <c r="C81" s="18"/>
      <c r="E81" s="19"/>
      <c r="F81" s="19"/>
    </row>
    <row r="82" spans="3:6" ht="12.75" customHeight="1" x14ac:dyDescent="0.25">
      <c r="C82" s="18"/>
      <c r="E82" s="19"/>
      <c r="F82" s="19"/>
    </row>
    <row r="83" spans="3:6" ht="12.75" customHeight="1" x14ac:dyDescent="0.25">
      <c r="C83" s="18"/>
      <c r="E83" s="19"/>
      <c r="F83" s="19"/>
    </row>
    <row r="84" spans="3:6" ht="12.75" customHeight="1" x14ac:dyDescent="0.25">
      <c r="C84" s="18"/>
      <c r="E84" s="19"/>
      <c r="F84" s="19"/>
    </row>
    <row r="85" spans="3:6" ht="12.75" customHeight="1" x14ac:dyDescent="0.25">
      <c r="C85" s="18"/>
      <c r="E85" s="19"/>
      <c r="F85" s="19"/>
    </row>
    <row r="86" spans="3:6" ht="12.75" customHeight="1" x14ac:dyDescent="0.25">
      <c r="C86" s="18"/>
      <c r="E86" s="19"/>
      <c r="F86" s="19"/>
    </row>
    <row r="87" spans="3:6" ht="12.75" customHeight="1" x14ac:dyDescent="0.25">
      <c r="C87" s="18"/>
      <c r="E87" s="19"/>
      <c r="F87" s="19"/>
    </row>
    <row r="88" spans="3:6" ht="12.75" customHeight="1" x14ac:dyDescent="0.25">
      <c r="C88" s="18"/>
      <c r="E88" s="19"/>
      <c r="F88" s="19"/>
    </row>
    <row r="89" spans="3:6" ht="12.75" customHeight="1" x14ac:dyDescent="0.25">
      <c r="C89" s="18"/>
      <c r="E89" s="19"/>
      <c r="F89" s="19"/>
    </row>
    <row r="90" spans="3:6" ht="12.75" customHeight="1" x14ac:dyDescent="0.25">
      <c r="C90" s="18"/>
      <c r="E90" s="19"/>
      <c r="F90" s="19"/>
    </row>
    <row r="91" spans="3:6" ht="12.75" customHeight="1" x14ac:dyDescent="0.25">
      <c r="C91" s="18"/>
      <c r="E91" s="19"/>
      <c r="F91" s="19"/>
    </row>
    <row r="92" spans="3:6" ht="12.75" customHeight="1" x14ac:dyDescent="0.25">
      <c r="C92" s="18"/>
      <c r="E92" s="19"/>
      <c r="F92" s="19"/>
    </row>
    <row r="93" spans="3:6" ht="12.75" customHeight="1" x14ac:dyDescent="0.25">
      <c r="C93" s="18"/>
      <c r="E93" s="19"/>
      <c r="F93" s="19"/>
    </row>
    <row r="94" spans="3:6" ht="12.75" customHeight="1" x14ac:dyDescent="0.25">
      <c r="C94" s="18"/>
      <c r="E94" s="19"/>
      <c r="F94" s="19"/>
    </row>
    <row r="95" spans="3:6" ht="12.75" customHeight="1" x14ac:dyDescent="0.25">
      <c r="C95" s="18"/>
      <c r="E95" s="19"/>
      <c r="F95" s="19"/>
    </row>
    <row r="96" spans="3:6" ht="12.75" customHeight="1" x14ac:dyDescent="0.25">
      <c r="C96" s="18"/>
      <c r="E96" s="19"/>
      <c r="F96" s="19"/>
    </row>
    <row r="97" spans="3:6" ht="12.75" customHeight="1" x14ac:dyDescent="0.25">
      <c r="C97" s="18"/>
      <c r="E97" s="19"/>
      <c r="F97" s="19"/>
    </row>
    <row r="98" spans="3:6" ht="12.75" customHeight="1" x14ac:dyDescent="0.25">
      <c r="C98" s="18"/>
      <c r="E98" s="19"/>
      <c r="F98" s="19"/>
    </row>
    <row r="99" spans="3:6" ht="12.75" customHeight="1" x14ac:dyDescent="0.25">
      <c r="C99" s="18"/>
      <c r="E99" s="19"/>
      <c r="F99" s="19"/>
    </row>
    <row r="100" spans="3:6" ht="12.75" customHeight="1" x14ac:dyDescent="0.25">
      <c r="C100" s="18"/>
      <c r="E100" s="19"/>
      <c r="F100" s="19"/>
    </row>
    <row r="101" spans="3:6" ht="12.75" customHeight="1" x14ac:dyDescent="0.25">
      <c r="C101" s="18"/>
      <c r="E101" s="19"/>
      <c r="F101" s="19"/>
    </row>
    <row r="102" spans="3:6" ht="12.75" customHeight="1" x14ac:dyDescent="0.25">
      <c r="C102" s="18"/>
      <c r="E102" s="19"/>
      <c r="F102" s="19"/>
    </row>
    <row r="103" spans="3:6" ht="12.75" customHeight="1" x14ac:dyDescent="0.25">
      <c r="C103" s="18"/>
      <c r="E103" s="19"/>
      <c r="F103" s="19"/>
    </row>
    <row r="104" spans="3:6" ht="12.75" customHeight="1" x14ac:dyDescent="0.25">
      <c r="C104" s="18"/>
      <c r="E104" s="19"/>
      <c r="F104" s="19"/>
    </row>
    <row r="105" spans="3:6" ht="12.75" customHeight="1" x14ac:dyDescent="0.25">
      <c r="C105" s="18"/>
      <c r="E105" s="19"/>
      <c r="F105" s="19"/>
    </row>
    <row r="106" spans="3:6" ht="12.75" customHeight="1" x14ac:dyDescent="0.25">
      <c r="C106" s="18"/>
      <c r="E106" s="19"/>
      <c r="F106" s="19"/>
    </row>
    <row r="107" spans="3:6" ht="12.75" customHeight="1" x14ac:dyDescent="0.25">
      <c r="C107" s="18"/>
      <c r="E107" s="19"/>
      <c r="F107" s="19"/>
    </row>
    <row r="108" spans="3:6" ht="12.75" customHeight="1" x14ac:dyDescent="0.25">
      <c r="C108" s="18"/>
      <c r="E108" s="19"/>
      <c r="F108" s="19"/>
    </row>
    <row r="109" spans="3:6" ht="12.75" customHeight="1" x14ac:dyDescent="0.25">
      <c r="C109" s="18"/>
      <c r="E109" s="19"/>
      <c r="F109" s="19"/>
    </row>
    <row r="110" spans="3:6" ht="12.75" customHeight="1" x14ac:dyDescent="0.25">
      <c r="C110" s="18"/>
      <c r="E110" s="19"/>
      <c r="F110" s="19"/>
    </row>
    <row r="111" spans="3:6" ht="12.75" customHeight="1" x14ac:dyDescent="0.25">
      <c r="C111" s="18"/>
      <c r="E111" s="19"/>
      <c r="F111" s="19"/>
    </row>
    <row r="112" spans="3:6" ht="12.75" customHeight="1" x14ac:dyDescent="0.25">
      <c r="C112" s="18"/>
      <c r="E112" s="19"/>
      <c r="F112" s="19"/>
    </row>
    <row r="113" spans="3:6" ht="12.75" customHeight="1" x14ac:dyDescent="0.25">
      <c r="C113" s="18"/>
      <c r="E113" s="19"/>
      <c r="F113" s="19"/>
    </row>
    <row r="114" spans="3:6" ht="12.75" customHeight="1" x14ac:dyDescent="0.25">
      <c r="C114" s="18"/>
      <c r="E114" s="19"/>
      <c r="F114" s="19"/>
    </row>
    <row r="115" spans="3:6" ht="12.75" customHeight="1" x14ac:dyDescent="0.25">
      <c r="C115" s="18"/>
      <c r="E115" s="19"/>
      <c r="F115" s="19"/>
    </row>
    <row r="116" spans="3:6" ht="12.75" customHeight="1" x14ac:dyDescent="0.25">
      <c r="C116" s="18"/>
      <c r="E116" s="19"/>
      <c r="F116" s="19"/>
    </row>
    <row r="117" spans="3:6" ht="12.75" customHeight="1" x14ac:dyDescent="0.25">
      <c r="C117" s="18"/>
      <c r="E117" s="19"/>
      <c r="F117" s="19"/>
    </row>
    <row r="118" spans="3:6" ht="12.75" customHeight="1" x14ac:dyDescent="0.25">
      <c r="C118" s="18"/>
      <c r="E118" s="19"/>
      <c r="F118" s="19"/>
    </row>
    <row r="119" spans="3:6" ht="12.75" customHeight="1" x14ac:dyDescent="0.25">
      <c r="C119" s="18"/>
      <c r="E119" s="19"/>
      <c r="F119" s="19"/>
    </row>
    <row r="120" spans="3:6" ht="12.75" customHeight="1" x14ac:dyDescent="0.25">
      <c r="C120" s="18"/>
      <c r="E120" s="19"/>
      <c r="F120" s="19"/>
    </row>
    <row r="121" spans="3:6" ht="12.75" customHeight="1" x14ac:dyDescent="0.25">
      <c r="C121" s="18"/>
      <c r="E121" s="19"/>
      <c r="F121" s="19"/>
    </row>
    <row r="122" spans="3:6" ht="12.75" customHeight="1" x14ac:dyDescent="0.25">
      <c r="C122" s="18"/>
      <c r="E122" s="19"/>
      <c r="F122" s="19"/>
    </row>
    <row r="123" spans="3:6" ht="12.75" customHeight="1" x14ac:dyDescent="0.25">
      <c r="C123" s="18"/>
      <c r="E123" s="19"/>
      <c r="F123" s="19"/>
    </row>
    <row r="124" spans="3:6" ht="12.75" customHeight="1" x14ac:dyDescent="0.25">
      <c r="C124" s="18"/>
      <c r="E124" s="19"/>
      <c r="F124" s="19"/>
    </row>
    <row r="125" spans="3:6" ht="12.75" customHeight="1" x14ac:dyDescent="0.25">
      <c r="C125" s="18"/>
      <c r="E125" s="19"/>
      <c r="F125" s="19"/>
    </row>
    <row r="126" spans="3:6" ht="12.75" customHeight="1" x14ac:dyDescent="0.25">
      <c r="C126" s="18"/>
      <c r="E126" s="19"/>
      <c r="F126" s="19"/>
    </row>
    <row r="127" spans="3:6" ht="12.75" customHeight="1" x14ac:dyDescent="0.25">
      <c r="C127" s="18"/>
      <c r="E127" s="19"/>
      <c r="F127" s="19"/>
    </row>
    <row r="128" spans="3:6" ht="12.75" customHeight="1" x14ac:dyDescent="0.25">
      <c r="C128" s="18"/>
      <c r="E128" s="19"/>
      <c r="F128" s="19"/>
    </row>
    <row r="129" spans="3:6" ht="12.75" customHeight="1" x14ac:dyDescent="0.25">
      <c r="C129" s="18"/>
      <c r="E129" s="19"/>
      <c r="F129" s="19"/>
    </row>
    <row r="130" spans="3:6" ht="12.75" customHeight="1" x14ac:dyDescent="0.25">
      <c r="C130" s="18"/>
      <c r="E130" s="19"/>
      <c r="F130" s="19"/>
    </row>
    <row r="131" spans="3:6" ht="12.75" customHeight="1" x14ac:dyDescent="0.25">
      <c r="C131" s="18"/>
      <c r="E131" s="19"/>
      <c r="F131" s="19"/>
    </row>
    <row r="132" spans="3:6" ht="12.75" customHeight="1" x14ac:dyDescent="0.25">
      <c r="C132" s="18"/>
      <c r="E132" s="19"/>
      <c r="F132" s="19"/>
    </row>
    <row r="133" spans="3:6" ht="12.75" customHeight="1" x14ac:dyDescent="0.25">
      <c r="C133" s="18"/>
      <c r="E133" s="19"/>
      <c r="F133" s="19"/>
    </row>
    <row r="134" spans="3:6" ht="12.75" customHeight="1" x14ac:dyDescent="0.25">
      <c r="C134" s="18"/>
      <c r="E134" s="19"/>
      <c r="F134" s="19"/>
    </row>
    <row r="135" spans="3:6" ht="12.75" customHeight="1" x14ac:dyDescent="0.25">
      <c r="C135" s="18"/>
      <c r="E135" s="19"/>
      <c r="F135" s="19"/>
    </row>
    <row r="136" spans="3:6" ht="12.75" customHeight="1" x14ac:dyDescent="0.25">
      <c r="C136" s="18"/>
      <c r="E136" s="19"/>
      <c r="F136" s="19"/>
    </row>
    <row r="137" spans="3:6" ht="12.75" customHeight="1" x14ac:dyDescent="0.25">
      <c r="C137" s="18"/>
      <c r="E137" s="19"/>
      <c r="F137" s="19"/>
    </row>
    <row r="138" spans="3:6" ht="12.75" customHeight="1" x14ac:dyDescent="0.25">
      <c r="C138" s="18"/>
      <c r="E138" s="19"/>
      <c r="F138" s="19"/>
    </row>
    <row r="139" spans="3:6" ht="12.75" customHeight="1" x14ac:dyDescent="0.25">
      <c r="C139" s="18"/>
      <c r="E139" s="19"/>
      <c r="F139" s="19"/>
    </row>
    <row r="140" spans="3:6" ht="12.75" customHeight="1" x14ac:dyDescent="0.25">
      <c r="C140" s="18"/>
      <c r="E140" s="19"/>
      <c r="F140" s="19"/>
    </row>
    <row r="141" spans="3:6" ht="12.75" customHeight="1" x14ac:dyDescent="0.25">
      <c r="C141" s="18"/>
      <c r="E141" s="19"/>
      <c r="F141" s="19"/>
    </row>
    <row r="142" spans="3:6" ht="12.75" customHeight="1" x14ac:dyDescent="0.25">
      <c r="C142" s="18"/>
      <c r="E142" s="19"/>
      <c r="F142" s="19"/>
    </row>
    <row r="143" spans="3:6" ht="12.75" customHeight="1" x14ac:dyDescent="0.25">
      <c r="C143" s="18"/>
      <c r="E143" s="19"/>
      <c r="F143" s="19"/>
    </row>
    <row r="144" spans="3:6" ht="12.75" customHeight="1" x14ac:dyDescent="0.25">
      <c r="C144" s="18"/>
      <c r="E144" s="19"/>
      <c r="F144" s="19"/>
    </row>
    <row r="145" spans="3:6" ht="12.75" customHeight="1" x14ac:dyDescent="0.25">
      <c r="C145" s="18"/>
      <c r="E145" s="19"/>
      <c r="F145" s="19"/>
    </row>
    <row r="146" spans="3:6" ht="12.75" customHeight="1" x14ac:dyDescent="0.25">
      <c r="C146" s="18"/>
      <c r="E146" s="19"/>
      <c r="F146" s="19"/>
    </row>
    <row r="147" spans="3:6" ht="12.75" customHeight="1" x14ac:dyDescent="0.25">
      <c r="C147" s="18"/>
      <c r="E147" s="19"/>
      <c r="F147" s="19"/>
    </row>
    <row r="148" spans="3:6" ht="12.75" customHeight="1" x14ac:dyDescent="0.25">
      <c r="C148" s="18"/>
      <c r="E148" s="19"/>
      <c r="F148" s="19"/>
    </row>
    <row r="149" spans="3:6" ht="12.75" customHeight="1" x14ac:dyDescent="0.25">
      <c r="C149" s="18"/>
      <c r="E149" s="19"/>
      <c r="F149" s="19"/>
    </row>
    <row r="150" spans="3:6" ht="12.75" customHeight="1" x14ac:dyDescent="0.25">
      <c r="C150" s="18"/>
      <c r="E150" s="19"/>
      <c r="F150" s="19"/>
    </row>
    <row r="151" spans="3:6" ht="12.75" customHeight="1" x14ac:dyDescent="0.25">
      <c r="C151" s="18"/>
      <c r="E151" s="19"/>
      <c r="F151" s="19"/>
    </row>
    <row r="152" spans="3:6" ht="12.75" customHeight="1" x14ac:dyDescent="0.25">
      <c r="C152" s="18"/>
      <c r="E152" s="19"/>
      <c r="F152" s="19"/>
    </row>
    <row r="153" spans="3:6" ht="12.75" customHeight="1" x14ac:dyDescent="0.25">
      <c r="C153" s="18"/>
      <c r="E153" s="19"/>
      <c r="F153" s="19"/>
    </row>
    <row r="154" spans="3:6" ht="12.75" customHeight="1" x14ac:dyDescent="0.25">
      <c r="C154" s="18"/>
      <c r="E154" s="19"/>
      <c r="F154" s="19"/>
    </row>
    <row r="155" spans="3:6" ht="12.75" customHeight="1" x14ac:dyDescent="0.25">
      <c r="C155" s="18"/>
      <c r="E155" s="19"/>
      <c r="F155" s="19"/>
    </row>
    <row r="156" spans="3:6" ht="12.75" customHeight="1" x14ac:dyDescent="0.25">
      <c r="C156" s="18"/>
      <c r="E156" s="19"/>
      <c r="F156" s="19"/>
    </row>
    <row r="157" spans="3:6" ht="12.75" customHeight="1" x14ac:dyDescent="0.25">
      <c r="C157" s="18"/>
      <c r="E157" s="19"/>
      <c r="F157" s="19"/>
    </row>
    <row r="158" spans="3:6" ht="12.75" customHeight="1" x14ac:dyDescent="0.25">
      <c r="C158" s="18"/>
      <c r="E158" s="19"/>
      <c r="F158" s="19"/>
    </row>
    <row r="159" spans="3:6" ht="12.75" customHeight="1" x14ac:dyDescent="0.25">
      <c r="C159" s="18"/>
      <c r="E159" s="19"/>
      <c r="F159" s="19"/>
    </row>
    <row r="160" spans="3:6" ht="12.75" customHeight="1" x14ac:dyDescent="0.25">
      <c r="C160" s="18"/>
      <c r="E160" s="19"/>
      <c r="F160" s="19"/>
    </row>
    <row r="161" spans="3:6" ht="12.75" customHeight="1" x14ac:dyDescent="0.25">
      <c r="C161" s="18"/>
      <c r="E161" s="19"/>
      <c r="F161" s="19"/>
    </row>
    <row r="162" spans="3:6" ht="12.75" customHeight="1" x14ac:dyDescent="0.25">
      <c r="C162" s="18"/>
      <c r="E162" s="19"/>
      <c r="F162" s="19"/>
    </row>
    <row r="163" spans="3:6" ht="12.75" customHeight="1" x14ac:dyDescent="0.25">
      <c r="C163" s="18"/>
      <c r="E163" s="19"/>
      <c r="F163" s="19"/>
    </row>
    <row r="164" spans="3:6" ht="12.75" customHeight="1" x14ac:dyDescent="0.25">
      <c r="C164" s="18"/>
      <c r="E164" s="19"/>
      <c r="F164" s="19"/>
    </row>
    <row r="165" spans="3:6" ht="12.75" customHeight="1" x14ac:dyDescent="0.25">
      <c r="C165" s="18"/>
      <c r="E165" s="19"/>
      <c r="F165" s="19"/>
    </row>
    <row r="166" spans="3:6" ht="12.75" customHeight="1" x14ac:dyDescent="0.25">
      <c r="C166" s="18"/>
      <c r="E166" s="19"/>
      <c r="F166" s="19"/>
    </row>
    <row r="167" spans="3:6" ht="12.75" customHeight="1" x14ac:dyDescent="0.25">
      <c r="C167" s="18"/>
      <c r="E167" s="19"/>
      <c r="F167" s="19"/>
    </row>
    <row r="168" spans="3:6" ht="12.75" customHeight="1" x14ac:dyDescent="0.25">
      <c r="C168" s="18"/>
      <c r="E168" s="19"/>
      <c r="F168" s="19"/>
    </row>
    <row r="169" spans="3:6" ht="12.75" customHeight="1" x14ac:dyDescent="0.25">
      <c r="C169" s="18"/>
      <c r="E169" s="19"/>
      <c r="F169" s="19"/>
    </row>
    <row r="170" spans="3:6" ht="12.75" customHeight="1" x14ac:dyDescent="0.25">
      <c r="C170" s="18"/>
      <c r="E170" s="19"/>
      <c r="F170" s="19"/>
    </row>
    <row r="171" spans="3:6" ht="12.75" customHeight="1" x14ac:dyDescent="0.25">
      <c r="C171" s="18"/>
      <c r="E171" s="19"/>
      <c r="F171" s="19"/>
    </row>
    <row r="172" spans="3:6" ht="12.75" customHeight="1" x14ac:dyDescent="0.25">
      <c r="C172" s="18"/>
      <c r="E172" s="19"/>
      <c r="F172" s="19"/>
    </row>
    <row r="173" spans="3:6" ht="12.75" customHeight="1" x14ac:dyDescent="0.25">
      <c r="C173" s="18"/>
      <c r="E173" s="19"/>
      <c r="F173" s="19"/>
    </row>
    <row r="174" spans="3:6" ht="12.75" customHeight="1" x14ac:dyDescent="0.25">
      <c r="C174" s="18"/>
      <c r="E174" s="19"/>
      <c r="F174" s="19"/>
    </row>
    <row r="175" spans="3:6" ht="12.75" customHeight="1" x14ac:dyDescent="0.25">
      <c r="C175" s="18"/>
      <c r="E175" s="19"/>
      <c r="F175" s="19"/>
    </row>
    <row r="176" spans="3:6" ht="12.75" customHeight="1" x14ac:dyDescent="0.25">
      <c r="C176" s="18"/>
      <c r="E176" s="19"/>
      <c r="F176" s="19"/>
    </row>
    <row r="177" spans="3:6" ht="12.75" customHeight="1" x14ac:dyDescent="0.25">
      <c r="C177" s="18"/>
      <c r="E177" s="19"/>
      <c r="F177" s="19"/>
    </row>
    <row r="178" spans="3:6" ht="12.75" customHeight="1" x14ac:dyDescent="0.25">
      <c r="C178" s="18"/>
      <c r="E178" s="19"/>
      <c r="F178" s="19"/>
    </row>
    <row r="179" spans="3:6" ht="12.75" customHeight="1" x14ac:dyDescent="0.25">
      <c r="C179" s="18"/>
      <c r="E179" s="19"/>
      <c r="F179" s="19"/>
    </row>
    <row r="180" spans="3:6" ht="12.75" customHeight="1" x14ac:dyDescent="0.25">
      <c r="C180" s="18"/>
      <c r="E180" s="19"/>
      <c r="F180" s="19"/>
    </row>
    <row r="181" spans="3:6" ht="12.75" customHeight="1" x14ac:dyDescent="0.25">
      <c r="C181" s="18"/>
      <c r="E181" s="19"/>
      <c r="F181" s="19"/>
    </row>
    <row r="182" spans="3:6" ht="12.75" customHeight="1" x14ac:dyDescent="0.25">
      <c r="C182" s="18"/>
      <c r="E182" s="19"/>
      <c r="F182" s="19"/>
    </row>
    <row r="183" spans="3:6" ht="12.75" customHeight="1" x14ac:dyDescent="0.25">
      <c r="C183" s="18"/>
      <c r="E183" s="19"/>
      <c r="F183" s="19"/>
    </row>
    <row r="184" spans="3:6" ht="12.75" customHeight="1" x14ac:dyDescent="0.25">
      <c r="C184" s="18"/>
      <c r="E184" s="19"/>
      <c r="F184" s="19"/>
    </row>
    <row r="185" spans="3:6" ht="12.75" customHeight="1" x14ac:dyDescent="0.25">
      <c r="C185" s="18"/>
      <c r="E185" s="19"/>
      <c r="F185" s="19"/>
    </row>
    <row r="186" spans="3:6" ht="12.75" customHeight="1" x14ac:dyDescent="0.25">
      <c r="C186" s="18"/>
      <c r="E186" s="19"/>
      <c r="F186" s="19"/>
    </row>
    <row r="187" spans="3:6" ht="12.75" customHeight="1" x14ac:dyDescent="0.25">
      <c r="C187" s="18"/>
      <c r="E187" s="19"/>
      <c r="F187" s="19"/>
    </row>
    <row r="188" spans="3:6" ht="12.75" customHeight="1" x14ac:dyDescent="0.25">
      <c r="C188" s="18"/>
      <c r="E188" s="19"/>
      <c r="F188" s="19"/>
    </row>
    <row r="189" spans="3:6" ht="12.75" customHeight="1" x14ac:dyDescent="0.25">
      <c r="C189" s="18"/>
      <c r="E189" s="19"/>
      <c r="F189" s="19"/>
    </row>
    <row r="190" spans="3:6" ht="12.75" customHeight="1" x14ac:dyDescent="0.25">
      <c r="C190" s="18"/>
      <c r="E190" s="19"/>
      <c r="F190" s="19"/>
    </row>
    <row r="191" spans="3:6" ht="12.75" customHeight="1" x14ac:dyDescent="0.25">
      <c r="C191" s="18"/>
      <c r="E191" s="19"/>
      <c r="F191" s="19"/>
    </row>
    <row r="192" spans="3:6" ht="12.75" customHeight="1" x14ac:dyDescent="0.25">
      <c r="C192" s="18"/>
      <c r="E192" s="19"/>
      <c r="F192" s="19"/>
    </row>
    <row r="193" spans="3:6" ht="12.75" customHeight="1" x14ac:dyDescent="0.25">
      <c r="C193" s="18"/>
      <c r="E193" s="19"/>
      <c r="F193" s="19"/>
    </row>
    <row r="194" spans="3:6" ht="12.75" customHeight="1" x14ac:dyDescent="0.25">
      <c r="C194" s="18"/>
      <c r="E194" s="19"/>
      <c r="F194" s="19"/>
    </row>
    <row r="195" spans="3:6" ht="12.75" customHeight="1" x14ac:dyDescent="0.25">
      <c r="C195" s="18"/>
      <c r="E195" s="19"/>
      <c r="F195" s="19"/>
    </row>
    <row r="196" spans="3:6" ht="12.75" customHeight="1" x14ac:dyDescent="0.25">
      <c r="C196" s="18"/>
      <c r="E196" s="19"/>
      <c r="F196" s="19"/>
    </row>
    <row r="197" spans="3:6" ht="12.75" customHeight="1" x14ac:dyDescent="0.25">
      <c r="C197" s="18"/>
      <c r="E197" s="19"/>
      <c r="F197" s="19"/>
    </row>
    <row r="198" spans="3:6" ht="12.75" customHeight="1" x14ac:dyDescent="0.25">
      <c r="C198" s="18"/>
      <c r="E198" s="19"/>
      <c r="F198" s="19"/>
    </row>
    <row r="199" spans="3:6" ht="12.75" customHeight="1" x14ac:dyDescent="0.25">
      <c r="C199" s="18"/>
      <c r="E199" s="19"/>
      <c r="F199" s="19"/>
    </row>
    <row r="200" spans="3:6" ht="12.75" customHeight="1" x14ac:dyDescent="0.25">
      <c r="C200" s="18"/>
      <c r="E200" s="19"/>
      <c r="F200" s="19"/>
    </row>
    <row r="201" spans="3:6" ht="12.75" customHeight="1" x14ac:dyDescent="0.25">
      <c r="C201" s="18"/>
      <c r="E201" s="19"/>
      <c r="F201" s="19"/>
    </row>
    <row r="202" spans="3:6" ht="12.75" customHeight="1" x14ac:dyDescent="0.25">
      <c r="C202" s="18"/>
      <c r="E202" s="19"/>
      <c r="F202" s="19"/>
    </row>
    <row r="203" spans="3:6" ht="12.75" customHeight="1" x14ac:dyDescent="0.25">
      <c r="C203" s="18"/>
      <c r="E203" s="19"/>
      <c r="F203" s="19"/>
    </row>
    <row r="204" spans="3:6" ht="12.75" customHeight="1" x14ac:dyDescent="0.25">
      <c r="C204" s="18"/>
      <c r="E204" s="19"/>
      <c r="F204" s="19"/>
    </row>
    <row r="205" spans="3:6" ht="12.75" customHeight="1" x14ac:dyDescent="0.25">
      <c r="C205" s="18"/>
      <c r="E205" s="19"/>
      <c r="F205" s="19"/>
    </row>
    <row r="206" spans="3:6" ht="12.75" customHeight="1" x14ac:dyDescent="0.25">
      <c r="C206" s="18"/>
      <c r="E206" s="19"/>
      <c r="F206" s="19"/>
    </row>
    <row r="207" spans="3:6" ht="12.75" customHeight="1" x14ac:dyDescent="0.25">
      <c r="C207" s="18"/>
      <c r="E207" s="19"/>
      <c r="F207" s="19"/>
    </row>
    <row r="208" spans="3:6" ht="12.75" customHeight="1" x14ac:dyDescent="0.25">
      <c r="C208" s="18"/>
      <c r="E208" s="19"/>
      <c r="F208" s="19"/>
    </row>
    <row r="209" spans="3:6" ht="12.75" customHeight="1" x14ac:dyDescent="0.25">
      <c r="C209" s="18"/>
      <c r="E209" s="19"/>
      <c r="F209" s="19"/>
    </row>
    <row r="210" spans="3:6" ht="12.75" customHeight="1" x14ac:dyDescent="0.25">
      <c r="C210" s="18"/>
      <c r="E210" s="19"/>
      <c r="F210" s="19"/>
    </row>
    <row r="211" spans="3:6" ht="12.75" customHeight="1" x14ac:dyDescent="0.25">
      <c r="C211" s="18"/>
      <c r="E211" s="19"/>
      <c r="F211" s="19"/>
    </row>
    <row r="212" spans="3:6" ht="12.75" customHeight="1" x14ac:dyDescent="0.25">
      <c r="C212" s="18"/>
      <c r="E212" s="19"/>
      <c r="F212" s="19"/>
    </row>
    <row r="213" spans="3:6" ht="12.75" customHeight="1" x14ac:dyDescent="0.25">
      <c r="C213" s="18"/>
      <c r="E213" s="19"/>
      <c r="F213" s="19"/>
    </row>
    <row r="214" spans="3:6" ht="12.75" customHeight="1" x14ac:dyDescent="0.25">
      <c r="C214" s="18"/>
      <c r="E214" s="19"/>
      <c r="F214" s="19"/>
    </row>
    <row r="215" spans="3:6" ht="12.75" customHeight="1" x14ac:dyDescent="0.25">
      <c r="C215" s="18"/>
      <c r="E215" s="19"/>
      <c r="F215" s="19"/>
    </row>
    <row r="216" spans="3:6" ht="12.75" customHeight="1" x14ac:dyDescent="0.25">
      <c r="C216" s="18"/>
      <c r="E216" s="19"/>
      <c r="F216" s="19"/>
    </row>
    <row r="217" spans="3:6" ht="12.75" customHeight="1" x14ac:dyDescent="0.25">
      <c r="C217" s="18"/>
      <c r="E217" s="19"/>
      <c r="F217" s="19"/>
    </row>
    <row r="218" spans="3:6" ht="12.75" customHeight="1" x14ac:dyDescent="0.25">
      <c r="C218" s="18"/>
      <c r="E218" s="19"/>
      <c r="F218" s="19"/>
    </row>
    <row r="219" spans="3:6" ht="12.75" customHeight="1" x14ac:dyDescent="0.25">
      <c r="C219" s="18"/>
      <c r="E219" s="19"/>
      <c r="F219" s="19"/>
    </row>
    <row r="220" spans="3:6" ht="12.75" customHeight="1" x14ac:dyDescent="0.25">
      <c r="C220" s="18"/>
      <c r="E220" s="19"/>
      <c r="F220" s="19"/>
    </row>
    <row r="221" spans="3:6" ht="12.75" customHeight="1" x14ac:dyDescent="0.25">
      <c r="C221" s="18"/>
      <c r="E221" s="19"/>
      <c r="F221" s="19"/>
    </row>
    <row r="222" spans="3:6" ht="12.75" customHeight="1" x14ac:dyDescent="0.25">
      <c r="C222" s="18"/>
      <c r="E222" s="19"/>
      <c r="F222" s="19"/>
    </row>
    <row r="223" spans="3:6" ht="12.75" customHeight="1" x14ac:dyDescent="0.25">
      <c r="C223" s="18"/>
      <c r="E223" s="19"/>
      <c r="F223" s="19"/>
    </row>
    <row r="224" spans="3:6" ht="12.75" customHeight="1" x14ac:dyDescent="0.25">
      <c r="C224" s="18"/>
      <c r="E224" s="19"/>
      <c r="F224" s="19"/>
    </row>
    <row r="225" spans="3:6" ht="12.75" customHeight="1" x14ac:dyDescent="0.25">
      <c r="C225" s="18"/>
      <c r="E225" s="19"/>
      <c r="F225" s="19"/>
    </row>
    <row r="226" spans="3:6" ht="12.75" customHeight="1" x14ac:dyDescent="0.25">
      <c r="C226" s="18"/>
      <c r="E226" s="19"/>
      <c r="F226" s="19"/>
    </row>
    <row r="227" spans="3:6" ht="12.75" customHeight="1" x14ac:dyDescent="0.25">
      <c r="C227" s="18"/>
      <c r="E227" s="19"/>
      <c r="F227" s="19"/>
    </row>
    <row r="228" spans="3:6" ht="12.75" customHeight="1" x14ac:dyDescent="0.25">
      <c r="C228" s="18"/>
      <c r="E228" s="19"/>
      <c r="F228" s="19"/>
    </row>
    <row r="229" spans="3:6" ht="12.75" customHeight="1" x14ac:dyDescent="0.25">
      <c r="C229" s="18"/>
      <c r="E229" s="19"/>
      <c r="F229" s="19"/>
    </row>
    <row r="230" spans="3:6" ht="12.75" customHeight="1" x14ac:dyDescent="0.25">
      <c r="C230" s="18"/>
      <c r="E230" s="19"/>
      <c r="F230" s="19"/>
    </row>
    <row r="231" spans="3:6" ht="12.75" customHeight="1" x14ac:dyDescent="0.25">
      <c r="C231" s="18"/>
      <c r="E231" s="19"/>
      <c r="F231" s="19"/>
    </row>
    <row r="232" spans="3:6" ht="12.75" customHeight="1" x14ac:dyDescent="0.25">
      <c r="C232" s="18"/>
      <c r="E232" s="19"/>
      <c r="F232" s="19"/>
    </row>
    <row r="233" spans="3:6" ht="12.75" customHeight="1" x14ac:dyDescent="0.25">
      <c r="C233" s="18"/>
      <c r="E233" s="19"/>
      <c r="F233" s="19"/>
    </row>
    <row r="234" spans="3:6" ht="12.75" customHeight="1" x14ac:dyDescent="0.25">
      <c r="C234" s="18"/>
      <c r="E234" s="19"/>
      <c r="F234" s="19"/>
    </row>
    <row r="235" spans="3:6" ht="12.75" customHeight="1" x14ac:dyDescent="0.25">
      <c r="C235" s="18"/>
      <c r="E235" s="19"/>
      <c r="F235" s="19"/>
    </row>
    <row r="236" spans="3:6" ht="12.75" customHeight="1" x14ac:dyDescent="0.25">
      <c r="C236" s="18"/>
      <c r="E236" s="19"/>
      <c r="F236" s="19"/>
    </row>
    <row r="237" spans="3:6" ht="12.75" customHeight="1" x14ac:dyDescent="0.25">
      <c r="C237" s="18"/>
      <c r="E237" s="19"/>
      <c r="F237" s="19"/>
    </row>
    <row r="238" spans="3:6" ht="12.75" customHeight="1" x14ac:dyDescent="0.25">
      <c r="C238" s="18"/>
      <c r="E238" s="19"/>
      <c r="F238" s="19"/>
    </row>
    <row r="239" spans="3:6" ht="12.75" customHeight="1" x14ac:dyDescent="0.25">
      <c r="C239" s="18"/>
      <c r="E239" s="19"/>
      <c r="F239" s="19"/>
    </row>
    <row r="240" spans="3:6" ht="12.75" customHeight="1" x14ac:dyDescent="0.25">
      <c r="C240" s="18"/>
      <c r="E240" s="19"/>
      <c r="F240" s="19"/>
    </row>
    <row r="241" spans="3:6" ht="12.75" customHeight="1" x14ac:dyDescent="0.25">
      <c r="C241" s="18"/>
      <c r="E241" s="19"/>
      <c r="F241" s="19"/>
    </row>
    <row r="242" spans="3:6" ht="12.75" customHeight="1" x14ac:dyDescent="0.25">
      <c r="C242" s="18"/>
      <c r="E242" s="19"/>
      <c r="F242" s="19"/>
    </row>
    <row r="243" spans="3:6" ht="12.75" customHeight="1" x14ac:dyDescent="0.25">
      <c r="C243" s="18"/>
      <c r="E243" s="19"/>
      <c r="F243" s="19"/>
    </row>
    <row r="244" spans="3:6" ht="12.75" customHeight="1" x14ac:dyDescent="0.25">
      <c r="C244" s="18"/>
      <c r="E244" s="19"/>
      <c r="F244" s="19"/>
    </row>
    <row r="245" spans="3:6" ht="12.75" customHeight="1" x14ac:dyDescent="0.25">
      <c r="C245" s="18"/>
      <c r="E245" s="19"/>
      <c r="F245" s="19"/>
    </row>
    <row r="246" spans="3:6" ht="12.75" customHeight="1" x14ac:dyDescent="0.25">
      <c r="C246" s="18"/>
      <c r="E246" s="19"/>
      <c r="F246" s="19"/>
    </row>
    <row r="247" spans="3:6" ht="12.75" customHeight="1" x14ac:dyDescent="0.25">
      <c r="C247" s="18"/>
      <c r="E247" s="19"/>
      <c r="F247" s="19"/>
    </row>
    <row r="248" spans="3:6" ht="12.75" customHeight="1" x14ac:dyDescent="0.25">
      <c r="C248" s="18"/>
      <c r="E248" s="19"/>
      <c r="F248" s="19"/>
    </row>
    <row r="249" spans="3:6" ht="12.75" customHeight="1" x14ac:dyDescent="0.25">
      <c r="C249" s="18"/>
      <c r="E249" s="19"/>
      <c r="F249" s="19"/>
    </row>
    <row r="250" spans="3:6" ht="12.75" customHeight="1" x14ac:dyDescent="0.25">
      <c r="C250" s="18"/>
      <c r="E250" s="19"/>
      <c r="F250" s="19"/>
    </row>
    <row r="251" spans="3:6" ht="12.75" customHeight="1" x14ac:dyDescent="0.25">
      <c r="C251" s="18"/>
      <c r="E251" s="19"/>
      <c r="F251" s="19"/>
    </row>
    <row r="252" spans="3:6" ht="12.75" customHeight="1" x14ac:dyDescent="0.25">
      <c r="C252" s="18"/>
      <c r="E252" s="19"/>
      <c r="F252" s="19"/>
    </row>
    <row r="253" spans="3:6" ht="12.75" customHeight="1" x14ac:dyDescent="0.25">
      <c r="C253" s="18"/>
      <c r="E253" s="19"/>
      <c r="F253" s="19"/>
    </row>
    <row r="254" spans="3:6" ht="12.75" customHeight="1" x14ac:dyDescent="0.25">
      <c r="C254" s="18"/>
      <c r="E254" s="19"/>
      <c r="F254" s="19"/>
    </row>
    <row r="255" spans="3:6" ht="12.75" customHeight="1" x14ac:dyDescent="0.25">
      <c r="C255" s="18"/>
      <c r="E255" s="19"/>
      <c r="F255" s="19"/>
    </row>
    <row r="256" spans="3:6" ht="12.75" customHeight="1" x14ac:dyDescent="0.25">
      <c r="C256" s="18"/>
      <c r="E256" s="19"/>
      <c r="F256" s="19"/>
    </row>
    <row r="257" spans="3:6" ht="12.75" customHeight="1" x14ac:dyDescent="0.25">
      <c r="C257" s="18"/>
      <c r="E257" s="19"/>
      <c r="F257" s="19"/>
    </row>
    <row r="258" spans="3:6" ht="12.75" customHeight="1" x14ac:dyDescent="0.25">
      <c r="C258" s="18"/>
      <c r="E258" s="19"/>
      <c r="F258" s="19"/>
    </row>
    <row r="259" spans="3:6" ht="12.75" customHeight="1" x14ac:dyDescent="0.25">
      <c r="C259" s="18"/>
      <c r="E259" s="19"/>
      <c r="F259" s="19"/>
    </row>
    <row r="260" spans="3:6" ht="12.75" customHeight="1" x14ac:dyDescent="0.25">
      <c r="C260" s="18"/>
      <c r="E260" s="19"/>
      <c r="F260" s="19"/>
    </row>
    <row r="261" spans="3:6" ht="12.75" customHeight="1" x14ac:dyDescent="0.25">
      <c r="C261" s="18"/>
      <c r="E261" s="19"/>
      <c r="F261" s="19"/>
    </row>
    <row r="262" spans="3:6" ht="12.75" customHeight="1" x14ac:dyDescent="0.25">
      <c r="C262" s="18"/>
      <c r="E262" s="19"/>
      <c r="F262" s="19"/>
    </row>
    <row r="263" spans="3:6" ht="12.75" customHeight="1" x14ac:dyDescent="0.25">
      <c r="C263" s="18"/>
      <c r="E263" s="19"/>
      <c r="F263" s="19"/>
    </row>
    <row r="264" spans="3:6" ht="12.75" customHeight="1" x14ac:dyDescent="0.25">
      <c r="C264" s="18"/>
      <c r="E264" s="19"/>
      <c r="F264" s="19"/>
    </row>
    <row r="265" spans="3:6" ht="12.75" customHeight="1" x14ac:dyDescent="0.25">
      <c r="C265" s="18"/>
      <c r="E265" s="19"/>
      <c r="F265" s="19"/>
    </row>
    <row r="266" spans="3:6" ht="12.75" customHeight="1" x14ac:dyDescent="0.25">
      <c r="C266" s="18"/>
      <c r="E266" s="19"/>
      <c r="F266" s="19"/>
    </row>
    <row r="267" spans="3:6" ht="12.75" customHeight="1" x14ac:dyDescent="0.25">
      <c r="C267" s="18"/>
      <c r="E267" s="19"/>
      <c r="F267" s="19"/>
    </row>
    <row r="268" spans="3:6" ht="12.75" customHeight="1" x14ac:dyDescent="0.25">
      <c r="C268" s="18"/>
      <c r="E268" s="19"/>
      <c r="F268" s="19"/>
    </row>
    <row r="269" spans="3:6" ht="12.75" customHeight="1" x14ac:dyDescent="0.25">
      <c r="C269" s="18"/>
      <c r="E269" s="19"/>
      <c r="F269" s="19"/>
    </row>
    <row r="270" spans="3:6" ht="12.75" customHeight="1" x14ac:dyDescent="0.25">
      <c r="C270" s="18"/>
      <c r="E270" s="19"/>
      <c r="F270" s="19"/>
    </row>
    <row r="271" spans="3:6" ht="12.75" customHeight="1" x14ac:dyDescent="0.25">
      <c r="C271" s="18"/>
      <c r="E271" s="19"/>
      <c r="F271" s="19"/>
    </row>
    <row r="272" spans="3:6" ht="12.75" customHeight="1" x14ac:dyDescent="0.25">
      <c r="C272" s="18"/>
      <c r="E272" s="19"/>
      <c r="F272" s="19"/>
    </row>
    <row r="273" spans="3:6" ht="12.75" customHeight="1" x14ac:dyDescent="0.25">
      <c r="C273" s="18"/>
      <c r="E273" s="19"/>
      <c r="F273" s="19"/>
    </row>
    <row r="274" spans="3:6" ht="12.75" customHeight="1" x14ac:dyDescent="0.25">
      <c r="C274" s="18"/>
      <c r="E274" s="19"/>
      <c r="F274" s="19"/>
    </row>
    <row r="275" spans="3:6" ht="12.75" customHeight="1" x14ac:dyDescent="0.25">
      <c r="C275" s="18"/>
      <c r="E275" s="19"/>
      <c r="F275" s="19"/>
    </row>
    <row r="276" spans="3:6" ht="12.75" customHeight="1" x14ac:dyDescent="0.25">
      <c r="C276" s="18"/>
      <c r="E276" s="19"/>
      <c r="F276" s="19"/>
    </row>
    <row r="277" spans="3:6" ht="12.75" customHeight="1" x14ac:dyDescent="0.25">
      <c r="C277" s="18"/>
      <c r="E277" s="19"/>
      <c r="F277" s="19"/>
    </row>
    <row r="278" spans="3:6" ht="12.75" customHeight="1" x14ac:dyDescent="0.25">
      <c r="C278" s="18"/>
      <c r="E278" s="19"/>
      <c r="F278" s="19"/>
    </row>
    <row r="279" spans="3:6" ht="12.75" customHeight="1" x14ac:dyDescent="0.25">
      <c r="C279" s="18"/>
      <c r="E279" s="19"/>
      <c r="F279" s="19"/>
    </row>
    <row r="280" spans="3:6" ht="12.75" customHeight="1" x14ac:dyDescent="0.25">
      <c r="C280" s="18"/>
      <c r="E280" s="19"/>
      <c r="F280" s="19"/>
    </row>
    <row r="281" spans="3:6" ht="12.75" customHeight="1" x14ac:dyDescent="0.25">
      <c r="C281" s="18"/>
      <c r="E281" s="19"/>
      <c r="F281" s="19"/>
    </row>
    <row r="282" spans="3:6" ht="12.75" customHeight="1" x14ac:dyDescent="0.25">
      <c r="C282" s="18"/>
      <c r="E282" s="19"/>
      <c r="F282" s="19"/>
    </row>
    <row r="283" spans="3:6" ht="12.75" customHeight="1" x14ac:dyDescent="0.25">
      <c r="C283" s="18"/>
      <c r="E283" s="19"/>
      <c r="F283" s="19"/>
    </row>
    <row r="284" spans="3:6" ht="12.75" customHeight="1" x14ac:dyDescent="0.25">
      <c r="C284" s="18"/>
      <c r="E284" s="19"/>
      <c r="F284" s="19"/>
    </row>
    <row r="285" spans="3:6" ht="12.75" customHeight="1" x14ac:dyDescent="0.25">
      <c r="C285" s="18"/>
      <c r="E285" s="19"/>
      <c r="F285" s="19"/>
    </row>
    <row r="286" spans="3:6" ht="12.75" customHeight="1" x14ac:dyDescent="0.25">
      <c r="C286" s="18"/>
      <c r="E286" s="19"/>
      <c r="F286" s="19"/>
    </row>
    <row r="287" spans="3:6" ht="12.75" customHeight="1" x14ac:dyDescent="0.25">
      <c r="C287" s="18"/>
      <c r="E287" s="19"/>
      <c r="F287" s="19"/>
    </row>
    <row r="288" spans="3:6" ht="12.75" customHeight="1" x14ac:dyDescent="0.25">
      <c r="C288" s="18"/>
      <c r="E288" s="19"/>
      <c r="F288" s="19"/>
    </row>
    <row r="289" spans="3:6" ht="12.75" customHeight="1" x14ac:dyDescent="0.25">
      <c r="C289" s="18"/>
      <c r="E289" s="19"/>
      <c r="F289" s="19"/>
    </row>
    <row r="290" spans="3:6" ht="12.75" customHeight="1" x14ac:dyDescent="0.25">
      <c r="C290" s="18"/>
      <c r="E290" s="19"/>
      <c r="F290" s="19"/>
    </row>
    <row r="291" spans="3:6" ht="12.75" customHeight="1" x14ac:dyDescent="0.25">
      <c r="C291" s="18"/>
      <c r="E291" s="19"/>
      <c r="F291" s="19"/>
    </row>
    <row r="292" spans="3:6" ht="12.75" customHeight="1" x14ac:dyDescent="0.25">
      <c r="C292" s="18"/>
      <c r="E292" s="19"/>
      <c r="F292" s="19"/>
    </row>
    <row r="293" spans="3:6" ht="12.75" customHeight="1" x14ac:dyDescent="0.25">
      <c r="C293" s="18"/>
      <c r="E293" s="19"/>
      <c r="F293" s="19"/>
    </row>
    <row r="294" spans="3:6" ht="12.75" customHeight="1" x14ac:dyDescent="0.25">
      <c r="C294" s="18"/>
      <c r="E294" s="19"/>
      <c r="F294" s="19"/>
    </row>
    <row r="295" spans="3:6" ht="12.75" customHeight="1" x14ac:dyDescent="0.25">
      <c r="C295" s="18"/>
      <c r="E295" s="19"/>
      <c r="F295" s="19"/>
    </row>
    <row r="296" spans="3:6" ht="12.75" customHeight="1" x14ac:dyDescent="0.25">
      <c r="C296" s="18"/>
      <c r="E296" s="19"/>
      <c r="F296" s="19"/>
    </row>
    <row r="297" spans="3:6" ht="12.75" customHeight="1" x14ac:dyDescent="0.25">
      <c r="C297" s="18"/>
      <c r="E297" s="19"/>
      <c r="F297" s="19"/>
    </row>
    <row r="298" spans="3:6" ht="12.75" customHeight="1" x14ac:dyDescent="0.25">
      <c r="C298" s="18"/>
      <c r="E298" s="19"/>
      <c r="F298" s="19"/>
    </row>
    <row r="299" spans="3:6" ht="12.75" customHeight="1" x14ac:dyDescent="0.25">
      <c r="C299" s="18"/>
      <c r="E299" s="19"/>
      <c r="F299" s="19"/>
    </row>
    <row r="300" spans="3:6" ht="12.75" customHeight="1" x14ac:dyDescent="0.25">
      <c r="C300" s="18"/>
      <c r="E300" s="19"/>
      <c r="F300" s="19"/>
    </row>
    <row r="301" spans="3:6" ht="12.75" customHeight="1" x14ac:dyDescent="0.25">
      <c r="C301" s="18"/>
      <c r="E301" s="19"/>
      <c r="F301" s="19"/>
    </row>
    <row r="302" spans="3:6" ht="12.75" customHeight="1" x14ac:dyDescent="0.25">
      <c r="C302" s="18"/>
      <c r="E302" s="19"/>
      <c r="F302" s="19"/>
    </row>
    <row r="303" spans="3:6" ht="12.75" customHeight="1" x14ac:dyDescent="0.25">
      <c r="C303" s="18"/>
      <c r="E303" s="19"/>
      <c r="F303" s="19"/>
    </row>
    <row r="304" spans="3:6" ht="12.75" customHeight="1" x14ac:dyDescent="0.25">
      <c r="C304" s="18"/>
      <c r="E304" s="19"/>
      <c r="F304" s="19"/>
    </row>
    <row r="305" spans="3:6" ht="12.75" customHeight="1" x14ac:dyDescent="0.25">
      <c r="C305" s="18"/>
      <c r="E305" s="19"/>
      <c r="F305" s="19"/>
    </row>
    <row r="306" spans="3:6" ht="12.75" customHeight="1" x14ac:dyDescent="0.25">
      <c r="C306" s="18"/>
      <c r="E306" s="19"/>
      <c r="F306" s="19"/>
    </row>
    <row r="307" spans="3:6" ht="12.75" customHeight="1" x14ac:dyDescent="0.25">
      <c r="C307" s="18"/>
      <c r="E307" s="19"/>
      <c r="F307" s="19"/>
    </row>
    <row r="308" spans="3:6" ht="12.75" customHeight="1" x14ac:dyDescent="0.25">
      <c r="C308" s="18"/>
      <c r="E308" s="19"/>
      <c r="F308" s="19"/>
    </row>
    <row r="309" spans="3:6" ht="12.75" customHeight="1" x14ac:dyDescent="0.25">
      <c r="C309" s="18"/>
      <c r="E309" s="19"/>
      <c r="F309" s="19"/>
    </row>
    <row r="310" spans="3:6" ht="12.75" customHeight="1" x14ac:dyDescent="0.25">
      <c r="C310" s="18"/>
      <c r="E310" s="19"/>
      <c r="F310" s="19"/>
    </row>
    <row r="311" spans="3:6" ht="12.75" customHeight="1" x14ac:dyDescent="0.25">
      <c r="C311" s="18"/>
      <c r="E311" s="19"/>
      <c r="F311" s="19"/>
    </row>
    <row r="312" spans="3:6" ht="12.75" customHeight="1" x14ac:dyDescent="0.25">
      <c r="C312" s="18"/>
      <c r="E312" s="19"/>
      <c r="F312" s="19"/>
    </row>
    <row r="313" spans="3:6" ht="12.75" customHeight="1" x14ac:dyDescent="0.25">
      <c r="C313" s="18"/>
      <c r="E313" s="19"/>
      <c r="F313" s="19"/>
    </row>
    <row r="314" spans="3:6" ht="12.75" customHeight="1" x14ac:dyDescent="0.25">
      <c r="C314" s="18"/>
      <c r="E314" s="19"/>
      <c r="F314" s="19"/>
    </row>
    <row r="315" spans="3:6" ht="12.75" customHeight="1" x14ac:dyDescent="0.25">
      <c r="C315" s="18"/>
      <c r="E315" s="19"/>
      <c r="F315" s="19"/>
    </row>
    <row r="316" spans="3:6" ht="12.75" customHeight="1" x14ac:dyDescent="0.25">
      <c r="C316" s="18"/>
      <c r="E316" s="19"/>
      <c r="F316" s="19"/>
    </row>
    <row r="317" spans="3:6" ht="12.75" customHeight="1" x14ac:dyDescent="0.25">
      <c r="C317" s="18"/>
      <c r="E317" s="19"/>
      <c r="F317" s="19"/>
    </row>
    <row r="318" spans="3:6" ht="12.75" customHeight="1" x14ac:dyDescent="0.25">
      <c r="C318" s="18"/>
      <c r="E318" s="19"/>
      <c r="F318" s="19"/>
    </row>
    <row r="319" spans="3:6" ht="12.75" customHeight="1" x14ac:dyDescent="0.25">
      <c r="C319" s="18"/>
      <c r="E319" s="19"/>
      <c r="F319" s="19"/>
    </row>
    <row r="320" spans="3:6" ht="12.75" customHeight="1" x14ac:dyDescent="0.25">
      <c r="C320" s="18"/>
      <c r="E320" s="19"/>
      <c r="F320" s="19"/>
    </row>
    <row r="321" spans="3:6" ht="12.75" customHeight="1" x14ac:dyDescent="0.25">
      <c r="C321" s="18"/>
      <c r="E321" s="19"/>
      <c r="F321" s="19"/>
    </row>
    <row r="322" spans="3:6" ht="12.75" customHeight="1" x14ac:dyDescent="0.25">
      <c r="C322" s="18"/>
      <c r="E322" s="19"/>
      <c r="F322" s="19"/>
    </row>
    <row r="323" spans="3:6" ht="12.75" customHeight="1" x14ac:dyDescent="0.25">
      <c r="C323" s="18"/>
      <c r="E323" s="19"/>
      <c r="F323" s="19"/>
    </row>
    <row r="324" spans="3:6" ht="12.75" customHeight="1" x14ac:dyDescent="0.25">
      <c r="C324" s="18"/>
      <c r="E324" s="19"/>
      <c r="F324" s="19"/>
    </row>
    <row r="325" spans="3:6" ht="12.75" customHeight="1" x14ac:dyDescent="0.25">
      <c r="C325" s="18"/>
      <c r="E325" s="19"/>
      <c r="F325" s="19"/>
    </row>
    <row r="326" spans="3:6" ht="12.75" customHeight="1" x14ac:dyDescent="0.25">
      <c r="C326" s="18"/>
      <c r="E326" s="19"/>
      <c r="F326" s="19"/>
    </row>
    <row r="327" spans="3:6" ht="12.75" customHeight="1" x14ac:dyDescent="0.25">
      <c r="C327" s="18"/>
      <c r="E327" s="19"/>
      <c r="F327" s="19"/>
    </row>
    <row r="328" spans="3:6" ht="12.75" customHeight="1" x14ac:dyDescent="0.25">
      <c r="C328" s="18"/>
      <c r="E328" s="19"/>
      <c r="F328" s="19"/>
    </row>
    <row r="329" spans="3:6" ht="12.75" customHeight="1" x14ac:dyDescent="0.25">
      <c r="C329" s="18"/>
      <c r="E329" s="19"/>
      <c r="F329" s="19"/>
    </row>
    <row r="330" spans="3:6" ht="12.75" customHeight="1" x14ac:dyDescent="0.25">
      <c r="C330" s="18"/>
      <c r="E330" s="19"/>
      <c r="F330" s="19"/>
    </row>
    <row r="331" spans="3:6" ht="12.75" customHeight="1" x14ac:dyDescent="0.25">
      <c r="C331" s="18"/>
      <c r="E331" s="19"/>
      <c r="F331" s="19"/>
    </row>
    <row r="332" spans="3:6" ht="12.75" customHeight="1" x14ac:dyDescent="0.25">
      <c r="C332" s="18"/>
      <c r="E332" s="19"/>
      <c r="F332" s="19"/>
    </row>
    <row r="333" spans="3:6" ht="12.75" customHeight="1" x14ac:dyDescent="0.25">
      <c r="C333" s="18"/>
      <c r="E333" s="19"/>
      <c r="F333" s="19"/>
    </row>
    <row r="334" spans="3:6" ht="12.75" customHeight="1" x14ac:dyDescent="0.25">
      <c r="C334" s="18"/>
      <c r="E334" s="19"/>
      <c r="F334" s="19"/>
    </row>
    <row r="335" spans="3:6" ht="12.75" customHeight="1" x14ac:dyDescent="0.25">
      <c r="C335" s="18"/>
      <c r="E335" s="19"/>
      <c r="F335" s="19"/>
    </row>
    <row r="336" spans="3:6" ht="12.75" customHeight="1" x14ac:dyDescent="0.25">
      <c r="C336" s="18"/>
      <c r="E336" s="19"/>
      <c r="F336" s="19"/>
    </row>
    <row r="337" spans="3:6" ht="12.75" customHeight="1" x14ac:dyDescent="0.25">
      <c r="C337" s="18"/>
      <c r="E337" s="19"/>
      <c r="F337" s="19"/>
    </row>
    <row r="338" spans="3:6" ht="12.75" customHeight="1" x14ac:dyDescent="0.25">
      <c r="C338" s="18"/>
      <c r="E338" s="19"/>
      <c r="F338" s="19"/>
    </row>
    <row r="339" spans="3:6" ht="12.75" customHeight="1" x14ac:dyDescent="0.25">
      <c r="C339" s="18"/>
      <c r="E339" s="19"/>
      <c r="F339" s="19"/>
    </row>
    <row r="340" spans="3:6" ht="12.75" customHeight="1" x14ac:dyDescent="0.25">
      <c r="C340" s="18"/>
      <c r="E340" s="19"/>
      <c r="F340" s="19"/>
    </row>
    <row r="341" spans="3:6" ht="12.75" customHeight="1" x14ac:dyDescent="0.25">
      <c r="C341" s="18"/>
      <c r="E341" s="19"/>
      <c r="F341" s="19"/>
    </row>
    <row r="342" spans="3:6" ht="12.75" customHeight="1" x14ac:dyDescent="0.25">
      <c r="C342" s="18"/>
      <c r="E342" s="19"/>
      <c r="F342" s="19"/>
    </row>
    <row r="343" spans="3:6" ht="12.75" customHeight="1" x14ac:dyDescent="0.25">
      <c r="C343" s="18"/>
      <c r="E343" s="19"/>
      <c r="F343" s="19"/>
    </row>
    <row r="344" spans="3:6" ht="12.75" customHeight="1" x14ac:dyDescent="0.25">
      <c r="C344" s="18"/>
      <c r="E344" s="19"/>
      <c r="F344" s="19"/>
    </row>
    <row r="345" spans="3:6" ht="12.75" customHeight="1" x14ac:dyDescent="0.25">
      <c r="C345" s="18"/>
      <c r="E345" s="19"/>
      <c r="F345" s="19"/>
    </row>
    <row r="346" spans="3:6" ht="12.75" customHeight="1" x14ac:dyDescent="0.25">
      <c r="C346" s="18"/>
      <c r="E346" s="19"/>
      <c r="F346" s="19"/>
    </row>
    <row r="347" spans="3:6" ht="12.75" customHeight="1" x14ac:dyDescent="0.25">
      <c r="C347" s="18"/>
      <c r="E347" s="19"/>
      <c r="F347" s="19"/>
    </row>
    <row r="348" spans="3:6" ht="12.75" customHeight="1" x14ac:dyDescent="0.25">
      <c r="C348" s="18"/>
      <c r="E348" s="19"/>
      <c r="F348" s="19"/>
    </row>
    <row r="349" spans="3:6" ht="12.75" customHeight="1" x14ac:dyDescent="0.25">
      <c r="C349" s="18"/>
      <c r="E349" s="19"/>
      <c r="F349" s="19"/>
    </row>
    <row r="350" spans="3:6" ht="12.75" customHeight="1" x14ac:dyDescent="0.25">
      <c r="C350" s="18"/>
      <c r="E350" s="19"/>
      <c r="F350" s="19"/>
    </row>
    <row r="351" spans="3:6" ht="12.75" customHeight="1" x14ac:dyDescent="0.25">
      <c r="C351" s="18"/>
      <c r="E351" s="19"/>
      <c r="F351" s="19"/>
    </row>
    <row r="352" spans="3:6" ht="12.75" customHeight="1" x14ac:dyDescent="0.25">
      <c r="C352" s="18"/>
      <c r="E352" s="19"/>
      <c r="F352" s="19"/>
    </row>
    <row r="353" spans="3:6" ht="12.75" customHeight="1" x14ac:dyDescent="0.25">
      <c r="C353" s="18"/>
      <c r="E353" s="19"/>
      <c r="F353" s="19"/>
    </row>
    <row r="354" spans="3:6" ht="12.75" customHeight="1" x14ac:dyDescent="0.25">
      <c r="C354" s="18"/>
      <c r="E354" s="19"/>
      <c r="F354" s="19"/>
    </row>
    <row r="355" spans="3:6" ht="12.75" customHeight="1" x14ac:dyDescent="0.25">
      <c r="C355" s="18"/>
      <c r="E355" s="19"/>
      <c r="F355" s="19"/>
    </row>
    <row r="356" spans="3:6" ht="12.75" customHeight="1" x14ac:dyDescent="0.25">
      <c r="C356" s="18"/>
      <c r="E356" s="19"/>
      <c r="F356" s="19"/>
    </row>
    <row r="357" spans="3:6" ht="12.75" customHeight="1" x14ac:dyDescent="0.25">
      <c r="C357" s="18"/>
      <c r="E357" s="19"/>
      <c r="F357" s="19"/>
    </row>
    <row r="358" spans="3:6" ht="12.75" customHeight="1" x14ac:dyDescent="0.25">
      <c r="C358" s="18"/>
      <c r="E358" s="19"/>
      <c r="F358" s="19"/>
    </row>
    <row r="359" spans="3:6" ht="12.75" customHeight="1" x14ac:dyDescent="0.25">
      <c r="C359" s="18"/>
      <c r="E359" s="19"/>
      <c r="F359" s="19"/>
    </row>
    <row r="360" spans="3:6" ht="12.75" customHeight="1" x14ac:dyDescent="0.25">
      <c r="C360" s="18"/>
      <c r="E360" s="19"/>
      <c r="F360" s="19"/>
    </row>
    <row r="361" spans="3:6" ht="12.75" customHeight="1" x14ac:dyDescent="0.25">
      <c r="C361" s="18"/>
      <c r="E361" s="19"/>
      <c r="F361" s="19"/>
    </row>
    <row r="362" spans="3:6" ht="12.75" customHeight="1" x14ac:dyDescent="0.25">
      <c r="C362" s="18"/>
      <c r="E362" s="19"/>
      <c r="F362" s="19"/>
    </row>
    <row r="363" spans="3:6" ht="12.75" customHeight="1" x14ac:dyDescent="0.25">
      <c r="C363" s="18"/>
      <c r="E363" s="19"/>
      <c r="F363" s="19"/>
    </row>
    <row r="364" spans="3:6" ht="12.75" customHeight="1" x14ac:dyDescent="0.25">
      <c r="C364" s="18"/>
      <c r="E364" s="19"/>
      <c r="F364" s="19"/>
    </row>
    <row r="365" spans="3:6" ht="12.75" customHeight="1" x14ac:dyDescent="0.25">
      <c r="C365" s="18"/>
      <c r="E365" s="19"/>
      <c r="F365" s="19"/>
    </row>
    <row r="366" spans="3:6" ht="12.75" customHeight="1" x14ac:dyDescent="0.25">
      <c r="C366" s="18"/>
      <c r="E366" s="19"/>
      <c r="F366" s="19"/>
    </row>
    <row r="367" spans="3:6" ht="12.75" customHeight="1" x14ac:dyDescent="0.25">
      <c r="C367" s="18"/>
      <c r="E367" s="19"/>
      <c r="F367" s="19"/>
    </row>
    <row r="368" spans="3:6" ht="12.75" customHeight="1" x14ac:dyDescent="0.25">
      <c r="C368" s="18"/>
      <c r="E368" s="19"/>
      <c r="F368" s="19"/>
    </row>
    <row r="369" spans="3:6" ht="12.75" customHeight="1" x14ac:dyDescent="0.25">
      <c r="C369" s="18"/>
      <c r="E369" s="19"/>
      <c r="F369" s="19"/>
    </row>
    <row r="370" spans="3:6" ht="12.75" customHeight="1" x14ac:dyDescent="0.25">
      <c r="C370" s="18"/>
      <c r="E370" s="19"/>
      <c r="F370" s="19"/>
    </row>
    <row r="371" spans="3:6" ht="12.75" customHeight="1" x14ac:dyDescent="0.25">
      <c r="C371" s="18"/>
      <c r="E371" s="19"/>
      <c r="F371" s="19"/>
    </row>
    <row r="372" spans="3:6" ht="12.75" customHeight="1" x14ac:dyDescent="0.25">
      <c r="C372" s="18"/>
      <c r="E372" s="19"/>
      <c r="F372" s="19"/>
    </row>
    <row r="373" spans="3:6" ht="12.75" customHeight="1" x14ac:dyDescent="0.25">
      <c r="C373" s="18"/>
      <c r="E373" s="19"/>
      <c r="F373" s="19"/>
    </row>
    <row r="374" spans="3:6" ht="12.75" customHeight="1" x14ac:dyDescent="0.25">
      <c r="C374" s="18"/>
      <c r="E374" s="19"/>
      <c r="F374" s="19"/>
    </row>
    <row r="375" spans="3:6" ht="12.75" customHeight="1" x14ac:dyDescent="0.25">
      <c r="C375" s="18"/>
      <c r="E375" s="19"/>
      <c r="F375" s="19"/>
    </row>
    <row r="376" spans="3:6" ht="12.75" customHeight="1" x14ac:dyDescent="0.25">
      <c r="C376" s="18"/>
      <c r="E376" s="19"/>
      <c r="F376" s="19"/>
    </row>
    <row r="377" spans="3:6" ht="12.75" customHeight="1" x14ac:dyDescent="0.25">
      <c r="C377" s="18"/>
      <c r="E377" s="19"/>
      <c r="F377" s="19"/>
    </row>
    <row r="378" spans="3:6" ht="12.75" customHeight="1" x14ac:dyDescent="0.25">
      <c r="C378" s="18"/>
      <c r="E378" s="19"/>
      <c r="F378" s="19"/>
    </row>
    <row r="379" spans="3:6" ht="12.75" customHeight="1" x14ac:dyDescent="0.25">
      <c r="C379" s="18"/>
      <c r="E379" s="19"/>
      <c r="F379" s="19"/>
    </row>
    <row r="380" spans="3:6" ht="12.75" customHeight="1" x14ac:dyDescent="0.25">
      <c r="C380" s="18"/>
      <c r="E380" s="19"/>
      <c r="F380" s="19"/>
    </row>
    <row r="381" spans="3:6" ht="12.75" customHeight="1" x14ac:dyDescent="0.25">
      <c r="C381" s="18"/>
      <c r="E381" s="19"/>
      <c r="F381" s="19"/>
    </row>
    <row r="382" spans="3:6" ht="12.75" customHeight="1" x14ac:dyDescent="0.25">
      <c r="C382" s="18"/>
      <c r="E382" s="19"/>
      <c r="F382" s="19"/>
    </row>
    <row r="383" spans="3:6" ht="12.75" customHeight="1" x14ac:dyDescent="0.25">
      <c r="C383" s="18"/>
      <c r="E383" s="19"/>
      <c r="F383" s="19"/>
    </row>
    <row r="384" spans="3:6" ht="12.75" customHeight="1" x14ac:dyDescent="0.25">
      <c r="C384" s="18"/>
      <c r="E384" s="19"/>
      <c r="F384" s="19"/>
    </row>
    <row r="385" spans="3:6" ht="12.75" customHeight="1" x14ac:dyDescent="0.25">
      <c r="C385" s="18"/>
      <c r="E385" s="19"/>
      <c r="F385" s="19"/>
    </row>
    <row r="386" spans="3:6" ht="12.75" customHeight="1" x14ac:dyDescent="0.25">
      <c r="C386" s="18"/>
      <c r="E386" s="19"/>
      <c r="F386" s="19"/>
    </row>
    <row r="387" spans="3:6" ht="12.75" customHeight="1" x14ac:dyDescent="0.25">
      <c r="C387" s="18"/>
      <c r="E387" s="19"/>
      <c r="F387" s="19"/>
    </row>
    <row r="388" spans="3:6" ht="12.75" customHeight="1" x14ac:dyDescent="0.25">
      <c r="C388" s="18"/>
      <c r="E388" s="19"/>
      <c r="F388" s="19"/>
    </row>
    <row r="389" spans="3:6" ht="12.75" customHeight="1" x14ac:dyDescent="0.25">
      <c r="C389" s="18"/>
      <c r="E389" s="19"/>
      <c r="F389" s="19"/>
    </row>
    <row r="390" spans="3:6" ht="12.75" customHeight="1" x14ac:dyDescent="0.25">
      <c r="C390" s="18"/>
      <c r="E390" s="19"/>
      <c r="F390" s="19"/>
    </row>
    <row r="391" spans="3:6" ht="12.75" customHeight="1" x14ac:dyDescent="0.25">
      <c r="C391" s="18"/>
      <c r="E391" s="19"/>
      <c r="F391" s="19"/>
    </row>
    <row r="392" spans="3:6" ht="12.75" customHeight="1" x14ac:dyDescent="0.25">
      <c r="C392" s="18"/>
      <c r="E392" s="19"/>
      <c r="F392" s="19"/>
    </row>
    <row r="393" spans="3:6" ht="12.75" customHeight="1" x14ac:dyDescent="0.25">
      <c r="C393" s="18"/>
      <c r="E393" s="19"/>
      <c r="F393" s="19"/>
    </row>
    <row r="394" spans="3:6" ht="12.75" customHeight="1" x14ac:dyDescent="0.25">
      <c r="C394" s="18"/>
      <c r="E394" s="19"/>
      <c r="F394" s="19"/>
    </row>
    <row r="395" spans="3:6" ht="12.75" customHeight="1" x14ac:dyDescent="0.25">
      <c r="C395" s="18"/>
      <c r="E395" s="19"/>
      <c r="F395" s="19"/>
    </row>
    <row r="396" spans="3:6" ht="12.75" customHeight="1" x14ac:dyDescent="0.25">
      <c r="C396" s="18"/>
      <c r="E396" s="19"/>
      <c r="F396" s="19"/>
    </row>
    <row r="397" spans="3:6" ht="12.75" customHeight="1" x14ac:dyDescent="0.25">
      <c r="C397" s="18"/>
      <c r="E397" s="19"/>
      <c r="F397" s="19"/>
    </row>
    <row r="398" spans="3:6" ht="12.75" customHeight="1" x14ac:dyDescent="0.25">
      <c r="C398" s="18"/>
      <c r="E398" s="19"/>
      <c r="F398" s="19"/>
    </row>
    <row r="399" spans="3:6" ht="12.75" customHeight="1" x14ac:dyDescent="0.25">
      <c r="C399" s="18"/>
      <c r="E399" s="19"/>
      <c r="F399" s="19"/>
    </row>
    <row r="400" spans="3:6" ht="12.75" customHeight="1" x14ac:dyDescent="0.25">
      <c r="C400" s="18"/>
      <c r="E400" s="19"/>
      <c r="F400" s="19"/>
    </row>
    <row r="401" spans="3:6" ht="12.75" customHeight="1" x14ac:dyDescent="0.25">
      <c r="C401" s="18"/>
      <c r="E401" s="19"/>
      <c r="F401" s="19"/>
    </row>
    <row r="402" spans="3:6" ht="12.75" customHeight="1" x14ac:dyDescent="0.25">
      <c r="C402" s="18"/>
      <c r="E402" s="19"/>
      <c r="F402" s="19"/>
    </row>
    <row r="403" spans="3:6" ht="12.75" customHeight="1" x14ac:dyDescent="0.25">
      <c r="C403" s="18"/>
      <c r="E403" s="19"/>
      <c r="F403" s="19"/>
    </row>
    <row r="404" spans="3:6" ht="12.75" customHeight="1" x14ac:dyDescent="0.25">
      <c r="C404" s="18"/>
      <c r="E404" s="19"/>
      <c r="F404" s="19"/>
    </row>
    <row r="405" spans="3:6" ht="12.75" customHeight="1" x14ac:dyDescent="0.25">
      <c r="C405" s="18"/>
      <c r="E405" s="19"/>
      <c r="F405" s="19"/>
    </row>
    <row r="406" spans="3:6" ht="12.75" customHeight="1" x14ac:dyDescent="0.25">
      <c r="C406" s="18"/>
      <c r="E406" s="19"/>
      <c r="F406" s="19"/>
    </row>
    <row r="407" spans="3:6" ht="12.75" customHeight="1" x14ac:dyDescent="0.25">
      <c r="C407" s="18"/>
      <c r="E407" s="19"/>
      <c r="F407" s="19"/>
    </row>
    <row r="408" spans="3:6" ht="12.75" customHeight="1" x14ac:dyDescent="0.25">
      <c r="C408" s="18"/>
      <c r="E408" s="19"/>
      <c r="F408" s="19"/>
    </row>
    <row r="409" spans="3:6" ht="12.75" customHeight="1" x14ac:dyDescent="0.25">
      <c r="C409" s="18"/>
      <c r="E409" s="19"/>
      <c r="F409" s="19"/>
    </row>
    <row r="410" spans="3:6" ht="12.75" customHeight="1" x14ac:dyDescent="0.25">
      <c r="C410" s="18"/>
      <c r="E410" s="19"/>
      <c r="F410" s="19"/>
    </row>
    <row r="411" spans="3:6" ht="12.75" customHeight="1" x14ac:dyDescent="0.25">
      <c r="C411" s="18"/>
      <c r="E411" s="19"/>
      <c r="F411" s="19"/>
    </row>
    <row r="412" spans="3:6" ht="12.75" customHeight="1" x14ac:dyDescent="0.25">
      <c r="C412" s="18"/>
      <c r="E412" s="19"/>
      <c r="F412" s="19"/>
    </row>
    <row r="413" spans="3:6" ht="12.75" customHeight="1" x14ac:dyDescent="0.25">
      <c r="C413" s="18"/>
      <c r="E413" s="19"/>
      <c r="F413" s="19"/>
    </row>
    <row r="414" spans="3:6" ht="12.75" customHeight="1" x14ac:dyDescent="0.25">
      <c r="C414" s="18"/>
      <c r="E414" s="19"/>
      <c r="F414" s="19"/>
    </row>
    <row r="415" spans="3:6" ht="12.75" customHeight="1" x14ac:dyDescent="0.25">
      <c r="C415" s="18"/>
      <c r="E415" s="19"/>
      <c r="F415" s="19"/>
    </row>
    <row r="416" spans="3:6" ht="12.75" customHeight="1" x14ac:dyDescent="0.25">
      <c r="C416" s="18"/>
      <c r="E416" s="19"/>
      <c r="F416" s="19"/>
    </row>
    <row r="417" spans="3:6" ht="12.75" customHeight="1" x14ac:dyDescent="0.25">
      <c r="C417" s="18"/>
      <c r="E417" s="19"/>
      <c r="F417" s="19"/>
    </row>
    <row r="418" spans="3:6" ht="12.75" customHeight="1" x14ac:dyDescent="0.25">
      <c r="C418" s="18"/>
      <c r="E418" s="19"/>
      <c r="F418" s="19"/>
    </row>
    <row r="419" spans="3:6" ht="12.75" customHeight="1" x14ac:dyDescent="0.25">
      <c r="C419" s="18"/>
      <c r="E419" s="19"/>
      <c r="F419" s="19"/>
    </row>
    <row r="420" spans="3:6" ht="12.75" customHeight="1" x14ac:dyDescent="0.25">
      <c r="C420" s="18"/>
      <c r="E420" s="19"/>
      <c r="F420" s="19"/>
    </row>
    <row r="421" spans="3:6" ht="12.75" customHeight="1" x14ac:dyDescent="0.25">
      <c r="C421" s="18"/>
      <c r="E421" s="19"/>
      <c r="F421" s="19"/>
    </row>
    <row r="422" spans="3:6" ht="12.75" customHeight="1" x14ac:dyDescent="0.25">
      <c r="C422" s="18"/>
      <c r="E422" s="19"/>
      <c r="F422" s="19"/>
    </row>
    <row r="423" spans="3:6" ht="12.75" customHeight="1" x14ac:dyDescent="0.25">
      <c r="C423" s="18"/>
      <c r="E423" s="19"/>
      <c r="F423" s="19"/>
    </row>
    <row r="424" spans="3:6" ht="12.75" customHeight="1" x14ac:dyDescent="0.25">
      <c r="C424" s="18"/>
      <c r="E424" s="19"/>
      <c r="F424" s="19"/>
    </row>
    <row r="425" spans="3:6" ht="12.75" customHeight="1" x14ac:dyDescent="0.25">
      <c r="C425" s="18"/>
      <c r="E425" s="19"/>
      <c r="F425" s="19"/>
    </row>
    <row r="426" spans="3:6" ht="12.75" customHeight="1" x14ac:dyDescent="0.25">
      <c r="C426" s="18"/>
      <c r="E426" s="19"/>
      <c r="F426" s="19"/>
    </row>
    <row r="427" spans="3:6" ht="12.75" customHeight="1" x14ac:dyDescent="0.25">
      <c r="C427" s="18"/>
      <c r="E427" s="19"/>
      <c r="F427" s="19"/>
    </row>
    <row r="428" spans="3:6" ht="12.75" customHeight="1" x14ac:dyDescent="0.25">
      <c r="C428" s="18"/>
      <c r="E428" s="19"/>
      <c r="F428" s="19"/>
    </row>
    <row r="429" spans="3:6" ht="12.75" customHeight="1" x14ac:dyDescent="0.25">
      <c r="C429" s="18"/>
      <c r="E429" s="19"/>
      <c r="F429" s="19"/>
    </row>
    <row r="430" spans="3:6" ht="12.75" customHeight="1" x14ac:dyDescent="0.25">
      <c r="C430" s="18"/>
      <c r="E430" s="19"/>
      <c r="F430" s="19"/>
    </row>
    <row r="431" spans="3:6" ht="12.75" customHeight="1" x14ac:dyDescent="0.25">
      <c r="C431" s="18"/>
      <c r="E431" s="19"/>
      <c r="F431" s="19"/>
    </row>
    <row r="432" spans="3:6" ht="12.75" customHeight="1" x14ac:dyDescent="0.25">
      <c r="C432" s="18"/>
      <c r="E432" s="19"/>
      <c r="F432" s="19"/>
    </row>
    <row r="433" spans="3:6" ht="12.75" customHeight="1" x14ac:dyDescent="0.25">
      <c r="C433" s="18"/>
      <c r="E433" s="19"/>
      <c r="F433" s="19"/>
    </row>
    <row r="434" spans="3:6" ht="12.75" customHeight="1" x14ac:dyDescent="0.25">
      <c r="C434" s="18"/>
      <c r="E434" s="19"/>
      <c r="F434" s="19"/>
    </row>
    <row r="435" spans="3:6" ht="12.75" customHeight="1" x14ac:dyDescent="0.25">
      <c r="C435" s="18"/>
      <c r="E435" s="19"/>
      <c r="F435" s="19"/>
    </row>
    <row r="436" spans="3:6" ht="12.75" customHeight="1" x14ac:dyDescent="0.25">
      <c r="C436" s="18"/>
      <c r="E436" s="19"/>
      <c r="F436" s="19"/>
    </row>
    <row r="437" spans="3:6" ht="12.75" customHeight="1" x14ac:dyDescent="0.25">
      <c r="C437" s="18"/>
      <c r="E437" s="19"/>
      <c r="F437" s="19"/>
    </row>
    <row r="438" spans="3:6" ht="12.75" customHeight="1" x14ac:dyDescent="0.25">
      <c r="C438" s="18"/>
      <c r="E438" s="19"/>
      <c r="F438" s="19"/>
    </row>
    <row r="439" spans="3:6" ht="12.75" customHeight="1" x14ac:dyDescent="0.25">
      <c r="C439" s="18"/>
      <c r="E439" s="19"/>
      <c r="F439" s="19"/>
    </row>
    <row r="440" spans="3:6" ht="12.75" customHeight="1" x14ac:dyDescent="0.25">
      <c r="C440" s="18"/>
      <c r="E440" s="19"/>
      <c r="F440" s="19"/>
    </row>
    <row r="441" spans="3:6" ht="12.75" customHeight="1" x14ac:dyDescent="0.25">
      <c r="C441" s="18"/>
      <c r="E441" s="19"/>
      <c r="F441" s="19"/>
    </row>
    <row r="442" spans="3:6" ht="12.75" customHeight="1" x14ac:dyDescent="0.25">
      <c r="C442" s="18"/>
      <c r="E442" s="19"/>
      <c r="F442" s="19"/>
    </row>
    <row r="443" spans="3:6" ht="12.75" customHeight="1" x14ac:dyDescent="0.25">
      <c r="C443" s="18"/>
      <c r="E443" s="19"/>
      <c r="F443" s="19"/>
    </row>
    <row r="444" spans="3:6" ht="12.75" customHeight="1" x14ac:dyDescent="0.25">
      <c r="C444" s="18"/>
      <c r="E444" s="19"/>
      <c r="F444" s="19"/>
    </row>
    <row r="445" spans="3:6" ht="12.75" customHeight="1" x14ac:dyDescent="0.25">
      <c r="C445" s="18"/>
      <c r="E445" s="19"/>
      <c r="F445" s="19"/>
    </row>
    <row r="446" spans="3:6" ht="12.75" customHeight="1" x14ac:dyDescent="0.25">
      <c r="C446" s="18"/>
      <c r="E446" s="19"/>
      <c r="F446" s="19"/>
    </row>
    <row r="447" spans="3:6" ht="12.75" customHeight="1" x14ac:dyDescent="0.25">
      <c r="C447" s="18"/>
      <c r="E447" s="19"/>
      <c r="F447" s="19"/>
    </row>
    <row r="448" spans="3:6" ht="12.75" customHeight="1" x14ac:dyDescent="0.25">
      <c r="C448" s="18"/>
      <c r="E448" s="19"/>
      <c r="F448" s="19"/>
    </row>
    <row r="449" spans="3:6" ht="12.75" customHeight="1" x14ac:dyDescent="0.25">
      <c r="C449" s="18"/>
      <c r="E449" s="19"/>
      <c r="F449" s="19"/>
    </row>
    <row r="450" spans="3:6" ht="12.75" customHeight="1" x14ac:dyDescent="0.25">
      <c r="C450" s="18"/>
      <c r="E450" s="19"/>
      <c r="F450" s="19"/>
    </row>
    <row r="451" spans="3:6" ht="12.75" customHeight="1" x14ac:dyDescent="0.25">
      <c r="C451" s="18"/>
      <c r="E451" s="19"/>
      <c r="F451" s="19"/>
    </row>
    <row r="452" spans="3:6" ht="12.75" customHeight="1" x14ac:dyDescent="0.25">
      <c r="C452" s="18"/>
      <c r="E452" s="19"/>
      <c r="F452" s="19"/>
    </row>
    <row r="453" spans="3:6" ht="12.75" customHeight="1" x14ac:dyDescent="0.25">
      <c r="C453" s="18"/>
      <c r="E453" s="19"/>
      <c r="F453" s="19"/>
    </row>
    <row r="454" spans="3:6" ht="12.75" customHeight="1" x14ac:dyDescent="0.25">
      <c r="C454" s="18"/>
      <c r="E454" s="19"/>
      <c r="F454" s="19"/>
    </row>
    <row r="455" spans="3:6" ht="12.75" customHeight="1" x14ac:dyDescent="0.25">
      <c r="C455" s="18"/>
      <c r="E455" s="19"/>
      <c r="F455" s="19"/>
    </row>
    <row r="456" spans="3:6" ht="12.75" customHeight="1" x14ac:dyDescent="0.25">
      <c r="C456" s="18"/>
      <c r="E456" s="19"/>
      <c r="F456" s="19"/>
    </row>
    <row r="457" spans="3:6" ht="12.75" customHeight="1" x14ac:dyDescent="0.25">
      <c r="C457" s="18"/>
      <c r="E457" s="19"/>
      <c r="F457" s="19"/>
    </row>
    <row r="458" spans="3:6" ht="12.75" customHeight="1" x14ac:dyDescent="0.25">
      <c r="C458" s="18"/>
      <c r="E458" s="19"/>
      <c r="F458" s="19"/>
    </row>
    <row r="459" spans="3:6" ht="12.75" customHeight="1" x14ac:dyDescent="0.25">
      <c r="C459" s="18"/>
      <c r="E459" s="19"/>
      <c r="F459" s="19"/>
    </row>
    <row r="460" spans="3:6" ht="12.75" customHeight="1" x14ac:dyDescent="0.25">
      <c r="C460" s="18"/>
      <c r="E460" s="19"/>
      <c r="F460" s="19"/>
    </row>
    <row r="461" spans="3:6" ht="12.75" customHeight="1" x14ac:dyDescent="0.25">
      <c r="C461" s="18"/>
      <c r="E461" s="19"/>
      <c r="F461" s="19"/>
    </row>
    <row r="462" spans="3:6" ht="12.75" customHeight="1" x14ac:dyDescent="0.25">
      <c r="C462" s="18"/>
      <c r="E462" s="19"/>
      <c r="F462" s="19"/>
    </row>
    <row r="463" spans="3:6" ht="12.75" customHeight="1" x14ac:dyDescent="0.25">
      <c r="C463" s="18"/>
      <c r="E463" s="19"/>
      <c r="F463" s="19"/>
    </row>
    <row r="464" spans="3:6" ht="12.75" customHeight="1" x14ac:dyDescent="0.25">
      <c r="C464" s="18"/>
      <c r="E464" s="19"/>
      <c r="F464" s="19"/>
    </row>
    <row r="465" spans="3:6" ht="12.75" customHeight="1" x14ac:dyDescent="0.25">
      <c r="C465" s="18"/>
      <c r="E465" s="19"/>
      <c r="F465" s="19"/>
    </row>
    <row r="466" spans="3:6" ht="12.75" customHeight="1" x14ac:dyDescent="0.25">
      <c r="C466" s="18"/>
      <c r="E466" s="19"/>
      <c r="F466" s="19"/>
    </row>
    <row r="467" spans="3:6" ht="12.75" customHeight="1" x14ac:dyDescent="0.25">
      <c r="C467" s="18"/>
      <c r="E467" s="19"/>
      <c r="F467" s="19"/>
    </row>
    <row r="468" spans="3:6" ht="12.75" customHeight="1" x14ac:dyDescent="0.25">
      <c r="C468" s="18"/>
      <c r="E468" s="19"/>
      <c r="F468" s="19"/>
    </row>
    <row r="469" spans="3:6" ht="12.75" customHeight="1" x14ac:dyDescent="0.25">
      <c r="C469" s="18"/>
      <c r="E469" s="19"/>
      <c r="F469" s="19"/>
    </row>
    <row r="470" spans="3:6" ht="12.75" customHeight="1" x14ac:dyDescent="0.25">
      <c r="C470" s="18"/>
      <c r="E470" s="19"/>
      <c r="F470" s="19"/>
    </row>
    <row r="471" spans="3:6" ht="12.75" customHeight="1" x14ac:dyDescent="0.25">
      <c r="C471" s="18"/>
      <c r="E471" s="19"/>
      <c r="F471" s="19"/>
    </row>
    <row r="472" spans="3:6" ht="12.75" customHeight="1" x14ac:dyDescent="0.25">
      <c r="C472" s="18"/>
      <c r="E472" s="19"/>
      <c r="F472" s="19"/>
    </row>
    <row r="473" spans="3:6" ht="12.75" customHeight="1" x14ac:dyDescent="0.25">
      <c r="C473" s="18"/>
      <c r="E473" s="19"/>
      <c r="F473" s="19"/>
    </row>
    <row r="474" spans="3:6" ht="12.75" customHeight="1" x14ac:dyDescent="0.25">
      <c r="C474" s="18"/>
      <c r="E474" s="19"/>
      <c r="F474" s="19"/>
    </row>
    <row r="475" spans="3:6" ht="12.75" customHeight="1" x14ac:dyDescent="0.25">
      <c r="C475" s="18"/>
      <c r="E475" s="19"/>
      <c r="F475" s="19"/>
    </row>
    <row r="476" spans="3:6" ht="12.75" customHeight="1" x14ac:dyDescent="0.25">
      <c r="C476" s="18"/>
      <c r="E476" s="19"/>
      <c r="F476" s="19"/>
    </row>
    <row r="477" spans="3:6" ht="12.75" customHeight="1" x14ac:dyDescent="0.25">
      <c r="C477" s="18"/>
      <c r="E477" s="19"/>
      <c r="F477" s="19"/>
    </row>
    <row r="478" spans="3:6" ht="12.75" customHeight="1" x14ac:dyDescent="0.25">
      <c r="C478" s="18"/>
      <c r="E478" s="19"/>
      <c r="F478" s="19"/>
    </row>
    <row r="479" spans="3:6" ht="12.75" customHeight="1" x14ac:dyDescent="0.25">
      <c r="C479" s="18"/>
      <c r="E479" s="19"/>
      <c r="F479" s="19"/>
    </row>
    <row r="480" spans="3:6" ht="12.75" customHeight="1" x14ac:dyDescent="0.25">
      <c r="C480" s="18"/>
      <c r="E480" s="19"/>
      <c r="F480" s="19"/>
    </row>
    <row r="481" spans="3:6" ht="12.75" customHeight="1" x14ac:dyDescent="0.25">
      <c r="C481" s="18"/>
      <c r="E481" s="19"/>
      <c r="F481" s="19"/>
    </row>
    <row r="482" spans="3:6" ht="12.75" customHeight="1" x14ac:dyDescent="0.25">
      <c r="C482" s="18"/>
      <c r="E482" s="19"/>
      <c r="F482" s="19"/>
    </row>
    <row r="483" spans="3:6" ht="12.75" customHeight="1" x14ac:dyDescent="0.25">
      <c r="C483" s="18"/>
      <c r="E483" s="19"/>
      <c r="F483" s="19"/>
    </row>
    <row r="484" spans="3:6" ht="12.75" customHeight="1" x14ac:dyDescent="0.25">
      <c r="C484" s="18"/>
      <c r="E484" s="19"/>
      <c r="F484" s="19"/>
    </row>
    <row r="485" spans="3:6" ht="12.75" customHeight="1" x14ac:dyDescent="0.25">
      <c r="C485" s="18"/>
      <c r="E485" s="19"/>
      <c r="F485" s="19"/>
    </row>
    <row r="486" spans="3:6" ht="12.75" customHeight="1" x14ac:dyDescent="0.25">
      <c r="C486" s="18"/>
      <c r="E486" s="19"/>
      <c r="F486" s="19"/>
    </row>
    <row r="487" spans="3:6" ht="12.75" customHeight="1" x14ac:dyDescent="0.25">
      <c r="C487" s="18"/>
      <c r="E487" s="19"/>
      <c r="F487" s="19"/>
    </row>
    <row r="488" spans="3:6" ht="12.75" customHeight="1" x14ac:dyDescent="0.25">
      <c r="C488" s="18"/>
      <c r="E488" s="19"/>
      <c r="F488" s="19"/>
    </row>
    <row r="489" spans="3:6" ht="12.75" customHeight="1" x14ac:dyDescent="0.25">
      <c r="C489" s="18"/>
      <c r="E489" s="19"/>
      <c r="F489" s="19"/>
    </row>
    <row r="490" spans="3:6" ht="12.75" customHeight="1" x14ac:dyDescent="0.25">
      <c r="C490" s="18"/>
      <c r="E490" s="19"/>
      <c r="F490" s="19"/>
    </row>
    <row r="491" spans="3:6" ht="12.75" customHeight="1" x14ac:dyDescent="0.25">
      <c r="C491" s="18"/>
      <c r="E491" s="19"/>
      <c r="F491" s="19"/>
    </row>
    <row r="492" spans="3:6" ht="12.75" customHeight="1" x14ac:dyDescent="0.25">
      <c r="C492" s="18"/>
      <c r="E492" s="19"/>
      <c r="F492" s="19"/>
    </row>
    <row r="493" spans="3:6" ht="12.75" customHeight="1" x14ac:dyDescent="0.25">
      <c r="C493" s="18"/>
      <c r="E493" s="19"/>
      <c r="F493" s="19"/>
    </row>
    <row r="494" spans="3:6" ht="12.75" customHeight="1" x14ac:dyDescent="0.25">
      <c r="C494" s="18"/>
      <c r="E494" s="19"/>
      <c r="F494" s="19"/>
    </row>
    <row r="495" spans="3:6" ht="12.75" customHeight="1" x14ac:dyDescent="0.25">
      <c r="C495" s="18"/>
      <c r="E495" s="19"/>
      <c r="F495" s="19"/>
    </row>
    <row r="496" spans="3:6" ht="12.75" customHeight="1" x14ac:dyDescent="0.25">
      <c r="C496" s="18"/>
      <c r="E496" s="19"/>
      <c r="F496" s="19"/>
    </row>
    <row r="497" spans="3:6" ht="12.75" customHeight="1" x14ac:dyDescent="0.25">
      <c r="C497" s="18"/>
      <c r="E497" s="19"/>
      <c r="F497" s="19"/>
    </row>
    <row r="498" spans="3:6" ht="12.75" customHeight="1" x14ac:dyDescent="0.25">
      <c r="C498" s="18"/>
      <c r="E498" s="19"/>
      <c r="F498" s="19"/>
    </row>
    <row r="499" spans="3:6" ht="12.75" customHeight="1" x14ac:dyDescent="0.25">
      <c r="C499" s="18"/>
      <c r="E499" s="19"/>
      <c r="F499" s="19"/>
    </row>
    <row r="500" spans="3:6" ht="12.75" customHeight="1" x14ac:dyDescent="0.25">
      <c r="C500" s="18"/>
      <c r="E500" s="19"/>
      <c r="F500" s="19"/>
    </row>
    <row r="501" spans="3:6" ht="12.75" customHeight="1" x14ac:dyDescent="0.25">
      <c r="C501" s="18"/>
      <c r="E501" s="19"/>
      <c r="F501" s="19"/>
    </row>
    <row r="502" spans="3:6" ht="12.75" customHeight="1" x14ac:dyDescent="0.25">
      <c r="C502" s="18"/>
      <c r="E502" s="19"/>
      <c r="F502" s="19"/>
    </row>
    <row r="503" spans="3:6" ht="12.75" customHeight="1" x14ac:dyDescent="0.25">
      <c r="C503" s="18"/>
      <c r="E503" s="19"/>
      <c r="F503" s="19"/>
    </row>
    <row r="504" spans="3:6" ht="12.75" customHeight="1" x14ac:dyDescent="0.25">
      <c r="C504" s="18"/>
      <c r="E504" s="19"/>
      <c r="F504" s="19"/>
    </row>
    <row r="505" spans="3:6" ht="12.75" customHeight="1" x14ac:dyDescent="0.25">
      <c r="C505" s="18"/>
      <c r="E505" s="19"/>
      <c r="F505" s="19"/>
    </row>
    <row r="506" spans="3:6" ht="12.75" customHeight="1" x14ac:dyDescent="0.25">
      <c r="C506" s="18"/>
      <c r="E506" s="19"/>
      <c r="F506" s="19"/>
    </row>
    <row r="507" spans="3:6" ht="12.75" customHeight="1" x14ac:dyDescent="0.25">
      <c r="C507" s="18"/>
      <c r="E507" s="19"/>
      <c r="F507" s="19"/>
    </row>
    <row r="508" spans="3:6" ht="12.75" customHeight="1" x14ac:dyDescent="0.25">
      <c r="C508" s="18"/>
      <c r="E508" s="19"/>
      <c r="F508" s="19"/>
    </row>
    <row r="509" spans="3:6" ht="12.75" customHeight="1" x14ac:dyDescent="0.25">
      <c r="C509" s="18"/>
      <c r="E509" s="19"/>
      <c r="F509" s="19"/>
    </row>
    <row r="510" spans="3:6" ht="12.75" customHeight="1" x14ac:dyDescent="0.25">
      <c r="C510" s="18"/>
      <c r="E510" s="19"/>
      <c r="F510" s="19"/>
    </row>
    <row r="511" spans="3:6" ht="12.75" customHeight="1" x14ac:dyDescent="0.25">
      <c r="C511" s="18"/>
      <c r="E511" s="19"/>
      <c r="F511" s="19"/>
    </row>
    <row r="512" spans="3:6" ht="12.75" customHeight="1" x14ac:dyDescent="0.25">
      <c r="C512" s="18"/>
      <c r="E512" s="19"/>
      <c r="F512" s="19"/>
    </row>
    <row r="513" spans="3:6" ht="12.75" customHeight="1" x14ac:dyDescent="0.25">
      <c r="C513" s="18"/>
      <c r="E513" s="19"/>
      <c r="F513" s="19"/>
    </row>
    <row r="514" spans="3:6" ht="12.75" customHeight="1" x14ac:dyDescent="0.25">
      <c r="C514" s="18"/>
      <c r="E514" s="19"/>
      <c r="F514" s="19"/>
    </row>
    <row r="515" spans="3:6" ht="12.75" customHeight="1" x14ac:dyDescent="0.25">
      <c r="C515" s="18"/>
      <c r="E515" s="19"/>
      <c r="F515" s="19"/>
    </row>
    <row r="516" spans="3:6" ht="12.75" customHeight="1" x14ac:dyDescent="0.25">
      <c r="C516" s="18"/>
      <c r="E516" s="19"/>
      <c r="F516" s="19"/>
    </row>
    <row r="517" spans="3:6" ht="12.75" customHeight="1" x14ac:dyDescent="0.25">
      <c r="C517" s="18"/>
      <c r="E517" s="19"/>
      <c r="F517" s="19"/>
    </row>
    <row r="518" spans="3:6" ht="12.75" customHeight="1" x14ac:dyDescent="0.25">
      <c r="C518" s="18"/>
      <c r="E518" s="19"/>
      <c r="F518" s="19"/>
    </row>
    <row r="519" spans="3:6" ht="12.75" customHeight="1" x14ac:dyDescent="0.25">
      <c r="C519" s="18"/>
      <c r="E519" s="19"/>
      <c r="F519" s="19"/>
    </row>
    <row r="520" spans="3:6" ht="12.75" customHeight="1" x14ac:dyDescent="0.25">
      <c r="C520" s="18"/>
      <c r="E520" s="19"/>
      <c r="F520" s="19"/>
    </row>
    <row r="521" spans="3:6" ht="12.75" customHeight="1" x14ac:dyDescent="0.25">
      <c r="C521" s="18"/>
      <c r="E521" s="19"/>
      <c r="F521" s="19"/>
    </row>
    <row r="522" spans="3:6" ht="12.75" customHeight="1" x14ac:dyDescent="0.25">
      <c r="C522" s="18"/>
      <c r="E522" s="19"/>
      <c r="F522" s="19"/>
    </row>
    <row r="523" spans="3:6" ht="12.75" customHeight="1" x14ac:dyDescent="0.25">
      <c r="C523" s="18"/>
      <c r="E523" s="19"/>
      <c r="F523" s="19"/>
    </row>
    <row r="524" spans="3:6" ht="12.75" customHeight="1" x14ac:dyDescent="0.25">
      <c r="C524" s="18"/>
      <c r="E524" s="19"/>
      <c r="F524" s="19"/>
    </row>
    <row r="525" spans="3:6" ht="12.75" customHeight="1" x14ac:dyDescent="0.25">
      <c r="C525" s="18"/>
      <c r="E525" s="19"/>
      <c r="F525" s="19"/>
    </row>
    <row r="526" spans="3:6" ht="12.75" customHeight="1" x14ac:dyDescent="0.25">
      <c r="C526" s="18"/>
      <c r="E526" s="19"/>
      <c r="F526" s="19"/>
    </row>
    <row r="527" spans="3:6" ht="12.75" customHeight="1" x14ac:dyDescent="0.25">
      <c r="C527" s="18"/>
      <c r="E527" s="19"/>
      <c r="F527" s="19"/>
    </row>
    <row r="528" spans="3:6" ht="12.75" customHeight="1" x14ac:dyDescent="0.25">
      <c r="C528" s="18"/>
      <c r="E528" s="19"/>
      <c r="F528" s="19"/>
    </row>
    <row r="529" spans="3:6" ht="12.75" customHeight="1" x14ac:dyDescent="0.25">
      <c r="C529" s="18"/>
      <c r="E529" s="19"/>
      <c r="F529" s="19"/>
    </row>
    <row r="530" spans="3:6" ht="12.75" customHeight="1" x14ac:dyDescent="0.25">
      <c r="C530" s="18"/>
      <c r="E530" s="19"/>
      <c r="F530" s="19"/>
    </row>
    <row r="531" spans="3:6" ht="12.75" customHeight="1" x14ac:dyDescent="0.25">
      <c r="C531" s="18"/>
      <c r="E531" s="19"/>
      <c r="F531" s="19"/>
    </row>
    <row r="532" spans="3:6" ht="12.75" customHeight="1" x14ac:dyDescent="0.25">
      <c r="C532" s="18"/>
      <c r="E532" s="19"/>
      <c r="F532" s="19"/>
    </row>
    <row r="533" spans="3:6" ht="12.75" customHeight="1" x14ac:dyDescent="0.25">
      <c r="C533" s="18"/>
      <c r="E533" s="19"/>
      <c r="F533" s="19"/>
    </row>
    <row r="534" spans="3:6" ht="12.75" customHeight="1" x14ac:dyDescent="0.25">
      <c r="C534" s="18"/>
      <c r="E534" s="19"/>
      <c r="F534" s="19"/>
    </row>
    <row r="535" spans="3:6" ht="12.75" customHeight="1" x14ac:dyDescent="0.25">
      <c r="C535" s="18"/>
      <c r="E535" s="19"/>
      <c r="F535" s="19"/>
    </row>
    <row r="536" spans="3:6" ht="12.75" customHeight="1" x14ac:dyDescent="0.25">
      <c r="C536" s="18"/>
      <c r="E536" s="19"/>
      <c r="F536" s="19"/>
    </row>
    <row r="537" spans="3:6" ht="12.75" customHeight="1" x14ac:dyDescent="0.25">
      <c r="C537" s="18"/>
      <c r="E537" s="19"/>
      <c r="F537" s="19"/>
    </row>
    <row r="538" spans="3:6" ht="12.75" customHeight="1" x14ac:dyDescent="0.25">
      <c r="C538" s="18"/>
      <c r="E538" s="19"/>
      <c r="F538" s="19"/>
    </row>
    <row r="539" spans="3:6" ht="12.75" customHeight="1" x14ac:dyDescent="0.25">
      <c r="C539" s="18"/>
      <c r="E539" s="19"/>
      <c r="F539" s="19"/>
    </row>
    <row r="540" spans="3:6" ht="12.75" customHeight="1" x14ac:dyDescent="0.25">
      <c r="C540" s="18"/>
      <c r="E540" s="19"/>
      <c r="F540" s="19"/>
    </row>
    <row r="541" spans="3:6" ht="12.75" customHeight="1" x14ac:dyDescent="0.25">
      <c r="C541" s="18"/>
      <c r="E541" s="19"/>
      <c r="F541" s="19"/>
    </row>
    <row r="542" spans="3:6" ht="12.75" customHeight="1" x14ac:dyDescent="0.25">
      <c r="C542" s="18"/>
      <c r="E542" s="19"/>
      <c r="F542" s="19"/>
    </row>
    <row r="543" spans="3:6" ht="12.75" customHeight="1" x14ac:dyDescent="0.25">
      <c r="C543" s="18"/>
      <c r="E543" s="19"/>
      <c r="F543" s="19"/>
    </row>
    <row r="544" spans="3:6" ht="12.75" customHeight="1" x14ac:dyDescent="0.25">
      <c r="C544" s="18"/>
      <c r="E544" s="19"/>
      <c r="F544" s="19"/>
    </row>
    <row r="545" spans="3:6" ht="12.75" customHeight="1" x14ac:dyDescent="0.25">
      <c r="C545" s="18"/>
      <c r="E545" s="19"/>
      <c r="F545" s="19"/>
    </row>
    <row r="546" spans="3:6" ht="12.75" customHeight="1" x14ac:dyDescent="0.25">
      <c r="C546" s="18"/>
      <c r="E546" s="19"/>
      <c r="F546" s="19"/>
    </row>
    <row r="547" spans="3:6" ht="12.75" customHeight="1" x14ac:dyDescent="0.25">
      <c r="C547" s="18"/>
      <c r="E547" s="19"/>
      <c r="F547" s="19"/>
    </row>
    <row r="548" spans="3:6" ht="12.75" customHeight="1" x14ac:dyDescent="0.25">
      <c r="C548" s="18"/>
      <c r="E548" s="19"/>
      <c r="F548" s="19"/>
    </row>
    <row r="549" spans="3:6" ht="12.75" customHeight="1" x14ac:dyDescent="0.25">
      <c r="C549" s="18"/>
      <c r="E549" s="19"/>
      <c r="F549" s="19"/>
    </row>
    <row r="550" spans="3:6" ht="12.75" customHeight="1" x14ac:dyDescent="0.25">
      <c r="C550" s="18"/>
      <c r="E550" s="19"/>
      <c r="F550" s="19"/>
    </row>
    <row r="551" spans="3:6" ht="12.75" customHeight="1" x14ac:dyDescent="0.25">
      <c r="C551" s="18"/>
      <c r="E551" s="19"/>
      <c r="F551" s="19"/>
    </row>
    <row r="552" spans="3:6" ht="12.75" customHeight="1" x14ac:dyDescent="0.25">
      <c r="C552" s="18"/>
      <c r="E552" s="19"/>
      <c r="F552" s="19"/>
    </row>
    <row r="553" spans="3:6" ht="12.75" customHeight="1" x14ac:dyDescent="0.25">
      <c r="C553" s="18"/>
      <c r="E553" s="19"/>
      <c r="F553" s="19"/>
    </row>
    <row r="554" spans="3:6" ht="12.75" customHeight="1" x14ac:dyDescent="0.25">
      <c r="C554" s="18"/>
      <c r="E554" s="19"/>
      <c r="F554" s="19"/>
    </row>
    <row r="555" spans="3:6" ht="12.75" customHeight="1" x14ac:dyDescent="0.25">
      <c r="C555" s="18"/>
      <c r="E555" s="19"/>
      <c r="F555" s="19"/>
    </row>
    <row r="556" spans="3:6" ht="12.75" customHeight="1" x14ac:dyDescent="0.25">
      <c r="C556" s="18"/>
      <c r="E556" s="19"/>
      <c r="F556" s="19"/>
    </row>
    <row r="557" spans="3:6" ht="12.75" customHeight="1" x14ac:dyDescent="0.25">
      <c r="C557" s="18"/>
      <c r="E557" s="19"/>
      <c r="F557" s="19"/>
    </row>
    <row r="558" spans="3:6" ht="12.75" customHeight="1" x14ac:dyDescent="0.25">
      <c r="C558" s="18"/>
      <c r="E558" s="19"/>
      <c r="F558" s="19"/>
    </row>
    <row r="559" spans="3:6" ht="12.75" customHeight="1" x14ac:dyDescent="0.25">
      <c r="C559" s="18"/>
      <c r="E559" s="19"/>
      <c r="F559" s="19"/>
    </row>
    <row r="560" spans="3:6" ht="12.75" customHeight="1" x14ac:dyDescent="0.25">
      <c r="C560" s="18"/>
      <c r="E560" s="19"/>
      <c r="F560" s="19"/>
    </row>
    <row r="561" spans="3:6" ht="12.75" customHeight="1" x14ac:dyDescent="0.25">
      <c r="C561" s="18"/>
      <c r="E561" s="19"/>
      <c r="F561" s="19"/>
    </row>
    <row r="562" spans="3:6" ht="12.75" customHeight="1" x14ac:dyDescent="0.25">
      <c r="C562" s="18"/>
      <c r="E562" s="19"/>
      <c r="F562" s="19"/>
    </row>
    <row r="563" spans="3:6" ht="12.75" customHeight="1" x14ac:dyDescent="0.25">
      <c r="C563" s="18"/>
      <c r="E563" s="19"/>
      <c r="F563" s="19"/>
    </row>
    <row r="564" spans="3:6" ht="12.75" customHeight="1" x14ac:dyDescent="0.25">
      <c r="C564" s="18"/>
      <c r="E564" s="19"/>
      <c r="F564" s="19"/>
    </row>
    <row r="565" spans="3:6" ht="12.75" customHeight="1" x14ac:dyDescent="0.25">
      <c r="C565" s="18"/>
      <c r="E565" s="19"/>
      <c r="F565" s="19"/>
    </row>
    <row r="566" spans="3:6" ht="12.75" customHeight="1" x14ac:dyDescent="0.25">
      <c r="C566" s="18"/>
      <c r="E566" s="19"/>
      <c r="F566" s="19"/>
    </row>
    <row r="567" spans="3:6" ht="12.75" customHeight="1" x14ac:dyDescent="0.25">
      <c r="C567" s="18"/>
      <c r="E567" s="19"/>
      <c r="F567" s="19"/>
    </row>
    <row r="568" spans="3:6" ht="12.75" customHeight="1" x14ac:dyDescent="0.25">
      <c r="C568" s="18"/>
      <c r="E568" s="19"/>
      <c r="F568" s="19"/>
    </row>
    <row r="569" spans="3:6" ht="12.75" customHeight="1" x14ac:dyDescent="0.25">
      <c r="C569" s="18"/>
      <c r="E569" s="19"/>
      <c r="F569" s="19"/>
    </row>
    <row r="570" spans="3:6" ht="12.75" customHeight="1" x14ac:dyDescent="0.25">
      <c r="C570" s="18"/>
      <c r="E570" s="19"/>
      <c r="F570" s="19"/>
    </row>
    <row r="571" spans="3:6" ht="12.75" customHeight="1" x14ac:dyDescent="0.25">
      <c r="C571" s="18"/>
      <c r="E571" s="19"/>
      <c r="F571" s="19"/>
    </row>
    <row r="572" spans="3:6" ht="12.75" customHeight="1" x14ac:dyDescent="0.25">
      <c r="C572" s="18"/>
      <c r="E572" s="19"/>
      <c r="F572" s="19"/>
    </row>
    <row r="573" spans="3:6" ht="12.75" customHeight="1" x14ac:dyDescent="0.25">
      <c r="C573" s="18"/>
      <c r="E573" s="19"/>
      <c r="F573" s="19"/>
    </row>
    <row r="574" spans="3:6" ht="12.75" customHeight="1" x14ac:dyDescent="0.25">
      <c r="C574" s="18"/>
      <c r="E574" s="19"/>
      <c r="F574" s="19"/>
    </row>
    <row r="575" spans="3:6" ht="12.75" customHeight="1" x14ac:dyDescent="0.25">
      <c r="C575" s="18"/>
      <c r="E575" s="19"/>
      <c r="F575" s="19"/>
    </row>
    <row r="576" spans="3:6" ht="12.75" customHeight="1" x14ac:dyDescent="0.25">
      <c r="C576" s="18"/>
      <c r="E576" s="19"/>
      <c r="F576" s="19"/>
    </row>
    <row r="577" spans="3:6" ht="12.75" customHeight="1" x14ac:dyDescent="0.25">
      <c r="C577" s="18"/>
      <c r="E577" s="19"/>
      <c r="F577" s="19"/>
    </row>
    <row r="578" spans="3:6" ht="12.75" customHeight="1" x14ac:dyDescent="0.25">
      <c r="C578" s="18"/>
      <c r="E578" s="19"/>
      <c r="F578" s="19"/>
    </row>
    <row r="579" spans="3:6" ht="12.75" customHeight="1" x14ac:dyDescent="0.25">
      <c r="C579" s="18"/>
      <c r="E579" s="19"/>
      <c r="F579" s="19"/>
    </row>
    <row r="580" spans="3:6" ht="12.75" customHeight="1" x14ac:dyDescent="0.25">
      <c r="C580" s="18"/>
      <c r="E580" s="19"/>
      <c r="F580" s="19"/>
    </row>
    <row r="581" spans="3:6" ht="12.75" customHeight="1" x14ac:dyDescent="0.25">
      <c r="C581" s="18"/>
      <c r="E581" s="19"/>
      <c r="F581" s="19"/>
    </row>
    <row r="582" spans="3:6" ht="12.75" customHeight="1" x14ac:dyDescent="0.25">
      <c r="C582" s="18"/>
      <c r="E582" s="19"/>
      <c r="F582" s="19"/>
    </row>
    <row r="583" spans="3:6" ht="12.75" customHeight="1" x14ac:dyDescent="0.25">
      <c r="C583" s="18"/>
      <c r="E583" s="19"/>
      <c r="F583" s="19"/>
    </row>
    <row r="584" spans="3:6" ht="12.75" customHeight="1" x14ac:dyDescent="0.25">
      <c r="C584" s="18"/>
      <c r="E584" s="19"/>
      <c r="F584" s="19"/>
    </row>
    <row r="585" spans="3:6" ht="12.75" customHeight="1" x14ac:dyDescent="0.25">
      <c r="C585" s="18"/>
      <c r="E585" s="19"/>
      <c r="F585" s="19"/>
    </row>
    <row r="586" spans="3:6" ht="12.75" customHeight="1" x14ac:dyDescent="0.25">
      <c r="C586" s="18"/>
      <c r="E586" s="19"/>
      <c r="F586" s="19"/>
    </row>
    <row r="587" spans="3:6" ht="12.75" customHeight="1" x14ac:dyDescent="0.25">
      <c r="C587" s="18"/>
      <c r="E587" s="19"/>
      <c r="F587" s="19"/>
    </row>
    <row r="588" spans="3:6" ht="12.75" customHeight="1" x14ac:dyDescent="0.25">
      <c r="C588" s="18"/>
      <c r="E588" s="19"/>
      <c r="F588" s="19"/>
    </row>
    <row r="589" spans="3:6" ht="12.75" customHeight="1" x14ac:dyDescent="0.25">
      <c r="C589" s="18"/>
      <c r="E589" s="19"/>
      <c r="F589" s="19"/>
    </row>
    <row r="590" spans="3:6" ht="12.75" customHeight="1" x14ac:dyDescent="0.25">
      <c r="C590" s="18"/>
      <c r="E590" s="19"/>
      <c r="F590" s="19"/>
    </row>
    <row r="591" spans="3:6" ht="12.75" customHeight="1" x14ac:dyDescent="0.25">
      <c r="C591" s="18"/>
      <c r="E591" s="19"/>
      <c r="F591" s="19"/>
    </row>
    <row r="592" spans="3:6" ht="12.75" customHeight="1" x14ac:dyDescent="0.25">
      <c r="C592" s="18"/>
      <c r="E592" s="19"/>
      <c r="F592" s="19"/>
    </row>
    <row r="593" spans="3:6" ht="12.75" customHeight="1" x14ac:dyDescent="0.25">
      <c r="C593" s="18"/>
      <c r="E593" s="19"/>
      <c r="F593" s="19"/>
    </row>
    <row r="594" spans="3:6" ht="12.75" customHeight="1" x14ac:dyDescent="0.25">
      <c r="C594" s="18"/>
      <c r="E594" s="19"/>
      <c r="F594" s="19"/>
    </row>
    <row r="595" spans="3:6" ht="12.75" customHeight="1" x14ac:dyDescent="0.25">
      <c r="C595" s="18"/>
      <c r="E595" s="19"/>
      <c r="F595" s="19"/>
    </row>
    <row r="596" spans="3:6" ht="12.75" customHeight="1" x14ac:dyDescent="0.25">
      <c r="C596" s="18"/>
      <c r="E596" s="19"/>
      <c r="F596" s="19"/>
    </row>
    <row r="597" spans="3:6" ht="12.75" customHeight="1" x14ac:dyDescent="0.25">
      <c r="C597" s="18"/>
      <c r="E597" s="19"/>
      <c r="F597" s="19"/>
    </row>
    <row r="598" spans="3:6" ht="12.75" customHeight="1" x14ac:dyDescent="0.25">
      <c r="C598" s="18"/>
      <c r="E598" s="19"/>
      <c r="F598" s="19"/>
    </row>
    <row r="599" spans="3:6" ht="12.75" customHeight="1" x14ac:dyDescent="0.25">
      <c r="C599" s="18"/>
      <c r="E599" s="19"/>
      <c r="F599" s="19"/>
    </row>
    <row r="600" spans="3:6" ht="12.75" customHeight="1" x14ac:dyDescent="0.25">
      <c r="C600" s="18"/>
      <c r="E600" s="19"/>
      <c r="F600" s="19"/>
    </row>
    <row r="601" spans="3:6" ht="12.75" customHeight="1" x14ac:dyDescent="0.25">
      <c r="C601" s="18"/>
      <c r="E601" s="19"/>
      <c r="F601" s="19"/>
    </row>
    <row r="602" spans="3:6" ht="12.75" customHeight="1" x14ac:dyDescent="0.25">
      <c r="C602" s="18"/>
      <c r="E602" s="19"/>
      <c r="F602" s="19"/>
    </row>
    <row r="603" spans="3:6" ht="12.75" customHeight="1" x14ac:dyDescent="0.25">
      <c r="C603" s="18"/>
      <c r="E603" s="19"/>
      <c r="F603" s="19"/>
    </row>
    <row r="604" spans="3:6" ht="12.75" customHeight="1" x14ac:dyDescent="0.25">
      <c r="C604" s="18"/>
      <c r="E604" s="19"/>
      <c r="F604" s="19"/>
    </row>
    <row r="605" spans="3:6" ht="12.75" customHeight="1" x14ac:dyDescent="0.25">
      <c r="C605" s="18"/>
      <c r="E605" s="19"/>
      <c r="F605" s="19"/>
    </row>
    <row r="606" spans="3:6" ht="12.75" customHeight="1" x14ac:dyDescent="0.25">
      <c r="C606" s="18"/>
      <c r="E606" s="19"/>
      <c r="F606" s="19"/>
    </row>
    <row r="607" spans="3:6" ht="12.75" customHeight="1" x14ac:dyDescent="0.25">
      <c r="C607" s="18"/>
      <c r="E607" s="19"/>
      <c r="F607" s="19"/>
    </row>
    <row r="608" spans="3:6" ht="12.75" customHeight="1" x14ac:dyDescent="0.25">
      <c r="C608" s="18"/>
      <c r="E608" s="19"/>
      <c r="F608" s="19"/>
    </row>
    <row r="609" spans="3:6" ht="12.75" customHeight="1" x14ac:dyDescent="0.25">
      <c r="C609" s="18"/>
      <c r="E609" s="19"/>
      <c r="F609" s="19"/>
    </row>
    <row r="610" spans="3:6" ht="12.75" customHeight="1" x14ac:dyDescent="0.25">
      <c r="C610" s="18"/>
      <c r="E610" s="19"/>
      <c r="F610" s="19"/>
    </row>
    <row r="611" spans="3:6" ht="12.75" customHeight="1" x14ac:dyDescent="0.25">
      <c r="C611" s="18"/>
      <c r="E611" s="19"/>
      <c r="F611" s="19"/>
    </row>
    <row r="612" spans="3:6" ht="12.75" customHeight="1" x14ac:dyDescent="0.25">
      <c r="C612" s="18"/>
      <c r="E612" s="19"/>
      <c r="F612" s="19"/>
    </row>
    <row r="613" spans="3:6" ht="12.75" customHeight="1" x14ac:dyDescent="0.25">
      <c r="C613" s="18"/>
      <c r="E613" s="19"/>
      <c r="F613" s="19"/>
    </row>
    <row r="614" spans="3:6" ht="12.75" customHeight="1" x14ac:dyDescent="0.25">
      <c r="C614" s="18"/>
      <c r="E614" s="19"/>
      <c r="F614" s="19"/>
    </row>
    <row r="615" spans="3:6" ht="12.75" customHeight="1" x14ac:dyDescent="0.25">
      <c r="C615" s="18"/>
      <c r="E615" s="19"/>
      <c r="F615" s="19"/>
    </row>
    <row r="616" spans="3:6" ht="12.75" customHeight="1" x14ac:dyDescent="0.25">
      <c r="C616" s="18"/>
      <c r="E616" s="19"/>
      <c r="F616" s="19"/>
    </row>
    <row r="617" spans="3:6" ht="12.75" customHeight="1" x14ac:dyDescent="0.25">
      <c r="C617" s="18"/>
      <c r="E617" s="19"/>
      <c r="F617" s="19"/>
    </row>
    <row r="618" spans="3:6" ht="12.75" customHeight="1" x14ac:dyDescent="0.25">
      <c r="C618" s="18"/>
      <c r="E618" s="19"/>
      <c r="F618" s="19"/>
    </row>
    <row r="619" spans="3:6" ht="12.75" customHeight="1" x14ac:dyDescent="0.25">
      <c r="C619" s="18"/>
      <c r="E619" s="19"/>
      <c r="F619" s="19"/>
    </row>
    <row r="620" spans="3:6" ht="12.75" customHeight="1" x14ac:dyDescent="0.25">
      <c r="C620" s="18"/>
      <c r="E620" s="19"/>
      <c r="F620" s="19"/>
    </row>
    <row r="621" spans="3:6" ht="12.75" customHeight="1" x14ac:dyDescent="0.25">
      <c r="C621" s="18"/>
      <c r="E621" s="19"/>
      <c r="F621" s="19"/>
    </row>
    <row r="622" spans="3:6" ht="12.75" customHeight="1" x14ac:dyDescent="0.25">
      <c r="C622" s="18"/>
      <c r="E622" s="19"/>
      <c r="F622" s="19"/>
    </row>
    <row r="623" spans="3:6" ht="12.75" customHeight="1" x14ac:dyDescent="0.25">
      <c r="C623" s="18"/>
      <c r="E623" s="19"/>
      <c r="F623" s="19"/>
    </row>
    <row r="624" spans="3:6" ht="12.75" customHeight="1" x14ac:dyDescent="0.25">
      <c r="C624" s="18"/>
      <c r="E624" s="19"/>
      <c r="F624" s="19"/>
    </row>
    <row r="625" spans="3:6" ht="12.75" customHeight="1" x14ac:dyDescent="0.25">
      <c r="C625" s="18"/>
      <c r="E625" s="19"/>
      <c r="F625" s="19"/>
    </row>
    <row r="626" spans="3:6" ht="12.75" customHeight="1" x14ac:dyDescent="0.25">
      <c r="C626" s="18"/>
      <c r="E626" s="19"/>
      <c r="F626" s="19"/>
    </row>
    <row r="627" spans="3:6" ht="12.75" customHeight="1" x14ac:dyDescent="0.25">
      <c r="C627" s="18"/>
      <c r="E627" s="19"/>
      <c r="F627" s="19"/>
    </row>
    <row r="628" spans="3:6" ht="12.75" customHeight="1" x14ac:dyDescent="0.25">
      <c r="C628" s="18"/>
      <c r="E628" s="19"/>
      <c r="F628" s="19"/>
    </row>
    <row r="629" spans="3:6" ht="12.75" customHeight="1" x14ac:dyDescent="0.25">
      <c r="C629" s="18"/>
      <c r="E629" s="19"/>
      <c r="F629" s="19"/>
    </row>
    <row r="630" spans="3:6" ht="12.75" customHeight="1" x14ac:dyDescent="0.25">
      <c r="C630" s="18"/>
      <c r="E630" s="19"/>
      <c r="F630" s="19"/>
    </row>
    <row r="631" spans="3:6" ht="12.75" customHeight="1" x14ac:dyDescent="0.25">
      <c r="C631" s="18"/>
      <c r="E631" s="19"/>
      <c r="F631" s="19"/>
    </row>
    <row r="632" spans="3:6" ht="12.75" customHeight="1" x14ac:dyDescent="0.25">
      <c r="C632" s="18"/>
      <c r="E632" s="19"/>
      <c r="F632" s="19"/>
    </row>
    <row r="633" spans="3:6" ht="12.75" customHeight="1" x14ac:dyDescent="0.25">
      <c r="C633" s="18"/>
      <c r="E633" s="19"/>
      <c r="F633" s="19"/>
    </row>
    <row r="634" spans="3:6" ht="12.75" customHeight="1" x14ac:dyDescent="0.25">
      <c r="C634" s="18"/>
      <c r="E634" s="19"/>
      <c r="F634" s="19"/>
    </row>
    <row r="635" spans="3:6" ht="12.75" customHeight="1" x14ac:dyDescent="0.25">
      <c r="C635" s="18"/>
      <c r="E635" s="19"/>
      <c r="F635" s="19"/>
    </row>
    <row r="636" spans="3:6" ht="12.75" customHeight="1" x14ac:dyDescent="0.25">
      <c r="C636" s="18"/>
      <c r="E636" s="19"/>
      <c r="F636" s="19"/>
    </row>
    <row r="637" spans="3:6" ht="12.75" customHeight="1" x14ac:dyDescent="0.25">
      <c r="C637" s="18"/>
      <c r="E637" s="19"/>
      <c r="F637" s="19"/>
    </row>
    <row r="638" spans="3:6" ht="12.75" customHeight="1" x14ac:dyDescent="0.25">
      <c r="C638" s="18"/>
      <c r="E638" s="19"/>
      <c r="F638" s="19"/>
    </row>
    <row r="639" spans="3:6" ht="12.75" customHeight="1" x14ac:dyDescent="0.25">
      <c r="C639" s="18"/>
      <c r="E639" s="19"/>
      <c r="F639" s="19"/>
    </row>
    <row r="640" spans="3:6" ht="12.75" customHeight="1" x14ac:dyDescent="0.25">
      <c r="C640" s="18"/>
      <c r="E640" s="19"/>
      <c r="F640" s="19"/>
    </row>
    <row r="641" spans="3:6" ht="12.75" customHeight="1" x14ac:dyDescent="0.25">
      <c r="C641" s="18"/>
      <c r="E641" s="19"/>
      <c r="F641" s="19"/>
    </row>
    <row r="642" spans="3:6" ht="12.75" customHeight="1" x14ac:dyDescent="0.25">
      <c r="C642" s="18"/>
      <c r="E642" s="19"/>
      <c r="F642" s="19"/>
    </row>
    <row r="643" spans="3:6" ht="12.75" customHeight="1" x14ac:dyDescent="0.25">
      <c r="C643" s="18"/>
      <c r="E643" s="19"/>
      <c r="F643" s="19"/>
    </row>
    <row r="644" spans="3:6" ht="12.75" customHeight="1" x14ac:dyDescent="0.25">
      <c r="C644" s="18"/>
      <c r="E644" s="19"/>
      <c r="F644" s="19"/>
    </row>
    <row r="645" spans="3:6" ht="12.75" customHeight="1" x14ac:dyDescent="0.25">
      <c r="C645" s="18"/>
      <c r="E645" s="19"/>
      <c r="F645" s="19"/>
    </row>
    <row r="646" spans="3:6" ht="12.75" customHeight="1" x14ac:dyDescent="0.25">
      <c r="C646" s="18"/>
      <c r="E646" s="19"/>
      <c r="F646" s="19"/>
    </row>
    <row r="647" spans="3:6" ht="12.75" customHeight="1" x14ac:dyDescent="0.25">
      <c r="C647" s="18"/>
      <c r="E647" s="19"/>
      <c r="F647" s="19"/>
    </row>
    <row r="648" spans="3:6" ht="12.75" customHeight="1" x14ac:dyDescent="0.25">
      <c r="C648" s="18"/>
      <c r="E648" s="19"/>
      <c r="F648" s="19"/>
    </row>
    <row r="649" spans="3:6" ht="12.75" customHeight="1" x14ac:dyDescent="0.25">
      <c r="C649" s="18"/>
      <c r="E649" s="19"/>
      <c r="F649" s="19"/>
    </row>
    <row r="650" spans="3:6" ht="12.75" customHeight="1" x14ac:dyDescent="0.25">
      <c r="C650" s="18"/>
      <c r="E650" s="19"/>
      <c r="F650" s="19"/>
    </row>
    <row r="651" spans="3:6" ht="12.75" customHeight="1" x14ac:dyDescent="0.25">
      <c r="C651" s="18"/>
      <c r="E651" s="19"/>
      <c r="F651" s="19"/>
    </row>
    <row r="652" spans="3:6" ht="12.75" customHeight="1" x14ac:dyDescent="0.25">
      <c r="C652" s="18"/>
      <c r="E652" s="19"/>
      <c r="F652" s="19"/>
    </row>
    <row r="653" spans="3:6" ht="12.75" customHeight="1" x14ac:dyDescent="0.25">
      <c r="C653" s="18"/>
      <c r="E653" s="19"/>
      <c r="F653" s="19"/>
    </row>
    <row r="654" spans="3:6" ht="12.75" customHeight="1" x14ac:dyDescent="0.25">
      <c r="C654" s="18"/>
      <c r="E654" s="19"/>
      <c r="F654" s="19"/>
    </row>
    <row r="655" spans="3:6" ht="12.75" customHeight="1" x14ac:dyDescent="0.25">
      <c r="C655" s="18"/>
      <c r="E655" s="19"/>
      <c r="F655" s="19"/>
    </row>
    <row r="656" spans="3:6" ht="12.75" customHeight="1" x14ac:dyDescent="0.25">
      <c r="C656" s="18"/>
      <c r="E656" s="19"/>
      <c r="F656" s="19"/>
    </row>
    <row r="657" spans="3:6" ht="12.75" customHeight="1" x14ac:dyDescent="0.25">
      <c r="C657" s="18"/>
      <c r="E657" s="19"/>
      <c r="F657" s="19"/>
    </row>
    <row r="658" spans="3:6" ht="12.75" customHeight="1" x14ac:dyDescent="0.25">
      <c r="C658" s="18"/>
      <c r="E658" s="19"/>
      <c r="F658" s="19"/>
    </row>
    <row r="659" spans="3:6" ht="12.75" customHeight="1" x14ac:dyDescent="0.25">
      <c r="C659" s="18"/>
      <c r="E659" s="19"/>
      <c r="F659" s="19"/>
    </row>
    <row r="660" spans="3:6" ht="12.75" customHeight="1" x14ac:dyDescent="0.25">
      <c r="C660" s="18"/>
      <c r="E660" s="19"/>
      <c r="F660" s="19"/>
    </row>
    <row r="661" spans="3:6" ht="12.75" customHeight="1" x14ac:dyDescent="0.25">
      <c r="C661" s="18"/>
      <c r="E661" s="19"/>
      <c r="F661" s="19"/>
    </row>
    <row r="662" spans="3:6" ht="12.75" customHeight="1" x14ac:dyDescent="0.25">
      <c r="C662" s="18"/>
      <c r="E662" s="19"/>
      <c r="F662" s="19"/>
    </row>
    <row r="663" spans="3:6" ht="12.75" customHeight="1" x14ac:dyDescent="0.25">
      <c r="C663" s="18"/>
      <c r="E663" s="19"/>
      <c r="F663" s="19"/>
    </row>
    <row r="664" spans="3:6" ht="12.75" customHeight="1" x14ac:dyDescent="0.25">
      <c r="C664" s="18"/>
      <c r="E664" s="19"/>
      <c r="F664" s="19"/>
    </row>
    <row r="665" spans="3:6" ht="12.75" customHeight="1" x14ac:dyDescent="0.25">
      <c r="C665" s="18"/>
      <c r="E665" s="19"/>
      <c r="F665" s="19"/>
    </row>
    <row r="666" spans="3:6" ht="12.75" customHeight="1" x14ac:dyDescent="0.25">
      <c r="C666" s="18"/>
      <c r="E666" s="19"/>
      <c r="F666" s="19"/>
    </row>
    <row r="667" spans="3:6" ht="12.75" customHeight="1" x14ac:dyDescent="0.25">
      <c r="C667" s="18"/>
      <c r="E667" s="19"/>
      <c r="F667" s="19"/>
    </row>
    <row r="668" spans="3:6" ht="12.75" customHeight="1" x14ac:dyDescent="0.25">
      <c r="C668" s="18"/>
      <c r="E668" s="19"/>
      <c r="F668" s="19"/>
    </row>
    <row r="669" spans="3:6" ht="12.75" customHeight="1" x14ac:dyDescent="0.25">
      <c r="C669" s="18"/>
      <c r="E669" s="19"/>
      <c r="F669" s="19"/>
    </row>
    <row r="670" spans="3:6" ht="12.75" customHeight="1" x14ac:dyDescent="0.25">
      <c r="C670" s="18"/>
      <c r="E670" s="19"/>
      <c r="F670" s="19"/>
    </row>
    <row r="671" spans="3:6" ht="12.75" customHeight="1" x14ac:dyDescent="0.25">
      <c r="C671" s="18"/>
      <c r="E671" s="19"/>
      <c r="F671" s="19"/>
    </row>
    <row r="672" spans="3:6" ht="12.75" customHeight="1" x14ac:dyDescent="0.25">
      <c r="C672" s="18"/>
      <c r="E672" s="19"/>
      <c r="F672" s="19"/>
    </row>
    <row r="673" spans="3:6" ht="12.75" customHeight="1" x14ac:dyDescent="0.25">
      <c r="C673" s="18"/>
      <c r="E673" s="19"/>
      <c r="F673" s="19"/>
    </row>
    <row r="674" spans="3:6" ht="12.75" customHeight="1" x14ac:dyDescent="0.25">
      <c r="C674" s="18"/>
      <c r="E674" s="19"/>
      <c r="F674" s="19"/>
    </row>
    <row r="675" spans="3:6" ht="12.75" customHeight="1" x14ac:dyDescent="0.25">
      <c r="C675" s="18"/>
      <c r="E675" s="19"/>
      <c r="F675" s="19"/>
    </row>
    <row r="676" spans="3:6" ht="12.75" customHeight="1" x14ac:dyDescent="0.25">
      <c r="C676" s="18"/>
      <c r="E676" s="19"/>
      <c r="F676" s="19"/>
    </row>
    <row r="677" spans="3:6" ht="12.75" customHeight="1" x14ac:dyDescent="0.25">
      <c r="C677" s="18"/>
      <c r="E677" s="19"/>
      <c r="F677" s="19"/>
    </row>
    <row r="678" spans="3:6" ht="12.75" customHeight="1" x14ac:dyDescent="0.25">
      <c r="C678" s="18"/>
      <c r="E678" s="19"/>
      <c r="F678" s="19"/>
    </row>
    <row r="679" spans="3:6" ht="12.75" customHeight="1" x14ac:dyDescent="0.25">
      <c r="C679" s="18"/>
      <c r="E679" s="19"/>
      <c r="F679" s="19"/>
    </row>
    <row r="680" spans="3:6" ht="12.75" customHeight="1" x14ac:dyDescent="0.25">
      <c r="C680" s="18"/>
      <c r="E680" s="19"/>
      <c r="F680" s="19"/>
    </row>
    <row r="681" spans="3:6" ht="12.75" customHeight="1" x14ac:dyDescent="0.25">
      <c r="C681" s="18"/>
      <c r="E681" s="19"/>
      <c r="F681" s="19"/>
    </row>
    <row r="682" spans="3:6" ht="12.75" customHeight="1" x14ac:dyDescent="0.25">
      <c r="C682" s="18"/>
      <c r="E682" s="19"/>
      <c r="F682" s="19"/>
    </row>
    <row r="683" spans="3:6" ht="12.75" customHeight="1" x14ac:dyDescent="0.25">
      <c r="C683" s="18"/>
      <c r="E683" s="19"/>
      <c r="F683" s="19"/>
    </row>
    <row r="684" spans="3:6" ht="12.75" customHeight="1" x14ac:dyDescent="0.25">
      <c r="C684" s="18"/>
      <c r="E684" s="19"/>
      <c r="F684" s="19"/>
    </row>
    <row r="685" spans="3:6" ht="12.75" customHeight="1" x14ac:dyDescent="0.25">
      <c r="C685" s="18"/>
      <c r="E685" s="19"/>
      <c r="F685" s="19"/>
    </row>
    <row r="686" spans="3:6" ht="12.75" customHeight="1" x14ac:dyDescent="0.25">
      <c r="C686" s="18"/>
      <c r="E686" s="19"/>
      <c r="F686" s="19"/>
    </row>
    <row r="687" spans="3:6" ht="12.75" customHeight="1" x14ac:dyDescent="0.25">
      <c r="C687" s="18"/>
      <c r="E687" s="19"/>
      <c r="F687" s="19"/>
    </row>
    <row r="688" spans="3:6" ht="12.75" customHeight="1" x14ac:dyDescent="0.25">
      <c r="C688" s="18"/>
      <c r="E688" s="19"/>
      <c r="F688" s="19"/>
    </row>
    <row r="689" spans="3:6" ht="12.75" customHeight="1" x14ac:dyDescent="0.25">
      <c r="C689" s="18"/>
      <c r="E689" s="19"/>
      <c r="F689" s="19"/>
    </row>
    <row r="690" spans="3:6" ht="12.75" customHeight="1" x14ac:dyDescent="0.25">
      <c r="C690" s="18"/>
      <c r="E690" s="19"/>
      <c r="F690" s="19"/>
    </row>
    <row r="691" spans="3:6" ht="12.75" customHeight="1" x14ac:dyDescent="0.25">
      <c r="C691" s="18"/>
      <c r="E691" s="19"/>
      <c r="F691" s="19"/>
    </row>
    <row r="692" spans="3:6" ht="12.75" customHeight="1" x14ac:dyDescent="0.25">
      <c r="C692" s="18"/>
      <c r="E692" s="19"/>
      <c r="F692" s="19"/>
    </row>
    <row r="693" spans="3:6" ht="12.75" customHeight="1" x14ac:dyDescent="0.25">
      <c r="C693" s="18"/>
      <c r="E693" s="19"/>
      <c r="F693" s="19"/>
    </row>
    <row r="694" spans="3:6" ht="12.75" customHeight="1" x14ac:dyDescent="0.25">
      <c r="C694" s="18"/>
      <c r="E694" s="19"/>
      <c r="F694" s="19"/>
    </row>
    <row r="695" spans="3:6" ht="12.75" customHeight="1" x14ac:dyDescent="0.25">
      <c r="C695" s="18"/>
      <c r="E695" s="19"/>
      <c r="F695" s="19"/>
    </row>
    <row r="696" spans="3:6" ht="12.75" customHeight="1" x14ac:dyDescent="0.25">
      <c r="C696" s="18"/>
      <c r="E696" s="19"/>
      <c r="F696" s="19"/>
    </row>
    <row r="697" spans="3:6" ht="12.75" customHeight="1" x14ac:dyDescent="0.25">
      <c r="C697" s="18"/>
      <c r="E697" s="19"/>
      <c r="F697" s="19"/>
    </row>
    <row r="698" spans="3:6" ht="12.75" customHeight="1" x14ac:dyDescent="0.25">
      <c r="C698" s="18"/>
      <c r="E698" s="19"/>
      <c r="F698" s="19"/>
    </row>
    <row r="699" spans="3:6" ht="12.75" customHeight="1" x14ac:dyDescent="0.25">
      <c r="C699" s="18"/>
      <c r="E699" s="19"/>
      <c r="F699" s="19"/>
    </row>
    <row r="700" spans="3:6" ht="12.75" customHeight="1" x14ac:dyDescent="0.25">
      <c r="C700" s="18"/>
      <c r="E700" s="19"/>
      <c r="F700" s="19"/>
    </row>
    <row r="701" spans="3:6" ht="12.75" customHeight="1" x14ac:dyDescent="0.25">
      <c r="C701" s="18"/>
      <c r="E701" s="19"/>
      <c r="F701" s="19"/>
    </row>
    <row r="702" spans="3:6" ht="12.75" customHeight="1" x14ac:dyDescent="0.25">
      <c r="C702" s="18"/>
      <c r="E702" s="19"/>
      <c r="F702" s="19"/>
    </row>
    <row r="703" spans="3:6" ht="12.75" customHeight="1" x14ac:dyDescent="0.25">
      <c r="C703" s="18"/>
      <c r="E703" s="19"/>
      <c r="F703" s="19"/>
    </row>
    <row r="704" spans="3:6" ht="12.75" customHeight="1" x14ac:dyDescent="0.25">
      <c r="C704" s="18"/>
      <c r="E704" s="19"/>
      <c r="F704" s="19"/>
    </row>
    <row r="705" spans="3:6" ht="12.75" customHeight="1" x14ac:dyDescent="0.25">
      <c r="C705" s="18"/>
      <c r="E705" s="19"/>
      <c r="F705" s="19"/>
    </row>
    <row r="706" spans="3:6" ht="12.75" customHeight="1" x14ac:dyDescent="0.25">
      <c r="C706" s="18"/>
      <c r="E706" s="19"/>
      <c r="F706" s="19"/>
    </row>
    <row r="707" spans="3:6" ht="12.75" customHeight="1" x14ac:dyDescent="0.25">
      <c r="C707" s="18"/>
      <c r="E707" s="19"/>
      <c r="F707" s="19"/>
    </row>
    <row r="708" spans="3:6" ht="12.75" customHeight="1" x14ac:dyDescent="0.25">
      <c r="C708" s="18"/>
      <c r="E708" s="19"/>
      <c r="F708" s="19"/>
    </row>
    <row r="709" spans="3:6" ht="12.75" customHeight="1" x14ac:dyDescent="0.25">
      <c r="C709" s="18"/>
      <c r="E709" s="19"/>
      <c r="F709" s="19"/>
    </row>
    <row r="710" spans="3:6" ht="12.75" customHeight="1" x14ac:dyDescent="0.25">
      <c r="C710" s="18"/>
      <c r="E710" s="19"/>
      <c r="F710" s="19"/>
    </row>
    <row r="711" spans="3:6" ht="12.75" customHeight="1" x14ac:dyDescent="0.25">
      <c r="C711" s="18"/>
      <c r="E711" s="19"/>
      <c r="F711" s="19"/>
    </row>
    <row r="712" spans="3:6" ht="12.75" customHeight="1" x14ac:dyDescent="0.25">
      <c r="C712" s="18"/>
      <c r="E712" s="19"/>
      <c r="F712" s="19"/>
    </row>
    <row r="713" spans="3:6" ht="12.75" customHeight="1" x14ac:dyDescent="0.25">
      <c r="C713" s="18"/>
      <c r="E713" s="19"/>
      <c r="F713" s="19"/>
    </row>
    <row r="714" spans="3:6" ht="12.75" customHeight="1" x14ac:dyDescent="0.25">
      <c r="C714" s="18"/>
      <c r="E714" s="19"/>
      <c r="F714" s="19"/>
    </row>
    <row r="715" spans="3:6" ht="12.75" customHeight="1" x14ac:dyDescent="0.25">
      <c r="C715" s="18"/>
      <c r="E715" s="19"/>
      <c r="F715" s="19"/>
    </row>
    <row r="716" spans="3:6" ht="12.75" customHeight="1" x14ac:dyDescent="0.25">
      <c r="C716" s="18"/>
      <c r="E716" s="19"/>
      <c r="F716" s="19"/>
    </row>
    <row r="717" spans="3:6" ht="12.75" customHeight="1" x14ac:dyDescent="0.25">
      <c r="C717" s="18"/>
      <c r="E717" s="19"/>
      <c r="F717" s="19"/>
    </row>
    <row r="718" spans="3:6" ht="12.75" customHeight="1" x14ac:dyDescent="0.25">
      <c r="C718" s="18"/>
      <c r="E718" s="19"/>
      <c r="F718" s="19"/>
    </row>
    <row r="719" spans="3:6" ht="12.75" customHeight="1" x14ac:dyDescent="0.25">
      <c r="C719" s="18"/>
      <c r="E719" s="19"/>
      <c r="F719" s="19"/>
    </row>
    <row r="720" spans="3:6" ht="12.75" customHeight="1" x14ac:dyDescent="0.25">
      <c r="C720" s="18"/>
      <c r="E720" s="19"/>
      <c r="F720" s="19"/>
    </row>
    <row r="721" spans="3:6" ht="12.75" customHeight="1" x14ac:dyDescent="0.25">
      <c r="C721" s="18"/>
      <c r="E721" s="19"/>
      <c r="F721" s="19"/>
    </row>
    <row r="722" spans="3:6" ht="12.75" customHeight="1" x14ac:dyDescent="0.25">
      <c r="C722" s="18"/>
      <c r="E722" s="19"/>
      <c r="F722" s="19"/>
    </row>
    <row r="723" spans="3:6" ht="12.75" customHeight="1" x14ac:dyDescent="0.25">
      <c r="C723" s="18"/>
      <c r="E723" s="19"/>
      <c r="F723" s="19"/>
    </row>
    <row r="724" spans="3:6" ht="12.75" customHeight="1" x14ac:dyDescent="0.25">
      <c r="C724" s="18"/>
      <c r="E724" s="19"/>
      <c r="F724" s="19"/>
    </row>
    <row r="725" spans="3:6" ht="12.75" customHeight="1" x14ac:dyDescent="0.25">
      <c r="C725" s="18"/>
      <c r="E725" s="19"/>
      <c r="F725" s="19"/>
    </row>
    <row r="726" spans="3:6" ht="12.75" customHeight="1" x14ac:dyDescent="0.25">
      <c r="C726" s="18"/>
      <c r="E726" s="19"/>
      <c r="F726" s="19"/>
    </row>
    <row r="727" spans="3:6" ht="12.75" customHeight="1" x14ac:dyDescent="0.25">
      <c r="C727" s="18"/>
      <c r="E727" s="19"/>
      <c r="F727" s="19"/>
    </row>
    <row r="728" spans="3:6" ht="12.75" customHeight="1" x14ac:dyDescent="0.25">
      <c r="C728" s="18"/>
      <c r="E728" s="19"/>
      <c r="F728" s="19"/>
    </row>
    <row r="729" spans="3:6" ht="12.75" customHeight="1" x14ac:dyDescent="0.25">
      <c r="C729" s="18"/>
      <c r="E729" s="19"/>
      <c r="F729" s="19"/>
    </row>
    <row r="730" spans="3:6" ht="12.75" customHeight="1" x14ac:dyDescent="0.25">
      <c r="C730" s="18"/>
      <c r="E730" s="19"/>
      <c r="F730" s="19"/>
    </row>
    <row r="731" spans="3:6" ht="12.75" customHeight="1" x14ac:dyDescent="0.25">
      <c r="C731" s="18"/>
      <c r="E731" s="19"/>
      <c r="F731" s="19"/>
    </row>
    <row r="732" spans="3:6" ht="12.75" customHeight="1" x14ac:dyDescent="0.25">
      <c r="C732" s="18"/>
      <c r="E732" s="19"/>
      <c r="F732" s="19"/>
    </row>
    <row r="733" spans="3:6" ht="12.75" customHeight="1" x14ac:dyDescent="0.25">
      <c r="C733" s="18"/>
      <c r="E733" s="19"/>
      <c r="F733" s="19"/>
    </row>
    <row r="734" spans="3:6" ht="12.75" customHeight="1" x14ac:dyDescent="0.25">
      <c r="C734" s="18"/>
      <c r="E734" s="19"/>
      <c r="F734" s="19"/>
    </row>
    <row r="735" spans="3:6" ht="12.75" customHeight="1" x14ac:dyDescent="0.25">
      <c r="C735" s="18"/>
      <c r="E735" s="19"/>
      <c r="F735" s="19"/>
    </row>
    <row r="736" spans="3:6" ht="12.75" customHeight="1" x14ac:dyDescent="0.25">
      <c r="C736" s="18"/>
      <c r="E736" s="19"/>
      <c r="F736" s="19"/>
    </row>
    <row r="737" spans="3:6" ht="12.75" customHeight="1" x14ac:dyDescent="0.25">
      <c r="C737" s="18"/>
      <c r="E737" s="19"/>
      <c r="F737" s="19"/>
    </row>
    <row r="738" spans="3:6" ht="12.75" customHeight="1" x14ac:dyDescent="0.25">
      <c r="C738" s="18"/>
      <c r="E738" s="19"/>
      <c r="F738" s="19"/>
    </row>
    <row r="739" spans="3:6" ht="12.75" customHeight="1" x14ac:dyDescent="0.25">
      <c r="C739" s="18"/>
      <c r="E739" s="19"/>
      <c r="F739" s="19"/>
    </row>
    <row r="740" spans="3:6" ht="12.75" customHeight="1" x14ac:dyDescent="0.25">
      <c r="C740" s="18"/>
      <c r="E740" s="19"/>
      <c r="F740" s="19"/>
    </row>
    <row r="741" spans="3:6" ht="12.75" customHeight="1" x14ac:dyDescent="0.25">
      <c r="C741" s="18"/>
      <c r="E741" s="19"/>
      <c r="F741" s="19"/>
    </row>
    <row r="742" spans="3:6" ht="12.75" customHeight="1" x14ac:dyDescent="0.25">
      <c r="C742" s="18"/>
      <c r="E742" s="19"/>
      <c r="F742" s="19"/>
    </row>
    <row r="743" spans="3:6" ht="12.75" customHeight="1" x14ac:dyDescent="0.25">
      <c r="C743" s="18"/>
      <c r="E743" s="19"/>
      <c r="F743" s="19"/>
    </row>
    <row r="744" spans="3:6" ht="12.75" customHeight="1" x14ac:dyDescent="0.25">
      <c r="C744" s="18"/>
      <c r="E744" s="19"/>
      <c r="F744" s="19"/>
    </row>
    <row r="745" spans="3:6" ht="12.75" customHeight="1" x14ac:dyDescent="0.25">
      <c r="C745" s="18"/>
      <c r="E745" s="19"/>
      <c r="F745" s="19"/>
    </row>
    <row r="746" spans="3:6" ht="12.75" customHeight="1" x14ac:dyDescent="0.25">
      <c r="C746" s="18"/>
      <c r="E746" s="19"/>
      <c r="F746" s="19"/>
    </row>
    <row r="747" spans="3:6" ht="12.75" customHeight="1" x14ac:dyDescent="0.25">
      <c r="C747" s="18"/>
      <c r="E747" s="19"/>
      <c r="F747" s="19"/>
    </row>
    <row r="748" spans="3:6" ht="12.75" customHeight="1" x14ac:dyDescent="0.25">
      <c r="C748" s="18"/>
      <c r="E748" s="19"/>
      <c r="F748" s="19"/>
    </row>
    <row r="749" spans="3:6" ht="12.75" customHeight="1" x14ac:dyDescent="0.25">
      <c r="C749" s="18"/>
      <c r="E749" s="19"/>
      <c r="F749" s="19"/>
    </row>
    <row r="750" spans="3:6" ht="12.75" customHeight="1" x14ac:dyDescent="0.25">
      <c r="C750" s="18"/>
      <c r="E750" s="19"/>
      <c r="F750" s="19"/>
    </row>
    <row r="751" spans="3:6" ht="12.75" customHeight="1" x14ac:dyDescent="0.25">
      <c r="C751" s="18"/>
      <c r="E751" s="19"/>
      <c r="F751" s="19"/>
    </row>
    <row r="752" spans="3:6" ht="12.75" customHeight="1" x14ac:dyDescent="0.25">
      <c r="C752" s="18"/>
      <c r="E752" s="19"/>
      <c r="F752" s="19"/>
    </row>
    <row r="753" spans="3:6" ht="12.75" customHeight="1" x14ac:dyDescent="0.25">
      <c r="C753" s="18"/>
      <c r="E753" s="19"/>
      <c r="F753" s="19"/>
    </row>
    <row r="754" spans="3:6" ht="12.75" customHeight="1" x14ac:dyDescent="0.25">
      <c r="C754" s="18"/>
      <c r="E754" s="19"/>
      <c r="F754" s="19"/>
    </row>
    <row r="755" spans="3:6" ht="12.75" customHeight="1" x14ac:dyDescent="0.25">
      <c r="C755" s="18"/>
      <c r="E755" s="19"/>
      <c r="F755" s="19"/>
    </row>
    <row r="756" spans="3:6" ht="12.75" customHeight="1" x14ac:dyDescent="0.25">
      <c r="C756" s="18"/>
      <c r="E756" s="19"/>
      <c r="F756" s="19"/>
    </row>
    <row r="757" spans="3:6" ht="12.75" customHeight="1" x14ac:dyDescent="0.25">
      <c r="C757" s="18"/>
      <c r="E757" s="19"/>
      <c r="F757" s="19"/>
    </row>
    <row r="758" spans="3:6" ht="12.75" customHeight="1" x14ac:dyDescent="0.25">
      <c r="C758" s="18"/>
      <c r="E758" s="19"/>
      <c r="F758" s="19"/>
    </row>
    <row r="759" spans="3:6" ht="12.75" customHeight="1" x14ac:dyDescent="0.25">
      <c r="C759" s="18"/>
      <c r="E759" s="19"/>
      <c r="F759" s="19"/>
    </row>
    <row r="760" spans="3:6" ht="12.75" customHeight="1" x14ac:dyDescent="0.25">
      <c r="C760" s="18"/>
      <c r="E760" s="19"/>
      <c r="F760" s="19"/>
    </row>
    <row r="761" spans="3:6" ht="12.75" customHeight="1" x14ac:dyDescent="0.25">
      <c r="C761" s="18"/>
      <c r="E761" s="19"/>
      <c r="F761" s="19"/>
    </row>
    <row r="762" spans="3:6" ht="12.75" customHeight="1" x14ac:dyDescent="0.25">
      <c r="C762" s="18"/>
      <c r="E762" s="19"/>
      <c r="F762" s="19"/>
    </row>
    <row r="763" spans="3:6" ht="12.75" customHeight="1" x14ac:dyDescent="0.25">
      <c r="C763" s="18"/>
      <c r="E763" s="19"/>
      <c r="F763" s="19"/>
    </row>
    <row r="764" spans="3:6" ht="12.75" customHeight="1" x14ac:dyDescent="0.25">
      <c r="C764" s="18"/>
      <c r="E764" s="19"/>
      <c r="F764" s="19"/>
    </row>
    <row r="765" spans="3:6" ht="12.75" customHeight="1" x14ac:dyDescent="0.25">
      <c r="C765" s="18"/>
      <c r="E765" s="19"/>
      <c r="F765" s="19"/>
    </row>
    <row r="766" spans="3:6" ht="12.75" customHeight="1" x14ac:dyDescent="0.25">
      <c r="C766" s="18"/>
      <c r="E766" s="19"/>
      <c r="F766" s="19"/>
    </row>
    <row r="767" spans="3:6" ht="12.75" customHeight="1" x14ac:dyDescent="0.25">
      <c r="C767" s="18"/>
      <c r="E767" s="19"/>
      <c r="F767" s="19"/>
    </row>
    <row r="768" spans="3:6" ht="12.75" customHeight="1" x14ac:dyDescent="0.25">
      <c r="C768" s="18"/>
      <c r="E768" s="19"/>
      <c r="F768" s="19"/>
    </row>
    <row r="769" spans="3:6" ht="12.75" customHeight="1" x14ac:dyDescent="0.25">
      <c r="C769" s="18"/>
      <c r="E769" s="19"/>
      <c r="F769" s="19"/>
    </row>
    <row r="770" spans="3:6" ht="12.75" customHeight="1" x14ac:dyDescent="0.25">
      <c r="C770" s="18"/>
      <c r="E770" s="19"/>
      <c r="F770" s="19"/>
    </row>
    <row r="771" spans="3:6" ht="12.75" customHeight="1" x14ac:dyDescent="0.25">
      <c r="C771" s="18"/>
      <c r="E771" s="19"/>
      <c r="F771" s="19"/>
    </row>
    <row r="772" spans="3:6" ht="12.75" customHeight="1" x14ac:dyDescent="0.25">
      <c r="C772" s="18"/>
      <c r="E772" s="19"/>
      <c r="F772" s="19"/>
    </row>
    <row r="773" spans="3:6" ht="12.75" customHeight="1" x14ac:dyDescent="0.25">
      <c r="C773" s="18"/>
      <c r="E773" s="19"/>
      <c r="F773" s="19"/>
    </row>
    <row r="774" spans="3:6" ht="12.75" customHeight="1" x14ac:dyDescent="0.25">
      <c r="C774" s="18"/>
      <c r="E774" s="19"/>
      <c r="F774" s="19"/>
    </row>
    <row r="775" spans="3:6" ht="12.75" customHeight="1" x14ac:dyDescent="0.25">
      <c r="C775" s="18"/>
      <c r="E775" s="19"/>
      <c r="F775" s="19"/>
    </row>
    <row r="776" spans="3:6" ht="12.75" customHeight="1" x14ac:dyDescent="0.25">
      <c r="C776" s="18"/>
      <c r="E776" s="19"/>
      <c r="F776" s="19"/>
    </row>
    <row r="777" spans="3:6" ht="12.75" customHeight="1" x14ac:dyDescent="0.25">
      <c r="C777" s="18"/>
      <c r="E777" s="19"/>
      <c r="F777" s="19"/>
    </row>
    <row r="778" spans="3:6" ht="12.75" customHeight="1" x14ac:dyDescent="0.25">
      <c r="C778" s="18"/>
      <c r="E778" s="19"/>
      <c r="F778" s="19"/>
    </row>
    <row r="779" spans="3:6" ht="12.75" customHeight="1" x14ac:dyDescent="0.25">
      <c r="C779" s="18"/>
      <c r="E779" s="19"/>
      <c r="F779" s="19"/>
    </row>
    <row r="780" spans="3:6" ht="12.75" customHeight="1" x14ac:dyDescent="0.25">
      <c r="C780" s="18"/>
      <c r="E780" s="19"/>
      <c r="F780" s="19"/>
    </row>
    <row r="781" spans="3:6" ht="12.75" customHeight="1" x14ac:dyDescent="0.25">
      <c r="C781" s="18"/>
      <c r="E781" s="19"/>
      <c r="F781" s="19"/>
    </row>
    <row r="782" spans="3:6" ht="12.75" customHeight="1" x14ac:dyDescent="0.25">
      <c r="C782" s="18"/>
      <c r="E782" s="19"/>
      <c r="F782" s="19"/>
    </row>
    <row r="783" spans="3:6" ht="12.75" customHeight="1" x14ac:dyDescent="0.25">
      <c r="C783" s="18"/>
      <c r="E783" s="19"/>
      <c r="F783" s="19"/>
    </row>
    <row r="784" spans="3:6" ht="12.75" customHeight="1" x14ac:dyDescent="0.25">
      <c r="C784" s="18"/>
      <c r="E784" s="19"/>
      <c r="F784" s="19"/>
    </row>
    <row r="785" spans="3:6" ht="12.75" customHeight="1" x14ac:dyDescent="0.25">
      <c r="C785" s="18"/>
      <c r="E785" s="19"/>
      <c r="F785" s="19"/>
    </row>
    <row r="786" spans="3:6" ht="12.75" customHeight="1" x14ac:dyDescent="0.25">
      <c r="C786" s="18"/>
      <c r="E786" s="19"/>
      <c r="F786" s="19"/>
    </row>
    <row r="787" spans="3:6" ht="12.75" customHeight="1" x14ac:dyDescent="0.25">
      <c r="C787" s="18"/>
      <c r="E787" s="19"/>
      <c r="F787" s="19"/>
    </row>
    <row r="788" spans="3:6" ht="12.75" customHeight="1" x14ac:dyDescent="0.25">
      <c r="C788" s="18"/>
      <c r="E788" s="19"/>
      <c r="F788" s="19"/>
    </row>
    <row r="789" spans="3:6" ht="12.75" customHeight="1" x14ac:dyDescent="0.25">
      <c r="C789" s="18"/>
      <c r="E789" s="19"/>
      <c r="F789" s="19"/>
    </row>
    <row r="790" spans="3:6" ht="12.75" customHeight="1" x14ac:dyDescent="0.25">
      <c r="C790" s="18"/>
      <c r="E790" s="19"/>
      <c r="F790" s="19"/>
    </row>
    <row r="791" spans="3:6" ht="12.75" customHeight="1" x14ac:dyDescent="0.25">
      <c r="C791" s="18"/>
      <c r="E791" s="19"/>
      <c r="F791" s="19"/>
    </row>
    <row r="792" spans="3:6" ht="12.75" customHeight="1" x14ac:dyDescent="0.25">
      <c r="C792" s="18"/>
      <c r="E792" s="19"/>
      <c r="F792" s="19"/>
    </row>
    <row r="793" spans="3:6" ht="12.75" customHeight="1" x14ac:dyDescent="0.25">
      <c r="C793" s="18"/>
      <c r="E793" s="19"/>
      <c r="F793" s="19"/>
    </row>
    <row r="794" spans="3:6" ht="12.75" customHeight="1" x14ac:dyDescent="0.25">
      <c r="C794" s="18"/>
      <c r="E794" s="19"/>
      <c r="F794" s="19"/>
    </row>
    <row r="795" spans="3:6" ht="12.75" customHeight="1" x14ac:dyDescent="0.25">
      <c r="C795" s="18"/>
      <c r="E795" s="19"/>
      <c r="F795" s="19"/>
    </row>
    <row r="796" spans="3:6" ht="12.75" customHeight="1" x14ac:dyDescent="0.25">
      <c r="C796" s="18"/>
      <c r="E796" s="19"/>
      <c r="F796" s="19"/>
    </row>
    <row r="797" spans="3:6" ht="12.75" customHeight="1" x14ac:dyDescent="0.25">
      <c r="C797" s="18"/>
      <c r="E797" s="19"/>
      <c r="F797" s="19"/>
    </row>
    <row r="798" spans="3:6" ht="12.75" customHeight="1" x14ac:dyDescent="0.25">
      <c r="C798" s="18"/>
      <c r="E798" s="19"/>
      <c r="F798" s="19"/>
    </row>
    <row r="799" spans="3:6" ht="12.75" customHeight="1" x14ac:dyDescent="0.25">
      <c r="C799" s="18"/>
      <c r="E799" s="19"/>
      <c r="F799" s="19"/>
    </row>
    <row r="800" spans="3:6" ht="12.75" customHeight="1" x14ac:dyDescent="0.25">
      <c r="C800" s="18"/>
      <c r="E800" s="19"/>
      <c r="F800" s="19"/>
    </row>
    <row r="801" spans="3:6" ht="12.75" customHeight="1" x14ac:dyDescent="0.25">
      <c r="C801" s="18"/>
      <c r="E801" s="19"/>
      <c r="F801" s="19"/>
    </row>
    <row r="802" spans="3:6" ht="12.75" customHeight="1" x14ac:dyDescent="0.25">
      <c r="C802" s="18"/>
      <c r="E802" s="19"/>
      <c r="F802" s="19"/>
    </row>
    <row r="803" spans="3:6" ht="12.75" customHeight="1" x14ac:dyDescent="0.25">
      <c r="C803" s="18"/>
      <c r="E803" s="19"/>
      <c r="F803" s="19"/>
    </row>
    <row r="804" spans="3:6" ht="12.75" customHeight="1" x14ac:dyDescent="0.25">
      <c r="C804" s="18"/>
      <c r="E804" s="19"/>
      <c r="F804" s="19"/>
    </row>
    <row r="805" spans="3:6" ht="12.75" customHeight="1" x14ac:dyDescent="0.25">
      <c r="C805" s="18"/>
      <c r="E805" s="19"/>
      <c r="F805" s="19"/>
    </row>
    <row r="806" spans="3:6" ht="12.75" customHeight="1" x14ac:dyDescent="0.25">
      <c r="C806" s="18"/>
      <c r="E806" s="19"/>
      <c r="F806" s="19"/>
    </row>
    <row r="807" spans="3:6" ht="12.75" customHeight="1" x14ac:dyDescent="0.25">
      <c r="C807" s="18"/>
      <c r="E807" s="19"/>
      <c r="F807" s="19"/>
    </row>
    <row r="808" spans="3:6" ht="12.75" customHeight="1" x14ac:dyDescent="0.25">
      <c r="C808" s="18"/>
      <c r="E808" s="19"/>
      <c r="F808" s="19"/>
    </row>
    <row r="809" spans="3:6" ht="12.75" customHeight="1" x14ac:dyDescent="0.25">
      <c r="C809" s="18"/>
      <c r="E809" s="19"/>
      <c r="F809" s="19"/>
    </row>
    <row r="810" spans="3:6" ht="12.75" customHeight="1" x14ac:dyDescent="0.25">
      <c r="C810" s="18"/>
      <c r="E810" s="19"/>
      <c r="F810" s="19"/>
    </row>
    <row r="811" spans="3:6" ht="12.75" customHeight="1" x14ac:dyDescent="0.25">
      <c r="C811" s="18"/>
      <c r="E811" s="19"/>
      <c r="F811" s="19"/>
    </row>
    <row r="812" spans="3:6" ht="12.75" customHeight="1" x14ac:dyDescent="0.25">
      <c r="C812" s="18"/>
      <c r="E812" s="19"/>
      <c r="F812" s="19"/>
    </row>
    <row r="813" spans="3:6" ht="12.75" customHeight="1" x14ac:dyDescent="0.25">
      <c r="C813" s="18"/>
      <c r="E813" s="19"/>
      <c r="F813" s="19"/>
    </row>
    <row r="814" spans="3:6" ht="12.75" customHeight="1" x14ac:dyDescent="0.25">
      <c r="C814" s="18"/>
      <c r="E814" s="19"/>
      <c r="F814" s="19"/>
    </row>
    <row r="815" spans="3:6" ht="12.75" customHeight="1" x14ac:dyDescent="0.25">
      <c r="C815" s="18"/>
      <c r="E815" s="19"/>
      <c r="F815" s="19"/>
    </row>
    <row r="816" spans="3:6" ht="12.75" customHeight="1" x14ac:dyDescent="0.25">
      <c r="C816" s="18"/>
      <c r="E816" s="19"/>
      <c r="F816" s="19"/>
    </row>
    <row r="817" spans="3:6" ht="12.75" customHeight="1" x14ac:dyDescent="0.25">
      <c r="C817" s="18"/>
      <c r="E817" s="19"/>
      <c r="F817" s="19"/>
    </row>
    <row r="818" spans="3:6" ht="12.75" customHeight="1" x14ac:dyDescent="0.25">
      <c r="C818" s="18"/>
      <c r="E818" s="19"/>
      <c r="F818" s="19"/>
    </row>
    <row r="819" spans="3:6" ht="12.75" customHeight="1" x14ac:dyDescent="0.25">
      <c r="C819" s="18"/>
      <c r="E819" s="19"/>
      <c r="F819" s="19"/>
    </row>
    <row r="820" spans="3:6" ht="12.75" customHeight="1" x14ac:dyDescent="0.25">
      <c r="C820" s="18"/>
      <c r="E820" s="19"/>
      <c r="F820" s="19"/>
    </row>
    <row r="821" spans="3:6" ht="12.75" customHeight="1" x14ac:dyDescent="0.25">
      <c r="C821" s="18"/>
      <c r="E821" s="19"/>
      <c r="F821" s="19"/>
    </row>
    <row r="822" spans="3:6" ht="12.75" customHeight="1" x14ac:dyDescent="0.25">
      <c r="C822" s="18"/>
      <c r="E822" s="19"/>
      <c r="F822" s="19"/>
    </row>
    <row r="823" spans="3:6" ht="12.75" customHeight="1" x14ac:dyDescent="0.25">
      <c r="C823" s="18"/>
      <c r="E823" s="19"/>
      <c r="F823" s="19"/>
    </row>
    <row r="824" spans="3:6" ht="12.75" customHeight="1" x14ac:dyDescent="0.25">
      <c r="C824" s="18"/>
      <c r="E824" s="19"/>
      <c r="F824" s="19"/>
    </row>
    <row r="825" spans="3:6" ht="12.75" customHeight="1" x14ac:dyDescent="0.25">
      <c r="C825" s="18"/>
      <c r="E825" s="19"/>
      <c r="F825" s="19"/>
    </row>
    <row r="826" spans="3:6" ht="12.75" customHeight="1" x14ac:dyDescent="0.25">
      <c r="C826" s="18"/>
      <c r="E826" s="19"/>
      <c r="F826" s="19"/>
    </row>
    <row r="827" spans="3:6" ht="12.75" customHeight="1" x14ac:dyDescent="0.25">
      <c r="C827" s="18"/>
      <c r="E827" s="19"/>
      <c r="F827" s="19"/>
    </row>
    <row r="828" spans="3:6" ht="12.75" customHeight="1" x14ac:dyDescent="0.25">
      <c r="C828" s="18"/>
      <c r="E828" s="19"/>
      <c r="F828" s="19"/>
    </row>
    <row r="829" spans="3:6" ht="12.75" customHeight="1" x14ac:dyDescent="0.25">
      <c r="C829" s="18"/>
      <c r="E829" s="19"/>
      <c r="F829" s="19"/>
    </row>
    <row r="830" spans="3:6" ht="12.75" customHeight="1" x14ac:dyDescent="0.25">
      <c r="C830" s="18"/>
      <c r="E830" s="19"/>
      <c r="F830" s="19"/>
    </row>
    <row r="831" spans="3:6" ht="12.75" customHeight="1" x14ac:dyDescent="0.25">
      <c r="C831" s="18"/>
      <c r="E831" s="19"/>
      <c r="F831" s="19"/>
    </row>
    <row r="832" spans="3:6" ht="12.75" customHeight="1" x14ac:dyDescent="0.25">
      <c r="C832" s="18"/>
      <c r="E832" s="19"/>
      <c r="F832" s="19"/>
    </row>
    <row r="833" spans="3:6" ht="12.75" customHeight="1" x14ac:dyDescent="0.25">
      <c r="C833" s="18"/>
      <c r="E833" s="19"/>
      <c r="F833" s="19"/>
    </row>
    <row r="834" spans="3:6" ht="12.75" customHeight="1" x14ac:dyDescent="0.25">
      <c r="C834" s="18"/>
      <c r="E834" s="19"/>
      <c r="F834" s="19"/>
    </row>
    <row r="835" spans="3:6" ht="12.75" customHeight="1" x14ac:dyDescent="0.25">
      <c r="C835" s="18"/>
      <c r="E835" s="19"/>
      <c r="F835" s="19"/>
    </row>
    <row r="836" spans="3:6" ht="12.75" customHeight="1" x14ac:dyDescent="0.25">
      <c r="C836" s="18"/>
      <c r="E836" s="19"/>
      <c r="F836" s="19"/>
    </row>
    <row r="837" spans="3:6" ht="12.75" customHeight="1" x14ac:dyDescent="0.25">
      <c r="C837" s="18"/>
      <c r="E837" s="19"/>
      <c r="F837" s="19"/>
    </row>
    <row r="838" spans="3:6" ht="12.75" customHeight="1" x14ac:dyDescent="0.25">
      <c r="C838" s="18"/>
      <c r="E838" s="19"/>
      <c r="F838" s="19"/>
    </row>
    <row r="839" spans="3:6" ht="12.75" customHeight="1" x14ac:dyDescent="0.25">
      <c r="C839" s="18"/>
      <c r="E839" s="19"/>
      <c r="F839" s="19"/>
    </row>
    <row r="840" spans="3:6" ht="12.75" customHeight="1" x14ac:dyDescent="0.25">
      <c r="C840" s="18"/>
      <c r="E840" s="19"/>
      <c r="F840" s="19"/>
    </row>
    <row r="841" spans="3:6" ht="12.75" customHeight="1" x14ac:dyDescent="0.25">
      <c r="C841" s="18"/>
      <c r="E841" s="19"/>
      <c r="F841" s="19"/>
    </row>
    <row r="842" spans="3:6" ht="12.75" customHeight="1" x14ac:dyDescent="0.25">
      <c r="C842" s="18"/>
      <c r="E842" s="19"/>
      <c r="F842" s="19"/>
    </row>
    <row r="843" spans="3:6" ht="12.75" customHeight="1" x14ac:dyDescent="0.25">
      <c r="C843" s="18"/>
      <c r="E843" s="19"/>
      <c r="F843" s="19"/>
    </row>
    <row r="844" spans="3:6" ht="12.75" customHeight="1" x14ac:dyDescent="0.25">
      <c r="C844" s="18"/>
      <c r="E844" s="19"/>
      <c r="F844" s="19"/>
    </row>
    <row r="845" spans="3:6" ht="12.75" customHeight="1" x14ac:dyDescent="0.25">
      <c r="C845" s="18"/>
      <c r="E845" s="19"/>
      <c r="F845" s="19"/>
    </row>
    <row r="846" spans="3:6" ht="12.75" customHeight="1" x14ac:dyDescent="0.25">
      <c r="C846" s="18"/>
      <c r="E846" s="19"/>
      <c r="F846" s="19"/>
    </row>
    <row r="847" spans="3:6" ht="12.75" customHeight="1" x14ac:dyDescent="0.25">
      <c r="C847" s="18"/>
      <c r="E847" s="19"/>
      <c r="F847" s="19"/>
    </row>
    <row r="848" spans="3:6" ht="12.75" customHeight="1" x14ac:dyDescent="0.25">
      <c r="C848" s="18"/>
      <c r="E848" s="19"/>
      <c r="F848" s="19"/>
    </row>
    <row r="849" spans="3:6" ht="12.75" customHeight="1" x14ac:dyDescent="0.25">
      <c r="C849" s="18"/>
      <c r="E849" s="19"/>
      <c r="F849" s="19"/>
    </row>
    <row r="850" spans="3:6" ht="12.75" customHeight="1" x14ac:dyDescent="0.25">
      <c r="C850" s="18"/>
      <c r="E850" s="19"/>
      <c r="F850" s="19"/>
    </row>
    <row r="851" spans="3:6" ht="12.75" customHeight="1" x14ac:dyDescent="0.25">
      <c r="C851" s="18"/>
      <c r="E851" s="19"/>
      <c r="F851" s="19"/>
    </row>
    <row r="852" spans="3:6" ht="12.75" customHeight="1" x14ac:dyDescent="0.25">
      <c r="C852" s="18"/>
      <c r="E852" s="19"/>
      <c r="F852" s="19"/>
    </row>
    <row r="853" spans="3:6" ht="12.75" customHeight="1" x14ac:dyDescent="0.25">
      <c r="C853" s="18"/>
      <c r="E853" s="19"/>
      <c r="F853" s="19"/>
    </row>
    <row r="854" spans="3:6" ht="12.75" customHeight="1" x14ac:dyDescent="0.25">
      <c r="C854" s="18"/>
      <c r="E854" s="19"/>
      <c r="F854" s="19"/>
    </row>
    <row r="855" spans="3:6" ht="12.75" customHeight="1" x14ac:dyDescent="0.25">
      <c r="C855" s="18"/>
      <c r="E855" s="19"/>
      <c r="F855" s="19"/>
    </row>
    <row r="856" spans="3:6" ht="12.75" customHeight="1" x14ac:dyDescent="0.25">
      <c r="C856" s="18"/>
      <c r="E856" s="19"/>
      <c r="F856" s="19"/>
    </row>
    <row r="857" spans="3:6" ht="12.75" customHeight="1" x14ac:dyDescent="0.25">
      <c r="C857" s="18"/>
      <c r="E857" s="19"/>
      <c r="F857" s="19"/>
    </row>
    <row r="858" spans="3:6" ht="12.75" customHeight="1" x14ac:dyDescent="0.25">
      <c r="C858" s="18"/>
      <c r="E858" s="19"/>
      <c r="F858" s="19"/>
    </row>
    <row r="859" spans="3:6" ht="12.75" customHeight="1" x14ac:dyDescent="0.25">
      <c r="C859" s="18"/>
      <c r="E859" s="19"/>
      <c r="F859" s="19"/>
    </row>
    <row r="860" spans="3:6" ht="12.75" customHeight="1" x14ac:dyDescent="0.25">
      <c r="C860" s="18"/>
      <c r="E860" s="19"/>
      <c r="F860" s="19"/>
    </row>
    <row r="861" spans="3:6" ht="12.75" customHeight="1" x14ac:dyDescent="0.25">
      <c r="C861" s="18"/>
      <c r="E861" s="19"/>
      <c r="F861" s="19"/>
    </row>
    <row r="862" spans="3:6" ht="12.75" customHeight="1" x14ac:dyDescent="0.25">
      <c r="C862" s="18"/>
      <c r="E862" s="19"/>
      <c r="F862" s="19"/>
    </row>
    <row r="863" spans="3:6" ht="12.75" customHeight="1" x14ac:dyDescent="0.25">
      <c r="C863" s="18"/>
      <c r="E863" s="19"/>
      <c r="F863" s="19"/>
    </row>
    <row r="864" spans="3:6" ht="12.75" customHeight="1" x14ac:dyDescent="0.25">
      <c r="C864" s="18"/>
      <c r="E864" s="19"/>
      <c r="F864" s="19"/>
    </row>
    <row r="865" spans="3:6" ht="12.75" customHeight="1" x14ac:dyDescent="0.25">
      <c r="C865" s="18"/>
      <c r="E865" s="19"/>
      <c r="F865" s="19"/>
    </row>
    <row r="866" spans="3:6" ht="12.75" customHeight="1" x14ac:dyDescent="0.25">
      <c r="C866" s="18"/>
      <c r="E866" s="19"/>
      <c r="F866" s="19"/>
    </row>
    <row r="867" spans="3:6" ht="12.75" customHeight="1" x14ac:dyDescent="0.25">
      <c r="C867" s="18"/>
      <c r="E867" s="19"/>
      <c r="F867" s="19"/>
    </row>
    <row r="868" spans="3:6" ht="12.75" customHeight="1" x14ac:dyDescent="0.25">
      <c r="C868" s="18"/>
      <c r="E868" s="19"/>
      <c r="F868" s="19"/>
    </row>
    <row r="869" spans="3:6" ht="12.75" customHeight="1" x14ac:dyDescent="0.25">
      <c r="C869" s="18"/>
      <c r="E869" s="19"/>
      <c r="F869" s="19"/>
    </row>
    <row r="870" spans="3:6" ht="12.75" customHeight="1" x14ac:dyDescent="0.25">
      <c r="C870" s="18"/>
      <c r="E870" s="19"/>
      <c r="F870" s="19"/>
    </row>
    <row r="871" spans="3:6" ht="12.75" customHeight="1" x14ac:dyDescent="0.25">
      <c r="C871" s="18"/>
      <c r="E871" s="19"/>
      <c r="F871" s="19"/>
    </row>
    <row r="872" spans="3:6" ht="12.75" customHeight="1" x14ac:dyDescent="0.25">
      <c r="C872" s="18"/>
      <c r="E872" s="19"/>
      <c r="F872" s="19"/>
    </row>
    <row r="873" spans="3:6" ht="12.75" customHeight="1" x14ac:dyDescent="0.25">
      <c r="C873" s="18"/>
      <c r="E873" s="19"/>
      <c r="F873" s="19"/>
    </row>
    <row r="874" spans="3:6" ht="12.75" customHeight="1" x14ac:dyDescent="0.25">
      <c r="C874" s="18"/>
      <c r="E874" s="19"/>
      <c r="F874" s="19"/>
    </row>
    <row r="875" spans="3:6" ht="12.75" customHeight="1" x14ac:dyDescent="0.25">
      <c r="C875" s="18"/>
      <c r="E875" s="19"/>
      <c r="F875" s="19"/>
    </row>
    <row r="876" spans="3:6" ht="12.75" customHeight="1" x14ac:dyDescent="0.25">
      <c r="C876" s="18"/>
      <c r="E876" s="19"/>
      <c r="F876" s="19"/>
    </row>
    <row r="877" spans="3:6" ht="12.75" customHeight="1" x14ac:dyDescent="0.25">
      <c r="C877" s="18"/>
      <c r="E877" s="19"/>
      <c r="F877" s="19"/>
    </row>
    <row r="878" spans="3:6" ht="12.75" customHeight="1" x14ac:dyDescent="0.25">
      <c r="C878" s="18"/>
      <c r="E878" s="19"/>
      <c r="F878" s="19"/>
    </row>
    <row r="879" spans="3:6" ht="12.75" customHeight="1" x14ac:dyDescent="0.25">
      <c r="C879" s="18"/>
      <c r="E879" s="19"/>
      <c r="F879" s="19"/>
    </row>
    <row r="880" spans="3:6" ht="12.75" customHeight="1" x14ac:dyDescent="0.25">
      <c r="C880" s="18"/>
      <c r="E880" s="19"/>
      <c r="F880" s="19"/>
    </row>
    <row r="881" spans="3:6" ht="12.75" customHeight="1" x14ac:dyDescent="0.25">
      <c r="C881" s="18"/>
      <c r="E881" s="19"/>
      <c r="F881" s="19"/>
    </row>
    <row r="882" spans="3:6" ht="12.75" customHeight="1" x14ac:dyDescent="0.25">
      <c r="C882" s="18"/>
      <c r="E882" s="19"/>
      <c r="F882" s="19"/>
    </row>
    <row r="883" spans="3:6" ht="12.75" customHeight="1" x14ac:dyDescent="0.25">
      <c r="C883" s="18"/>
      <c r="E883" s="19"/>
      <c r="F883" s="19"/>
    </row>
    <row r="884" spans="3:6" ht="12.75" customHeight="1" x14ac:dyDescent="0.25">
      <c r="C884" s="18"/>
      <c r="E884" s="19"/>
      <c r="F884" s="19"/>
    </row>
    <row r="885" spans="3:6" ht="12.75" customHeight="1" x14ac:dyDescent="0.25">
      <c r="C885" s="18"/>
      <c r="E885" s="19"/>
      <c r="F885" s="19"/>
    </row>
    <row r="886" spans="3:6" ht="12.75" customHeight="1" x14ac:dyDescent="0.25">
      <c r="C886" s="18"/>
      <c r="E886" s="19"/>
      <c r="F886" s="19"/>
    </row>
    <row r="887" spans="3:6" ht="12.75" customHeight="1" x14ac:dyDescent="0.25">
      <c r="C887" s="18"/>
      <c r="E887" s="19"/>
      <c r="F887" s="19"/>
    </row>
    <row r="888" spans="3:6" ht="12.75" customHeight="1" x14ac:dyDescent="0.25">
      <c r="C888" s="18"/>
      <c r="E888" s="19"/>
      <c r="F888" s="19"/>
    </row>
    <row r="889" spans="3:6" ht="12.75" customHeight="1" x14ac:dyDescent="0.25">
      <c r="C889" s="18"/>
      <c r="E889" s="19"/>
      <c r="F889" s="19"/>
    </row>
    <row r="890" spans="3:6" ht="12.75" customHeight="1" x14ac:dyDescent="0.25">
      <c r="C890" s="18"/>
      <c r="E890" s="19"/>
      <c r="F890" s="19"/>
    </row>
    <row r="891" spans="3:6" ht="12.75" customHeight="1" x14ac:dyDescent="0.25">
      <c r="C891" s="18"/>
      <c r="E891" s="19"/>
      <c r="F891" s="19"/>
    </row>
    <row r="892" spans="3:6" ht="12.75" customHeight="1" x14ac:dyDescent="0.25">
      <c r="C892" s="18"/>
      <c r="E892" s="19"/>
      <c r="F892" s="19"/>
    </row>
    <row r="893" spans="3:6" ht="12.75" customHeight="1" x14ac:dyDescent="0.25">
      <c r="C893" s="18"/>
      <c r="E893" s="19"/>
      <c r="F893" s="19"/>
    </row>
    <row r="894" spans="3:6" ht="12.75" customHeight="1" x14ac:dyDescent="0.25">
      <c r="C894" s="18"/>
      <c r="E894" s="19"/>
      <c r="F894" s="19"/>
    </row>
    <row r="895" spans="3:6" ht="12.75" customHeight="1" x14ac:dyDescent="0.25">
      <c r="C895" s="18"/>
      <c r="E895" s="19"/>
      <c r="F895" s="19"/>
    </row>
    <row r="896" spans="3:6" ht="12.75" customHeight="1" x14ac:dyDescent="0.25">
      <c r="C896" s="18"/>
      <c r="E896" s="19"/>
      <c r="F896" s="19"/>
    </row>
    <row r="897" spans="3:6" ht="12.75" customHeight="1" x14ac:dyDescent="0.25">
      <c r="C897" s="18"/>
      <c r="E897" s="19"/>
      <c r="F897" s="19"/>
    </row>
    <row r="898" spans="3:6" ht="12.75" customHeight="1" x14ac:dyDescent="0.25">
      <c r="C898" s="18"/>
      <c r="E898" s="19"/>
      <c r="F898" s="19"/>
    </row>
    <row r="899" spans="3:6" ht="12.75" customHeight="1" x14ac:dyDescent="0.25">
      <c r="C899" s="18"/>
      <c r="E899" s="19"/>
      <c r="F899" s="19"/>
    </row>
    <row r="900" spans="3:6" ht="12.75" customHeight="1" x14ac:dyDescent="0.25">
      <c r="C900" s="18"/>
      <c r="E900" s="19"/>
      <c r="F900" s="19"/>
    </row>
    <row r="901" spans="3:6" ht="12.75" customHeight="1" x14ac:dyDescent="0.25">
      <c r="C901" s="18"/>
      <c r="E901" s="19"/>
      <c r="F901" s="19"/>
    </row>
    <row r="902" spans="3:6" ht="12.75" customHeight="1" x14ac:dyDescent="0.25">
      <c r="C902" s="18"/>
      <c r="E902" s="19"/>
      <c r="F902" s="19"/>
    </row>
    <row r="903" spans="3:6" ht="12.75" customHeight="1" x14ac:dyDescent="0.25">
      <c r="C903" s="18"/>
      <c r="E903" s="19"/>
      <c r="F903" s="19"/>
    </row>
    <row r="904" spans="3:6" ht="12.75" customHeight="1" x14ac:dyDescent="0.25">
      <c r="C904" s="18"/>
      <c r="E904" s="19"/>
      <c r="F904" s="19"/>
    </row>
    <row r="905" spans="3:6" ht="12.75" customHeight="1" x14ac:dyDescent="0.25">
      <c r="C905" s="18"/>
      <c r="E905" s="19"/>
      <c r="F905" s="19"/>
    </row>
    <row r="906" spans="3:6" ht="12.75" customHeight="1" x14ac:dyDescent="0.25">
      <c r="C906" s="18"/>
      <c r="E906" s="19"/>
      <c r="F906" s="19"/>
    </row>
    <row r="907" spans="3:6" ht="12.75" customHeight="1" x14ac:dyDescent="0.25">
      <c r="C907" s="18"/>
      <c r="E907" s="19"/>
      <c r="F907" s="19"/>
    </row>
    <row r="908" spans="3:6" ht="12.75" customHeight="1" x14ac:dyDescent="0.25">
      <c r="C908" s="18"/>
      <c r="E908" s="19"/>
      <c r="F908" s="19"/>
    </row>
    <row r="909" spans="3:6" ht="12.75" customHeight="1" x14ac:dyDescent="0.25">
      <c r="C909" s="18"/>
      <c r="E909" s="19"/>
      <c r="F909" s="19"/>
    </row>
    <row r="910" spans="3:6" ht="12.75" customHeight="1" x14ac:dyDescent="0.25">
      <c r="C910" s="18"/>
      <c r="E910" s="19"/>
      <c r="F910" s="19"/>
    </row>
    <row r="911" spans="3:6" ht="12.75" customHeight="1" x14ac:dyDescent="0.25">
      <c r="C911" s="18"/>
      <c r="E911" s="19"/>
      <c r="F911" s="19"/>
    </row>
    <row r="912" spans="3:6" ht="12.75" customHeight="1" x14ac:dyDescent="0.25">
      <c r="C912" s="18"/>
      <c r="E912" s="19"/>
      <c r="F912" s="19"/>
    </row>
    <row r="913" spans="3:6" ht="12.75" customHeight="1" x14ac:dyDescent="0.25">
      <c r="C913" s="18"/>
      <c r="E913" s="19"/>
      <c r="F913" s="19"/>
    </row>
    <row r="914" spans="3:6" ht="12.75" customHeight="1" x14ac:dyDescent="0.25">
      <c r="C914" s="18"/>
      <c r="E914" s="19"/>
      <c r="F914" s="19"/>
    </row>
    <row r="915" spans="3:6" ht="12.75" customHeight="1" x14ac:dyDescent="0.25">
      <c r="C915" s="18"/>
      <c r="E915" s="19"/>
      <c r="F915" s="19"/>
    </row>
    <row r="916" spans="3:6" ht="12.75" customHeight="1" x14ac:dyDescent="0.25">
      <c r="C916" s="18"/>
      <c r="E916" s="19"/>
      <c r="F916" s="19"/>
    </row>
    <row r="917" spans="3:6" ht="12.75" customHeight="1" x14ac:dyDescent="0.25">
      <c r="C917" s="18"/>
      <c r="E917" s="19"/>
      <c r="F917" s="19"/>
    </row>
    <row r="918" spans="3:6" ht="12.75" customHeight="1" x14ac:dyDescent="0.25">
      <c r="C918" s="18"/>
      <c r="E918" s="19"/>
      <c r="F918" s="19"/>
    </row>
    <row r="919" spans="3:6" ht="12.75" customHeight="1" x14ac:dyDescent="0.25">
      <c r="C919" s="18"/>
      <c r="E919" s="19"/>
      <c r="F919" s="19"/>
    </row>
    <row r="920" spans="3:6" ht="12.75" customHeight="1" x14ac:dyDescent="0.25">
      <c r="C920" s="18"/>
      <c r="E920" s="19"/>
      <c r="F920" s="19"/>
    </row>
    <row r="921" spans="3:6" ht="12.75" customHeight="1" x14ac:dyDescent="0.25">
      <c r="C921" s="18"/>
      <c r="E921" s="19"/>
      <c r="F921" s="19"/>
    </row>
    <row r="922" spans="3:6" ht="12.75" customHeight="1" x14ac:dyDescent="0.25">
      <c r="C922" s="18"/>
      <c r="E922" s="19"/>
      <c r="F922" s="19"/>
    </row>
    <row r="923" spans="3:6" ht="12.75" customHeight="1" x14ac:dyDescent="0.25">
      <c r="C923" s="18"/>
      <c r="E923" s="19"/>
      <c r="F923" s="19"/>
    </row>
    <row r="924" spans="3:6" ht="12.75" customHeight="1" x14ac:dyDescent="0.25">
      <c r="C924" s="18"/>
      <c r="E924" s="19"/>
      <c r="F924" s="19"/>
    </row>
    <row r="925" spans="3:6" ht="12.75" customHeight="1" x14ac:dyDescent="0.25">
      <c r="C925" s="18"/>
      <c r="E925" s="19"/>
      <c r="F925" s="19"/>
    </row>
    <row r="926" spans="3:6" ht="12.75" customHeight="1" x14ac:dyDescent="0.25">
      <c r="C926" s="18"/>
      <c r="E926" s="19"/>
      <c r="F926" s="19"/>
    </row>
    <row r="927" spans="3:6" ht="12.75" customHeight="1" x14ac:dyDescent="0.25">
      <c r="C927" s="18"/>
      <c r="E927" s="19"/>
      <c r="F927" s="19"/>
    </row>
    <row r="928" spans="3:6" ht="12.75" customHeight="1" x14ac:dyDescent="0.25">
      <c r="C928" s="18"/>
      <c r="E928" s="19"/>
      <c r="F928" s="19"/>
    </row>
    <row r="929" spans="3:6" ht="12.75" customHeight="1" x14ac:dyDescent="0.25">
      <c r="C929" s="18"/>
      <c r="E929" s="19"/>
      <c r="F929" s="19"/>
    </row>
    <row r="930" spans="3:6" ht="12.75" customHeight="1" x14ac:dyDescent="0.25">
      <c r="C930" s="18"/>
      <c r="E930" s="19"/>
      <c r="F930" s="19"/>
    </row>
    <row r="931" spans="3:6" ht="12.75" customHeight="1" x14ac:dyDescent="0.25">
      <c r="C931" s="18"/>
      <c r="E931" s="19"/>
      <c r="F931" s="19"/>
    </row>
    <row r="932" spans="3:6" ht="12.75" customHeight="1" x14ac:dyDescent="0.25">
      <c r="C932" s="18"/>
      <c r="E932" s="19"/>
      <c r="F932" s="19"/>
    </row>
    <row r="933" spans="3:6" ht="12.75" customHeight="1" x14ac:dyDescent="0.25">
      <c r="C933" s="18"/>
      <c r="E933" s="19"/>
      <c r="F933" s="19"/>
    </row>
    <row r="934" spans="3:6" ht="12.75" customHeight="1" x14ac:dyDescent="0.25">
      <c r="C934" s="18"/>
      <c r="E934" s="19"/>
      <c r="F934" s="19"/>
    </row>
    <row r="935" spans="3:6" ht="12.75" customHeight="1" x14ac:dyDescent="0.25">
      <c r="C935" s="18"/>
      <c r="E935" s="19"/>
      <c r="F935" s="19"/>
    </row>
    <row r="936" spans="3:6" ht="12.75" customHeight="1" x14ac:dyDescent="0.25">
      <c r="C936" s="18"/>
      <c r="E936" s="19"/>
      <c r="F936" s="19"/>
    </row>
    <row r="937" spans="3:6" ht="12.75" customHeight="1" x14ac:dyDescent="0.25">
      <c r="C937" s="18"/>
      <c r="E937" s="19"/>
      <c r="F937" s="19"/>
    </row>
    <row r="938" spans="3:6" ht="12.75" customHeight="1" x14ac:dyDescent="0.25">
      <c r="C938" s="18"/>
      <c r="E938" s="19"/>
      <c r="F938" s="19"/>
    </row>
    <row r="939" spans="3:6" ht="12.75" customHeight="1" x14ac:dyDescent="0.25">
      <c r="C939" s="18"/>
      <c r="E939" s="19"/>
      <c r="F939" s="19"/>
    </row>
    <row r="940" spans="3:6" ht="12.75" customHeight="1" x14ac:dyDescent="0.25">
      <c r="C940" s="18"/>
      <c r="E940" s="19"/>
      <c r="F940" s="19"/>
    </row>
    <row r="941" spans="3:6" ht="12.75" customHeight="1" x14ac:dyDescent="0.25">
      <c r="C941" s="18"/>
      <c r="E941" s="19"/>
      <c r="F941" s="19"/>
    </row>
    <row r="942" spans="3:6" ht="12.75" customHeight="1" x14ac:dyDescent="0.25">
      <c r="C942" s="18"/>
      <c r="E942" s="19"/>
      <c r="F942" s="19"/>
    </row>
    <row r="943" spans="3:6" ht="12.75" customHeight="1" x14ac:dyDescent="0.25">
      <c r="C943" s="18"/>
      <c r="E943" s="19"/>
      <c r="F943" s="19"/>
    </row>
    <row r="944" spans="3:6" ht="12.75" customHeight="1" x14ac:dyDescent="0.25">
      <c r="C944" s="18"/>
      <c r="E944" s="19"/>
      <c r="F944" s="19"/>
    </row>
    <row r="945" spans="3:6" ht="12.75" customHeight="1" x14ac:dyDescent="0.25">
      <c r="C945" s="18"/>
      <c r="E945" s="19"/>
      <c r="F945" s="19"/>
    </row>
    <row r="946" spans="3:6" ht="12.75" customHeight="1" x14ac:dyDescent="0.25">
      <c r="C946" s="18"/>
      <c r="E946" s="19"/>
      <c r="F946" s="19"/>
    </row>
    <row r="947" spans="3:6" ht="12.75" customHeight="1" x14ac:dyDescent="0.25">
      <c r="C947" s="18"/>
      <c r="E947" s="19"/>
      <c r="F947" s="19"/>
    </row>
    <row r="948" spans="3:6" ht="12.75" customHeight="1" x14ac:dyDescent="0.25">
      <c r="C948" s="18"/>
      <c r="E948" s="19"/>
      <c r="F948" s="19"/>
    </row>
    <row r="949" spans="3:6" ht="12.75" customHeight="1" x14ac:dyDescent="0.25">
      <c r="C949" s="18"/>
      <c r="E949" s="19"/>
      <c r="F949" s="19"/>
    </row>
    <row r="950" spans="3:6" ht="12.75" customHeight="1" x14ac:dyDescent="0.25">
      <c r="C950" s="18"/>
      <c r="E950" s="19"/>
      <c r="F950" s="19"/>
    </row>
    <row r="951" spans="3:6" ht="12.75" customHeight="1" x14ac:dyDescent="0.25">
      <c r="C951" s="18"/>
      <c r="E951" s="19"/>
      <c r="F951" s="19"/>
    </row>
    <row r="952" spans="3:6" ht="12.75" customHeight="1" x14ac:dyDescent="0.25">
      <c r="C952" s="18"/>
      <c r="E952" s="19"/>
      <c r="F952" s="19"/>
    </row>
    <row r="953" spans="3:6" ht="12.75" customHeight="1" x14ac:dyDescent="0.25">
      <c r="C953" s="18"/>
      <c r="E953" s="19"/>
      <c r="F953" s="19"/>
    </row>
    <row r="954" spans="3:6" ht="12.75" customHeight="1" x14ac:dyDescent="0.25">
      <c r="C954" s="18"/>
      <c r="E954" s="19"/>
      <c r="F954" s="19"/>
    </row>
    <row r="955" spans="3:6" ht="12.75" customHeight="1" x14ac:dyDescent="0.25">
      <c r="C955" s="18"/>
      <c r="E955" s="19"/>
      <c r="F955" s="19"/>
    </row>
    <row r="956" spans="3:6" ht="12.75" customHeight="1" x14ac:dyDescent="0.25">
      <c r="C956" s="18"/>
      <c r="E956" s="19"/>
      <c r="F956" s="19"/>
    </row>
    <row r="957" spans="3:6" ht="12.75" customHeight="1" x14ac:dyDescent="0.25">
      <c r="C957" s="18"/>
      <c r="E957" s="19"/>
      <c r="F957" s="19"/>
    </row>
    <row r="958" spans="3:6" ht="12.75" customHeight="1" x14ac:dyDescent="0.25">
      <c r="C958" s="18"/>
      <c r="E958" s="19"/>
      <c r="F958" s="19"/>
    </row>
    <row r="959" spans="3:6" ht="12.75" customHeight="1" x14ac:dyDescent="0.25">
      <c r="C959" s="18"/>
      <c r="E959" s="19"/>
      <c r="F959" s="19"/>
    </row>
    <row r="960" spans="3:6" ht="12.75" customHeight="1" x14ac:dyDescent="0.25">
      <c r="C960" s="18"/>
      <c r="E960" s="19"/>
      <c r="F960" s="19"/>
    </row>
    <row r="961" spans="3:6" ht="12.75" customHeight="1" x14ac:dyDescent="0.25">
      <c r="C961" s="18"/>
      <c r="E961" s="19"/>
      <c r="F961" s="19"/>
    </row>
    <row r="962" spans="3:6" ht="12.75" customHeight="1" x14ac:dyDescent="0.25">
      <c r="C962" s="18"/>
      <c r="E962" s="19"/>
      <c r="F962" s="19"/>
    </row>
    <row r="963" spans="3:6" ht="12.75" customHeight="1" x14ac:dyDescent="0.25">
      <c r="C963" s="18"/>
      <c r="E963" s="19"/>
      <c r="F963" s="19"/>
    </row>
    <row r="964" spans="3:6" ht="12.75" customHeight="1" x14ac:dyDescent="0.25">
      <c r="C964" s="18"/>
      <c r="E964" s="19"/>
      <c r="F964" s="19"/>
    </row>
    <row r="965" spans="3:6" ht="12.75" customHeight="1" x14ac:dyDescent="0.25">
      <c r="C965" s="18"/>
      <c r="E965" s="19"/>
      <c r="F965" s="19"/>
    </row>
    <row r="966" spans="3:6" ht="12.75" customHeight="1" x14ac:dyDescent="0.25">
      <c r="C966" s="18"/>
      <c r="E966" s="19"/>
      <c r="F966" s="19"/>
    </row>
    <row r="967" spans="3:6" ht="12.75" customHeight="1" x14ac:dyDescent="0.25">
      <c r="C967" s="18"/>
      <c r="E967" s="19"/>
      <c r="F967" s="19"/>
    </row>
    <row r="968" spans="3:6" ht="12.75" customHeight="1" x14ac:dyDescent="0.25">
      <c r="C968" s="18"/>
      <c r="E968" s="19"/>
      <c r="F968" s="19"/>
    </row>
    <row r="969" spans="3:6" ht="12.75" customHeight="1" x14ac:dyDescent="0.25">
      <c r="C969" s="18"/>
      <c r="E969" s="19"/>
      <c r="F969" s="19"/>
    </row>
    <row r="970" spans="3:6" ht="12.75" customHeight="1" x14ac:dyDescent="0.25">
      <c r="C970" s="18"/>
      <c r="E970" s="19"/>
      <c r="F970" s="19"/>
    </row>
    <row r="971" spans="3:6" ht="12.75" customHeight="1" x14ac:dyDescent="0.25">
      <c r="C971" s="18"/>
      <c r="E971" s="19"/>
      <c r="F971" s="19"/>
    </row>
    <row r="972" spans="3:6" ht="12.75" customHeight="1" x14ac:dyDescent="0.25">
      <c r="C972" s="18"/>
      <c r="E972" s="19"/>
      <c r="F972" s="19"/>
    </row>
    <row r="973" spans="3:6" ht="12.75" customHeight="1" x14ac:dyDescent="0.25">
      <c r="C973" s="18"/>
      <c r="E973" s="19"/>
      <c r="F973" s="19"/>
    </row>
    <row r="974" spans="3:6" ht="12.75" customHeight="1" x14ac:dyDescent="0.25">
      <c r="C974" s="18"/>
      <c r="E974" s="19"/>
      <c r="F974" s="19"/>
    </row>
    <row r="975" spans="3:6" ht="12.75" customHeight="1" x14ac:dyDescent="0.25">
      <c r="C975" s="18"/>
      <c r="E975" s="19"/>
      <c r="F975" s="19"/>
    </row>
    <row r="976" spans="3:6" ht="12.75" customHeight="1" x14ac:dyDescent="0.25">
      <c r="C976" s="18"/>
      <c r="E976" s="19"/>
      <c r="F976" s="19"/>
    </row>
    <row r="977" spans="3:6" ht="12.75" customHeight="1" x14ac:dyDescent="0.25">
      <c r="C977" s="18"/>
      <c r="E977" s="19"/>
      <c r="F977" s="19"/>
    </row>
    <row r="978" spans="3:6" ht="12.75" customHeight="1" x14ac:dyDescent="0.25">
      <c r="C978" s="18"/>
      <c r="E978" s="19"/>
      <c r="F978" s="19"/>
    </row>
    <row r="979" spans="3:6" ht="12.75" customHeight="1" x14ac:dyDescent="0.25">
      <c r="C979" s="18"/>
      <c r="E979" s="19"/>
      <c r="F979" s="19"/>
    </row>
    <row r="980" spans="3:6" ht="12.75" customHeight="1" x14ac:dyDescent="0.25">
      <c r="C980" s="18"/>
      <c r="E980" s="19"/>
      <c r="F980" s="19"/>
    </row>
    <row r="981" spans="3:6" ht="12.75" customHeight="1" x14ac:dyDescent="0.25">
      <c r="C981" s="18"/>
      <c r="E981" s="19"/>
      <c r="F981" s="19"/>
    </row>
    <row r="982" spans="3:6" ht="12.75" customHeight="1" x14ac:dyDescent="0.25">
      <c r="C982" s="18"/>
      <c r="E982" s="19"/>
      <c r="F982" s="19"/>
    </row>
    <row r="983" spans="3:6" ht="12.75" customHeight="1" x14ac:dyDescent="0.25">
      <c r="C983" s="18"/>
      <c r="E983" s="19"/>
      <c r="F983" s="19"/>
    </row>
    <row r="984" spans="3:6" ht="12.75" customHeight="1" x14ac:dyDescent="0.25">
      <c r="C984" s="18"/>
      <c r="E984" s="19"/>
      <c r="F984" s="19"/>
    </row>
    <row r="985" spans="3:6" ht="12.75" customHeight="1" x14ac:dyDescent="0.25">
      <c r="C985" s="18"/>
      <c r="E985" s="19"/>
      <c r="F985" s="19"/>
    </row>
    <row r="986" spans="3:6" ht="12.75" customHeight="1" x14ac:dyDescent="0.25">
      <c r="C986" s="18"/>
      <c r="E986" s="19"/>
      <c r="F986" s="19"/>
    </row>
    <row r="987" spans="3:6" ht="12.75" customHeight="1" x14ac:dyDescent="0.25">
      <c r="C987" s="18"/>
      <c r="E987" s="19"/>
      <c r="F987" s="19"/>
    </row>
    <row r="988" spans="3:6" ht="12.75" customHeight="1" x14ac:dyDescent="0.25">
      <c r="C988" s="18"/>
      <c r="E988" s="19"/>
      <c r="F988" s="19"/>
    </row>
    <row r="989" spans="3:6" ht="12.75" customHeight="1" x14ac:dyDescent="0.25">
      <c r="C989" s="18"/>
      <c r="E989" s="19"/>
      <c r="F989" s="19"/>
    </row>
    <row r="990" spans="3:6" ht="12.75" customHeight="1" x14ac:dyDescent="0.25">
      <c r="C990" s="18"/>
      <c r="E990" s="19"/>
      <c r="F990" s="19"/>
    </row>
    <row r="991" spans="3:6" ht="12.75" customHeight="1" x14ac:dyDescent="0.25">
      <c r="C991" s="18"/>
      <c r="E991" s="19"/>
      <c r="F991" s="19"/>
    </row>
    <row r="992" spans="3:6" ht="12.75" customHeight="1" x14ac:dyDescent="0.25">
      <c r="C992" s="18"/>
      <c r="E992" s="19"/>
      <c r="F992" s="19"/>
    </row>
    <row r="993" spans="3:6" ht="12.75" customHeight="1" x14ac:dyDescent="0.25">
      <c r="C993" s="18"/>
      <c r="E993" s="19"/>
      <c r="F993" s="19"/>
    </row>
    <row r="994" spans="3:6" ht="12.75" customHeight="1" x14ac:dyDescent="0.25">
      <c r="C994" s="18"/>
      <c r="E994" s="19"/>
      <c r="F994" s="19"/>
    </row>
    <row r="995" spans="3:6" ht="12.75" customHeight="1" x14ac:dyDescent="0.25">
      <c r="C995" s="18"/>
      <c r="E995" s="19"/>
      <c r="F995" s="19"/>
    </row>
    <row r="996" spans="3:6" ht="12.75" customHeight="1" x14ac:dyDescent="0.25">
      <c r="C996" s="18"/>
      <c r="E996" s="19"/>
      <c r="F996" s="19"/>
    </row>
    <row r="997" spans="3:6" ht="12.75" customHeight="1" x14ac:dyDescent="0.25">
      <c r="C997" s="18"/>
      <c r="E997" s="19"/>
      <c r="F997" s="19"/>
    </row>
    <row r="998" spans="3:6" ht="12.75" customHeight="1" x14ac:dyDescent="0.25">
      <c r="C998" s="18"/>
      <c r="E998" s="19"/>
      <c r="F998" s="19"/>
    </row>
    <row r="999" spans="3:6" ht="12.75" customHeight="1" x14ac:dyDescent="0.25">
      <c r="C999" s="18"/>
      <c r="E999" s="19"/>
      <c r="F999" s="19"/>
    </row>
    <row r="1000" spans="3:6" ht="12.75" customHeight="1" x14ac:dyDescent="0.25">
      <c r="C1000" s="18"/>
      <c r="E1000" s="19"/>
      <c r="F1000" s="19"/>
    </row>
    <row r="1001" spans="3:6" ht="12.75" customHeight="1" x14ac:dyDescent="0.25">
      <c r="C1001" s="18"/>
      <c r="E1001" s="19"/>
      <c r="F1001" s="19"/>
    </row>
    <row r="1002" spans="3:6" ht="12.75" customHeight="1" x14ac:dyDescent="0.25">
      <c r="C1002" s="18"/>
      <c r="E1002" s="19"/>
      <c r="F1002" s="19"/>
    </row>
  </sheetData>
  <mergeCells count="6">
    <mergeCell ref="AF1:AG1"/>
    <mergeCell ref="G1:K1"/>
    <mergeCell ref="L1:O1"/>
    <mergeCell ref="P1:S1"/>
    <mergeCell ref="T1:Y1"/>
    <mergeCell ref="Z1:AE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topLeftCell="I1" workbookViewId="0">
      <selection activeCell="N3" sqref="N3:N47"/>
    </sheetView>
  </sheetViews>
  <sheetFormatPr baseColWidth="10" defaultColWidth="12.6640625" defaultRowHeight="15" customHeight="1" x14ac:dyDescent="0.25"/>
  <cols>
    <col min="1" max="1" width="20.88671875" customWidth="1"/>
    <col min="2" max="2" width="4.33203125" customWidth="1"/>
    <col min="3" max="3" width="15" customWidth="1"/>
    <col min="4" max="4" width="17.109375" customWidth="1"/>
    <col min="5" max="5" width="15" customWidth="1"/>
    <col min="6" max="6" width="22.77734375" customWidth="1"/>
    <col min="7" max="7" width="15" customWidth="1"/>
    <col min="8" max="8" width="20.5546875" customWidth="1"/>
    <col min="9" max="9" width="17" customWidth="1"/>
    <col min="10" max="10" width="16" customWidth="1"/>
    <col min="11" max="11" width="15" customWidth="1"/>
    <col min="12" max="12" width="65.21875" customWidth="1"/>
    <col min="13" max="13" width="15" customWidth="1"/>
    <col min="14" max="14" width="40.44140625" customWidth="1"/>
    <col min="15" max="15" width="40.109375" style="41" customWidth="1"/>
    <col min="16" max="17" width="15" customWidth="1"/>
    <col min="18" max="19" width="17" customWidth="1"/>
    <col min="20" max="29" width="15" customWidth="1"/>
  </cols>
  <sheetData>
    <row r="1" spans="1:29" ht="45" customHeight="1" x14ac:dyDescent="0.25">
      <c r="A1" s="1"/>
      <c r="B1" s="1"/>
      <c r="C1" s="2"/>
      <c r="D1" s="1"/>
      <c r="E1" s="3"/>
      <c r="F1" s="20"/>
      <c r="G1" s="32"/>
      <c r="H1" s="34"/>
      <c r="I1" s="34"/>
      <c r="J1" s="34"/>
      <c r="K1" s="32"/>
      <c r="L1" s="34"/>
      <c r="M1" s="34"/>
      <c r="N1" s="34"/>
      <c r="O1" s="32"/>
      <c r="P1" s="34"/>
      <c r="Q1" s="34"/>
      <c r="R1" s="34"/>
      <c r="S1" s="34"/>
      <c r="T1" s="34"/>
      <c r="U1" s="32"/>
      <c r="V1" s="34"/>
      <c r="W1" s="34"/>
      <c r="X1" s="34"/>
      <c r="Y1" s="34"/>
      <c r="Z1" s="34"/>
      <c r="AA1" s="32"/>
      <c r="AB1" s="33"/>
      <c r="AC1" s="4"/>
    </row>
    <row r="2" spans="1:29" ht="83.4" customHeight="1" x14ac:dyDescent="0.25">
      <c r="A2" s="23" t="s">
        <v>6</v>
      </c>
      <c r="B2" s="27" t="s">
        <v>82</v>
      </c>
      <c r="C2" s="7" t="s">
        <v>133</v>
      </c>
      <c r="D2" s="7"/>
      <c r="E2" s="7" t="s">
        <v>132</v>
      </c>
      <c r="F2" s="7"/>
      <c r="G2" s="7" t="s">
        <v>131</v>
      </c>
      <c r="H2" s="7"/>
      <c r="I2" s="7" t="s">
        <v>134</v>
      </c>
      <c r="J2" s="7"/>
      <c r="K2" s="7" t="s">
        <v>135</v>
      </c>
      <c r="L2" s="7"/>
      <c r="M2" s="7" t="s">
        <v>136</v>
      </c>
      <c r="N2" s="7"/>
      <c r="O2" s="3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ht="12.75" customHeight="1" x14ac:dyDescent="0.25">
      <c r="A3" s="24" t="s">
        <v>81</v>
      </c>
      <c r="B3" s="28" t="s">
        <v>127</v>
      </c>
      <c r="C3" s="15">
        <v>0.51800000000000002</v>
      </c>
      <c r="D3" s="15" t="str">
        <f>CONCATENATE("""" &amp; "highlightTable1"  &amp; """", ": ", """" &amp;  TEXT(C3,"##%") &amp; " " &amp; $C$2 &amp; """, ")</f>
        <v xml:space="preserve">"highlightTable1": "52% tasa de dependencia", </v>
      </c>
      <c r="E3" s="16">
        <v>7.3</v>
      </c>
      <c r="F3" s="15" t="str">
        <f>CONCATENATE("""" &amp; "highlightTable2"  &amp; """", ": ", """" &amp;  TEXT(E3,"##.#") &amp; " " &amp; $E$2 &amp; """, ")</f>
        <v xml:space="preserve">"highlightTable2": "7.3 escolaridad promedio", </v>
      </c>
      <c r="G3" s="15">
        <v>0.7</v>
      </c>
      <c r="H3" s="15" t="str">
        <f>CONCATENATE("""" &amp; "highlightTable3"  &amp; """", ": ", """" &amp;  TEXT(G3,"##%") &amp; " " &amp; $G$2 &amp; """, ")</f>
        <v xml:space="preserve">"highlightTable3": "70% empleo informal", </v>
      </c>
      <c r="I3" s="15">
        <v>0.251</v>
      </c>
      <c r="J3" s="15" t="str">
        <f>CONCATENATE("""" &amp; "highlightTable4"  &amp; """", ": ", """" &amp;  TEXT(I3,"##%") &amp; " " &amp; $I$2 &amp; """, ")</f>
        <v xml:space="preserve">"highlightTable4": "25% pobreza multidimensional", </v>
      </c>
      <c r="K3" s="15">
        <v>0.42499999999999999</v>
      </c>
      <c r="L3" s="15" t="str">
        <f>CONCATENATE("""" &amp; "highlightTable5"  &amp; """", ": ", """" &amp;  TEXT(K3,"##%") &amp; " " &amp; $K$2 &amp; """,")</f>
        <v>"highlightTable5": "43%  sin recolección de basura",</v>
      </c>
      <c r="M3" s="15">
        <v>0.253</v>
      </c>
      <c r="N3" s="15" t="str">
        <f>CONCATENATE("""" &amp; "highlightTable6"  &amp; """", ": ", """" &amp;  TEXT(M3,"##%") &amp; " " &amp; $M$2 &amp; """, ")</f>
        <v xml:space="preserve">"highlightTable6": "25% receptores de remesas", </v>
      </c>
      <c r="O3" s="40" t="str">
        <f>CONCATENATE(D3,F3,H3,J3,L3,N3)</f>
        <v xml:space="preserve">"highlightTable1": "52% tasa de dependencia", "highlightTable2": "7.3 escolaridad promedio", "highlightTable3": "70% empleo informal", "highlightTable4": "25% pobreza multidimensional", "highlightTable5": "43%  sin recolección de basura","highlightTable6": "25% receptores de remesas", </v>
      </c>
      <c r="P3" s="17"/>
      <c r="Q3" s="15"/>
      <c r="R3" s="15"/>
      <c r="S3" s="15"/>
      <c r="T3" s="15"/>
      <c r="U3" s="15"/>
      <c r="V3" s="15"/>
      <c r="W3" s="15"/>
      <c r="X3" s="15"/>
      <c r="Y3" s="15"/>
      <c r="Z3" s="14"/>
      <c r="AA3" s="15"/>
      <c r="AB3" s="17"/>
    </row>
    <row r="4" spans="1:29" ht="12.75" customHeight="1" x14ac:dyDescent="0.25">
      <c r="A4" s="24" t="s">
        <v>36</v>
      </c>
      <c r="B4" s="28" t="s">
        <v>83</v>
      </c>
      <c r="C4" s="15">
        <v>0.49</v>
      </c>
      <c r="D4" s="15" t="str">
        <f t="shared" ref="D4:D47" si="0">CONCATENATE("""" &amp; "highlightTable1"  &amp; """", ": ", """" &amp;  TEXT(C4,"##%") &amp; " " &amp; $C$2 &amp; """,")</f>
        <v>"highlightTable1": "49% tasa de dependencia",</v>
      </c>
      <c r="E4" s="16">
        <v>7.1504770000000004</v>
      </c>
      <c r="F4" s="15" t="str">
        <f t="shared" ref="F4:F47" si="1">CONCATENATE("""" &amp; "highlightTable2"  &amp; """", ": ", """" &amp;  TEXT(E4,"##.#") &amp; " " &amp; $E$2 &amp; """,")</f>
        <v>"highlightTable2": "7.2 escolaridad promedio",</v>
      </c>
      <c r="G4" s="15">
        <v>0.73</v>
      </c>
      <c r="H4" s="15" t="str">
        <f t="shared" ref="H4:H47" si="2">CONCATENATE("""" &amp; "highlightTable3"  &amp; """", ": ", """" &amp;  TEXT(G4,"##%") &amp; " " &amp; $G$2 &amp; """,")</f>
        <v>"highlightTable3": "73% empleo informal",</v>
      </c>
      <c r="I4" s="15">
        <v>0.21</v>
      </c>
      <c r="J4" s="15" t="str">
        <f t="shared" ref="J4:J47" si="3">CONCATENATE("""" &amp; "highlightTable4"  &amp; """", ": ", """" &amp;  TEXT(I4,"##%") &amp; " " &amp; $I$2 &amp; """,")</f>
        <v>"highlightTable4": "21% pobreza multidimensional",</v>
      </c>
      <c r="K4" s="15">
        <v>0.61</v>
      </c>
      <c r="L4" s="15" t="str">
        <f t="shared" ref="L4:L47" si="4">CONCATENATE("""" &amp; "highlightTable5"  &amp; """", ": ", """" &amp;  TEXT(K4,"##%") &amp; " " &amp; $K$2 &amp; """,")</f>
        <v>"highlightTable5": "61%  sin recolección de basura",</v>
      </c>
      <c r="M4" s="15">
        <v>0.15</v>
      </c>
      <c r="N4" s="15" t="str">
        <f t="shared" ref="N4:N47" si="5">CONCATENATE("""" &amp; "highlightTable6"  &amp; """", ": ", """" &amp;  TEXT(M4,"##%") &amp; " " &amp; $M$2 &amp; """, ")</f>
        <v xml:space="preserve">"highlightTable6": "15% receptores de remesas", </v>
      </c>
      <c r="O4" s="40" t="str">
        <f t="shared" ref="O4:O47" si="6">CONCATENATE(D4,F4,H4,J4,L4,N4)</f>
        <v xml:space="preserve">"highlightTable1": "49% tasa de dependencia","highlightTable2": "7.2 escolaridad promedio","highlightTable3": "73% empleo informal","highlightTable4": "21% pobreza multidimensional","highlightTable5": "61%  sin recolección de basura","highlightTable6": "15% receptores de remesas", </v>
      </c>
      <c r="P4" s="17"/>
      <c r="Q4" s="15"/>
      <c r="R4" s="15"/>
      <c r="S4" s="15"/>
      <c r="T4" s="15"/>
      <c r="U4" s="15"/>
      <c r="V4" s="15"/>
      <c r="W4" s="15"/>
      <c r="X4" s="15"/>
      <c r="Y4" s="15"/>
      <c r="Z4" s="14"/>
      <c r="AA4" s="15"/>
      <c r="AB4" s="17"/>
    </row>
    <row r="5" spans="1:29" ht="12.75" customHeight="1" x14ac:dyDescent="0.25">
      <c r="A5" s="24" t="s">
        <v>37</v>
      </c>
      <c r="B5" s="28" t="s">
        <v>84</v>
      </c>
      <c r="C5" s="15">
        <v>0.53</v>
      </c>
      <c r="D5" s="15" t="str">
        <f t="shared" si="0"/>
        <v>"highlightTable1": "53% tasa de dependencia",</v>
      </c>
      <c r="E5" s="16">
        <v>6.591564</v>
      </c>
      <c r="F5" s="15" t="str">
        <f t="shared" si="1"/>
        <v>"highlightTable2": "6.6 escolaridad promedio",</v>
      </c>
      <c r="G5" s="15">
        <v>0.76</v>
      </c>
      <c r="H5" s="15" t="str">
        <f t="shared" si="2"/>
        <v>"highlightTable3": "76% empleo informal",</v>
      </c>
      <c r="I5" s="15">
        <v>0.4</v>
      </c>
      <c r="J5" s="15" t="str">
        <f t="shared" si="3"/>
        <v>"highlightTable4": "40% pobreza multidimensional",</v>
      </c>
      <c r="K5" s="15">
        <v>0.6</v>
      </c>
      <c r="L5" s="15" t="str">
        <f t="shared" si="4"/>
        <v>"highlightTable5": "60%  sin recolección de basura",</v>
      </c>
      <c r="M5" s="15">
        <v>0.13</v>
      </c>
      <c r="N5" s="15" t="str">
        <f t="shared" si="5"/>
        <v xml:space="preserve">"highlightTable6": "13% receptores de remesas", </v>
      </c>
      <c r="O5" s="40" t="str">
        <f t="shared" si="6"/>
        <v xml:space="preserve">"highlightTable1": "53% tasa de dependencia","highlightTable2": "6.6 escolaridad promedio","highlightTable3": "76% empleo informal","highlightTable4": "40% pobreza multidimensional","highlightTable5": "60%  sin recolección de basura","highlightTable6": "13% receptores de remesas", </v>
      </c>
      <c r="P5" s="17"/>
      <c r="Q5" s="15"/>
      <c r="R5" s="15"/>
      <c r="S5" s="15"/>
      <c r="T5" s="15"/>
      <c r="U5" s="15"/>
      <c r="V5" s="15"/>
      <c r="W5" s="15"/>
      <c r="X5" s="15"/>
      <c r="Y5" s="15"/>
      <c r="Z5" s="14"/>
      <c r="AA5" s="15"/>
      <c r="AB5" s="17"/>
      <c r="AC5" s="13" t="s">
        <v>38</v>
      </c>
    </row>
    <row r="6" spans="1:29" ht="12.75" customHeight="1" x14ac:dyDescent="0.25">
      <c r="A6" s="24" t="s">
        <v>39</v>
      </c>
      <c r="B6" s="28" t="s">
        <v>85</v>
      </c>
      <c r="C6" s="15">
        <v>0.62</v>
      </c>
      <c r="D6" s="15" t="str">
        <f t="shared" si="0"/>
        <v>"highlightTable1": "62% tasa de dependencia",</v>
      </c>
      <c r="E6" s="16">
        <v>5.1466830000000003</v>
      </c>
      <c r="F6" s="15" t="str">
        <f t="shared" si="1"/>
        <v>"highlightTable2": "5.1 escolaridad promedio",</v>
      </c>
      <c r="G6" s="15">
        <v>0.86</v>
      </c>
      <c r="H6" s="15" t="str">
        <f t="shared" si="2"/>
        <v>"highlightTable3": "86% empleo informal",</v>
      </c>
      <c r="I6" s="15">
        <v>0.5</v>
      </c>
      <c r="J6" s="15" t="str">
        <f t="shared" si="3"/>
        <v>"highlightTable4": "50% pobreza multidimensional",</v>
      </c>
      <c r="K6" s="15">
        <v>0.71</v>
      </c>
      <c r="L6" s="15" t="str">
        <f t="shared" si="4"/>
        <v>"highlightTable5": "71%  sin recolección de basura",</v>
      </c>
      <c r="M6" s="15">
        <v>0.23</v>
      </c>
      <c r="N6" s="15" t="str">
        <f t="shared" si="5"/>
        <v xml:space="preserve">"highlightTable6": "23% receptores de remesas", </v>
      </c>
      <c r="O6" s="40" t="str">
        <f t="shared" si="6"/>
        <v xml:space="preserve">"highlightTable1": "62% tasa de dependencia","highlightTable2": "5.1 escolaridad promedio","highlightTable3": "86% empleo informal","highlightTable4": "50% pobreza multidimensional","highlightTable5": "71%  sin recolección de basura","highlightTable6": "23% receptores de remesas", </v>
      </c>
      <c r="P6" s="17"/>
      <c r="Q6" s="15"/>
      <c r="R6" s="15"/>
      <c r="S6" s="15"/>
      <c r="T6" s="15"/>
      <c r="U6" s="15"/>
      <c r="V6" s="15"/>
      <c r="W6" s="15"/>
      <c r="X6" s="15"/>
      <c r="Y6" s="15"/>
      <c r="Z6" s="14"/>
      <c r="AA6" s="15"/>
      <c r="AB6" s="17"/>
    </row>
    <row r="7" spans="1:29" ht="12.75" customHeight="1" x14ac:dyDescent="0.25">
      <c r="A7" s="24" t="s">
        <v>40</v>
      </c>
      <c r="B7" s="28" t="s">
        <v>103</v>
      </c>
      <c r="C7" s="15">
        <v>0.68</v>
      </c>
      <c r="D7" s="15" t="str">
        <f t="shared" si="0"/>
        <v>"highlightTable1": "68% tasa de dependencia",</v>
      </c>
      <c r="E7" s="16">
        <v>5.915851</v>
      </c>
      <c r="F7" s="15" t="str">
        <f t="shared" si="1"/>
        <v>"highlightTable2": "5.9 escolaridad promedio",</v>
      </c>
      <c r="G7" s="15">
        <v>0.88</v>
      </c>
      <c r="H7" s="15" t="str">
        <f t="shared" si="2"/>
        <v>"highlightTable3": "88% empleo informal",</v>
      </c>
      <c r="I7" s="15">
        <v>0.26</v>
      </c>
      <c r="J7" s="15" t="str">
        <f t="shared" si="3"/>
        <v>"highlightTable4": "26% pobreza multidimensional",</v>
      </c>
      <c r="K7" s="15">
        <v>0.46</v>
      </c>
      <c r="L7" s="15" t="str">
        <f t="shared" si="4"/>
        <v>"highlightTable5": "46%  sin recolección de basura",</v>
      </c>
      <c r="M7" s="15">
        <v>0.45</v>
      </c>
      <c r="N7" s="15" t="str">
        <f t="shared" si="5"/>
        <v xml:space="preserve">"highlightTable6": "45% receptores de remesas", </v>
      </c>
      <c r="O7" s="40" t="str">
        <f t="shared" si="6"/>
        <v xml:space="preserve">"highlightTable1": "68% tasa de dependencia","highlightTable2": "5.9 escolaridad promedio","highlightTable3": "88% empleo informal","highlightTable4": "26% pobreza multidimensional","highlightTable5": "46%  sin recolección de basura","highlightTable6": "45% receptores de remesas", </v>
      </c>
      <c r="P7" s="17"/>
      <c r="Q7" s="15"/>
      <c r="R7" s="15"/>
      <c r="S7" s="15"/>
      <c r="T7" s="15"/>
      <c r="U7" s="15"/>
      <c r="V7" s="15"/>
      <c r="W7" s="15"/>
      <c r="X7" s="15"/>
      <c r="Y7" s="15"/>
      <c r="Z7" s="14"/>
      <c r="AA7" s="15"/>
      <c r="AB7" s="17"/>
    </row>
    <row r="8" spans="1:29" ht="12.75" customHeight="1" x14ac:dyDescent="0.25">
      <c r="A8" s="24" t="s">
        <v>41</v>
      </c>
      <c r="B8" s="28" t="s">
        <v>102</v>
      </c>
      <c r="C8" s="15">
        <v>0.67</v>
      </c>
      <c r="D8" s="15" t="str">
        <f t="shared" si="0"/>
        <v>"highlightTable1": "67% tasa de dependencia",</v>
      </c>
      <c r="E8" s="16">
        <v>5.6464809999999996</v>
      </c>
      <c r="F8" s="15" t="str">
        <f t="shared" si="1"/>
        <v>"highlightTable2": "5.6 escolaridad promedio",</v>
      </c>
      <c r="G8" s="15">
        <v>0.89</v>
      </c>
      <c r="H8" s="15" t="str">
        <f t="shared" si="2"/>
        <v>"highlightTable3": "89% empleo informal",</v>
      </c>
      <c r="I8" s="15">
        <v>0.26</v>
      </c>
      <c r="J8" s="15" t="str">
        <f t="shared" si="3"/>
        <v>"highlightTable4": "26% pobreza multidimensional",</v>
      </c>
      <c r="K8" s="15">
        <v>0.54</v>
      </c>
      <c r="L8" s="15" t="str">
        <f t="shared" si="4"/>
        <v>"highlightTable5": "54%  sin recolección de basura",</v>
      </c>
      <c r="M8" s="15">
        <v>0.5</v>
      </c>
      <c r="N8" s="15" t="str">
        <f t="shared" si="5"/>
        <v xml:space="preserve">"highlightTable6": "50% receptores de remesas", </v>
      </c>
      <c r="O8" s="40" t="str">
        <f t="shared" si="6"/>
        <v xml:space="preserve">"highlightTable1": "67% tasa de dependencia","highlightTable2": "5.6 escolaridad promedio","highlightTable3": "89% empleo informal","highlightTable4": "26% pobreza multidimensional","highlightTable5": "54%  sin recolección de basura","highlightTable6": "50% receptores de remesas", </v>
      </c>
      <c r="P8" s="17"/>
      <c r="Q8" s="15"/>
      <c r="R8" s="15"/>
      <c r="S8" s="15"/>
      <c r="T8" s="15"/>
      <c r="U8" s="15"/>
      <c r="V8" s="15"/>
      <c r="W8" s="15"/>
      <c r="X8" s="15"/>
      <c r="Y8" s="15"/>
      <c r="Z8" s="14"/>
      <c r="AA8" s="15"/>
      <c r="AB8" s="17"/>
    </row>
    <row r="9" spans="1:29" ht="12.75" customHeight="1" x14ac:dyDescent="0.25">
      <c r="A9" s="24" t="s">
        <v>42</v>
      </c>
      <c r="B9" s="28" t="s">
        <v>97</v>
      </c>
      <c r="C9" s="15">
        <v>0.65</v>
      </c>
      <c r="D9" s="15" t="str">
        <f t="shared" si="0"/>
        <v>"highlightTable1": "65% tasa de dependencia",</v>
      </c>
      <c r="E9" s="16">
        <v>6.8863950000000003</v>
      </c>
      <c r="F9" s="15" t="str">
        <f t="shared" si="1"/>
        <v>"highlightTable2": "6.9 escolaridad promedio",</v>
      </c>
      <c r="G9" s="15">
        <v>0.86</v>
      </c>
      <c r="H9" s="15" t="str">
        <f t="shared" si="2"/>
        <v>"highlightTable3": "86% empleo informal",</v>
      </c>
      <c r="I9" s="15">
        <v>0.1</v>
      </c>
      <c r="J9" s="15" t="str">
        <f t="shared" si="3"/>
        <v>"highlightTable4": "10% pobreza multidimensional",</v>
      </c>
      <c r="K9" s="15">
        <v>0.26</v>
      </c>
      <c r="L9" s="15" t="str">
        <f t="shared" si="4"/>
        <v>"highlightTable5": "26%  sin recolección de basura",</v>
      </c>
      <c r="M9" s="15">
        <v>0.46</v>
      </c>
      <c r="N9" s="15" t="str">
        <f t="shared" si="5"/>
        <v xml:space="preserve">"highlightTable6": "46% receptores de remesas", </v>
      </c>
      <c r="O9" s="40" t="str">
        <f t="shared" si="6"/>
        <v xml:space="preserve">"highlightTable1": "65% tasa de dependencia","highlightTable2": "6.9 escolaridad promedio","highlightTable3": "86% empleo informal","highlightTable4": "10% pobreza multidimensional","highlightTable5": "26%  sin recolección de basura","highlightTable6": "46% receptores de remesas", </v>
      </c>
      <c r="P9" s="17"/>
      <c r="Q9" s="15"/>
      <c r="R9" s="15"/>
      <c r="S9" s="15"/>
      <c r="T9" s="15"/>
      <c r="U9" s="15"/>
      <c r="V9" s="15"/>
      <c r="W9" s="15"/>
      <c r="X9" s="15"/>
      <c r="Y9" s="15"/>
      <c r="Z9" s="14"/>
      <c r="AA9" s="15"/>
      <c r="AB9" s="17"/>
    </row>
    <row r="10" spans="1:29" ht="12.75" customHeight="1" x14ac:dyDescent="0.25">
      <c r="A10" s="24" t="s">
        <v>43</v>
      </c>
      <c r="B10" s="28" t="s">
        <v>98</v>
      </c>
      <c r="C10" s="15">
        <v>0.63</v>
      </c>
      <c r="D10" s="15" t="str">
        <f t="shared" si="0"/>
        <v>"highlightTable1": "63% tasa de dependencia",</v>
      </c>
      <c r="E10" s="16">
        <v>5.3819020000000002</v>
      </c>
      <c r="F10" s="15" t="str">
        <f t="shared" si="1"/>
        <v>"highlightTable2": "5.4 escolaridad promedio",</v>
      </c>
      <c r="G10" s="15">
        <v>0.9</v>
      </c>
      <c r="H10" s="15" t="str">
        <f t="shared" si="2"/>
        <v>"highlightTable3": "90% empleo informal",</v>
      </c>
      <c r="I10" s="15">
        <v>0.27</v>
      </c>
      <c r="J10" s="15" t="str">
        <f t="shared" si="3"/>
        <v>"highlightTable4": "27% pobreza multidimensional",</v>
      </c>
      <c r="K10" s="15">
        <v>0.46</v>
      </c>
      <c r="L10" s="15" t="str">
        <f t="shared" si="4"/>
        <v>"highlightTable5": "46%  sin recolección de basura",</v>
      </c>
      <c r="M10" s="15">
        <v>0.41</v>
      </c>
      <c r="N10" s="15" t="str">
        <f t="shared" si="5"/>
        <v xml:space="preserve">"highlightTable6": "41% receptores de remesas", </v>
      </c>
      <c r="O10" s="40" t="str">
        <f t="shared" si="6"/>
        <v xml:space="preserve">"highlightTable1": "63% tasa de dependencia","highlightTable2": "5.4 escolaridad promedio","highlightTable3": "90% empleo informal","highlightTable4": "27% pobreza multidimensional","highlightTable5": "46%  sin recolección de basura","highlightTable6": "41% receptores de remesas", </v>
      </c>
      <c r="P10" s="17"/>
      <c r="Q10" s="15"/>
      <c r="R10" s="15"/>
      <c r="S10" s="15"/>
      <c r="T10" s="15"/>
      <c r="U10" s="15"/>
      <c r="V10" s="15"/>
      <c r="W10" s="15"/>
      <c r="X10" s="15"/>
      <c r="Y10" s="15"/>
      <c r="Z10" s="14"/>
      <c r="AA10" s="15"/>
      <c r="AB10" s="17"/>
    </row>
    <row r="11" spans="1:29" ht="12.75" customHeight="1" x14ac:dyDescent="0.25">
      <c r="A11" s="24" t="s">
        <v>44</v>
      </c>
      <c r="B11" s="28" t="s">
        <v>99</v>
      </c>
      <c r="C11" s="15">
        <v>0.59</v>
      </c>
      <c r="D11" s="15" t="str">
        <f t="shared" si="0"/>
        <v>"highlightTable1": "59% tasa de dependencia",</v>
      </c>
      <c r="E11" s="16">
        <v>6.2775129999999999</v>
      </c>
      <c r="F11" s="15" t="str">
        <f t="shared" si="1"/>
        <v>"highlightTable2": "6.3 escolaridad promedio",</v>
      </c>
      <c r="G11" s="15">
        <v>0.89</v>
      </c>
      <c r="H11" s="15" t="str">
        <f t="shared" si="2"/>
        <v>"highlightTable3": "89% empleo informal",</v>
      </c>
      <c r="I11" s="15">
        <v>0.2</v>
      </c>
      <c r="J11" s="15" t="str">
        <f t="shared" si="3"/>
        <v>"highlightTable4": "20% pobreza multidimensional",</v>
      </c>
      <c r="K11" s="15">
        <v>0.26</v>
      </c>
      <c r="L11" s="15" t="str">
        <f t="shared" si="4"/>
        <v>"highlightTable5": "26%  sin recolección de basura",</v>
      </c>
      <c r="M11" s="15">
        <v>0.35</v>
      </c>
      <c r="N11" s="15" t="str">
        <f t="shared" si="5"/>
        <v xml:space="preserve">"highlightTable6": "35% receptores de remesas", </v>
      </c>
      <c r="O11" s="40" t="str">
        <f t="shared" si="6"/>
        <v xml:space="preserve">"highlightTable1": "59% tasa de dependencia","highlightTable2": "6.3 escolaridad promedio","highlightTable3": "89% empleo informal","highlightTable4": "20% pobreza multidimensional","highlightTable5": "26%  sin recolección de basura","highlightTable6": "35% receptores de remesas", </v>
      </c>
      <c r="P11" s="17"/>
      <c r="Q11" s="15"/>
      <c r="R11" s="15"/>
      <c r="S11" s="15"/>
      <c r="T11" s="15"/>
      <c r="U11" s="15"/>
      <c r="V11" s="15"/>
      <c r="W11" s="15"/>
      <c r="X11" s="15"/>
      <c r="Y11" s="15"/>
      <c r="Z11" s="14"/>
      <c r="AA11" s="15"/>
      <c r="AB11" s="17"/>
    </row>
    <row r="12" spans="1:29" ht="12.75" customHeight="1" x14ac:dyDescent="0.25">
      <c r="A12" s="24" t="s">
        <v>45</v>
      </c>
      <c r="B12" s="28" t="s">
        <v>100</v>
      </c>
      <c r="C12" s="15">
        <v>0.52</v>
      </c>
      <c r="D12" s="15" t="str">
        <f t="shared" si="0"/>
        <v>"highlightTable1": "52% tasa de dependencia",</v>
      </c>
      <c r="E12" s="16">
        <v>6.057804</v>
      </c>
      <c r="F12" s="15" t="str">
        <f t="shared" si="1"/>
        <v>"highlightTable2": "6.1 escolaridad promedio",</v>
      </c>
      <c r="G12" s="15">
        <v>0.78</v>
      </c>
      <c r="H12" s="15" t="str">
        <f t="shared" si="2"/>
        <v>"highlightTable3": "78% empleo informal",</v>
      </c>
      <c r="I12" s="15">
        <v>0.28999999999999998</v>
      </c>
      <c r="J12" s="15" t="str">
        <f t="shared" si="3"/>
        <v>"highlightTable4": "29% pobreza multidimensional",</v>
      </c>
      <c r="K12" s="15">
        <v>0.77</v>
      </c>
      <c r="L12" s="15" t="str">
        <f t="shared" si="4"/>
        <v>"highlightTable5": "77%  sin recolección de basura",</v>
      </c>
      <c r="M12" s="15">
        <v>0.19</v>
      </c>
      <c r="N12" s="15" t="str">
        <f t="shared" si="5"/>
        <v xml:space="preserve">"highlightTable6": "19% receptores de remesas", </v>
      </c>
      <c r="O12" s="40" t="str">
        <f t="shared" si="6"/>
        <v xml:space="preserve">"highlightTable1": "52% tasa de dependencia","highlightTable2": "6.1 escolaridad promedio","highlightTable3": "78% empleo informal","highlightTable4": "29% pobreza multidimensional","highlightTable5": "77%  sin recolección de basura","highlightTable6": "19% receptores de remesas", </v>
      </c>
      <c r="P12" s="17"/>
      <c r="Q12" s="15"/>
      <c r="R12" s="15"/>
      <c r="S12" s="15"/>
      <c r="T12" s="15"/>
      <c r="U12" s="15"/>
      <c r="V12" s="15"/>
      <c r="W12" s="15"/>
      <c r="X12" s="15"/>
      <c r="Y12" s="15"/>
      <c r="Z12" s="14"/>
      <c r="AA12" s="15"/>
      <c r="AB12" s="17"/>
    </row>
    <row r="13" spans="1:29" ht="12.75" customHeight="1" x14ac:dyDescent="0.25">
      <c r="A13" s="24" t="s">
        <v>46</v>
      </c>
      <c r="B13" s="28" t="s">
        <v>101</v>
      </c>
      <c r="C13" s="15">
        <v>0.52</v>
      </c>
      <c r="D13" s="15" t="str">
        <f t="shared" si="0"/>
        <v>"highlightTable1": "52% tasa de dependencia",</v>
      </c>
      <c r="E13" s="16">
        <v>7.2939379999999998</v>
      </c>
      <c r="F13" s="15" t="str">
        <f t="shared" si="1"/>
        <v>"highlightTable2": "7.3 escolaridad promedio",</v>
      </c>
      <c r="G13" s="15">
        <v>0.75</v>
      </c>
      <c r="H13" s="15" t="str">
        <f t="shared" si="2"/>
        <v>"highlightTable3": "75% empleo informal",</v>
      </c>
      <c r="I13" s="15">
        <v>0.28999999999999998</v>
      </c>
      <c r="J13" s="15" t="str">
        <f t="shared" si="3"/>
        <v>"highlightTable4": "29% pobreza multidimensional",</v>
      </c>
      <c r="K13" s="15">
        <v>0.44</v>
      </c>
      <c r="L13" s="15" t="str">
        <f t="shared" si="4"/>
        <v>"highlightTable5": "44%  sin recolección de basura",</v>
      </c>
      <c r="M13" s="15">
        <v>0.17</v>
      </c>
      <c r="N13" s="15" t="str">
        <f t="shared" si="5"/>
        <v xml:space="preserve">"highlightTable6": "17% receptores de remesas", </v>
      </c>
      <c r="O13" s="40" t="str">
        <f t="shared" si="6"/>
        <v xml:space="preserve">"highlightTable1": "52% tasa de dependencia","highlightTable2": "7.3 escolaridad promedio","highlightTable3": "75% empleo informal","highlightTable4": "29% pobreza multidimensional","highlightTable5": "44%  sin recolección de basura","highlightTable6": "17% receptores de remesas", </v>
      </c>
      <c r="P13" s="17"/>
      <c r="Q13" s="15"/>
      <c r="R13" s="15"/>
      <c r="S13" s="15"/>
      <c r="T13" s="15"/>
      <c r="U13" s="15"/>
      <c r="V13" s="15"/>
      <c r="W13" s="15"/>
      <c r="X13" s="15"/>
      <c r="Y13" s="15"/>
      <c r="Z13" s="14"/>
      <c r="AA13" s="15"/>
      <c r="AB13" s="17"/>
    </row>
    <row r="14" spans="1:29" ht="12.75" customHeight="1" x14ac:dyDescent="0.25">
      <c r="A14" s="24" t="s">
        <v>47</v>
      </c>
      <c r="B14" s="28" t="s">
        <v>91</v>
      </c>
      <c r="C14" s="15">
        <v>0.49</v>
      </c>
      <c r="D14" s="15" t="str">
        <f t="shared" si="0"/>
        <v>"highlightTable1": "49% tasa de dependencia",</v>
      </c>
      <c r="E14" s="16">
        <v>6.6030300000000004</v>
      </c>
      <c r="F14" s="15" t="str">
        <f t="shared" si="1"/>
        <v>"highlightTable2": "6.6 escolaridad promedio",</v>
      </c>
      <c r="G14" s="15">
        <v>0.73</v>
      </c>
      <c r="H14" s="15" t="str">
        <f t="shared" si="2"/>
        <v>"highlightTable3": "73% empleo informal",</v>
      </c>
      <c r="I14" s="15">
        <v>0.21</v>
      </c>
      <c r="J14" s="15" t="str">
        <f t="shared" si="3"/>
        <v>"highlightTable4": "21% pobreza multidimensional",</v>
      </c>
      <c r="K14" s="15">
        <v>0.49</v>
      </c>
      <c r="L14" s="15" t="str">
        <f t="shared" si="4"/>
        <v>"highlightTable5": "49%  sin recolección de basura",</v>
      </c>
      <c r="M14" s="15">
        <v>0.26</v>
      </c>
      <c r="N14" s="15" t="str">
        <f t="shared" si="5"/>
        <v xml:space="preserve">"highlightTable6": "26% receptores de remesas", </v>
      </c>
      <c r="O14" s="40" t="str">
        <f t="shared" si="6"/>
        <v xml:space="preserve">"highlightTable1": "49% tasa de dependencia","highlightTable2": "6.6 escolaridad promedio","highlightTable3": "73% empleo informal","highlightTable4": "21% pobreza multidimensional","highlightTable5": "49%  sin recolección de basura","highlightTable6": "26% receptores de remesas", </v>
      </c>
      <c r="P14" s="17"/>
      <c r="Q14" s="15"/>
      <c r="R14" s="15"/>
      <c r="S14" s="15"/>
      <c r="T14" s="15"/>
      <c r="U14" s="15"/>
      <c r="V14" s="15"/>
      <c r="W14" s="15"/>
      <c r="X14" s="15"/>
      <c r="Y14" s="15"/>
      <c r="Z14" s="14"/>
      <c r="AA14" s="15"/>
      <c r="AB14" s="17"/>
    </row>
    <row r="15" spans="1:29" ht="12.75" customHeight="1" x14ac:dyDescent="0.25">
      <c r="A15" s="24" t="s">
        <v>48</v>
      </c>
      <c r="B15" s="28" t="s">
        <v>92</v>
      </c>
      <c r="C15" s="15">
        <v>0.49</v>
      </c>
      <c r="D15" s="15" t="str">
        <f t="shared" si="0"/>
        <v>"highlightTable1": "49% tasa de dependencia",</v>
      </c>
      <c r="E15" s="16">
        <v>7.0055370000000003</v>
      </c>
      <c r="F15" s="15" t="str">
        <f t="shared" si="1"/>
        <v>"highlightTable2": "7. escolaridad promedio",</v>
      </c>
      <c r="G15" s="15">
        <v>0.66</v>
      </c>
      <c r="H15" s="15" t="str">
        <f t="shared" si="2"/>
        <v>"highlightTable3": "66% empleo informal",</v>
      </c>
      <c r="I15" s="15">
        <v>0.25</v>
      </c>
      <c r="J15" s="15" t="str">
        <f t="shared" si="3"/>
        <v>"highlightTable4": "25% pobreza multidimensional",</v>
      </c>
      <c r="K15" s="15">
        <v>0.44</v>
      </c>
      <c r="L15" s="15" t="str">
        <f t="shared" si="4"/>
        <v>"highlightTable5": "44%  sin recolección de basura",</v>
      </c>
      <c r="M15" s="15">
        <v>0.24</v>
      </c>
      <c r="N15" s="15" t="str">
        <f t="shared" si="5"/>
        <v xml:space="preserve">"highlightTable6": "24% receptores de remesas", </v>
      </c>
      <c r="O15" s="40" t="str">
        <f t="shared" si="6"/>
        <v xml:space="preserve">"highlightTable1": "49% tasa de dependencia","highlightTable2": "7. escolaridad promedio","highlightTable3": "66% empleo informal","highlightTable4": "25% pobreza multidimensional","highlightTable5": "44%  sin recolección de basura","highlightTable6": "24% receptores de remesas", </v>
      </c>
      <c r="P15" s="17"/>
      <c r="Q15" s="15"/>
      <c r="R15" s="15"/>
      <c r="S15" s="15"/>
      <c r="T15" s="15"/>
      <c r="U15" s="15"/>
      <c r="V15" s="15"/>
      <c r="W15" s="15"/>
      <c r="X15" s="15"/>
      <c r="Y15" s="15"/>
      <c r="Z15" s="14"/>
      <c r="AA15" s="15"/>
      <c r="AB15" s="17"/>
    </row>
    <row r="16" spans="1:29" ht="12.75" customHeight="1" x14ac:dyDescent="0.25">
      <c r="A16" s="24" t="s">
        <v>49</v>
      </c>
      <c r="B16" s="28" t="s">
        <v>93</v>
      </c>
      <c r="C16" s="15">
        <v>0.45</v>
      </c>
      <c r="D16" s="15" t="str">
        <f t="shared" si="0"/>
        <v>"highlightTable1": "45% tasa de dependencia",</v>
      </c>
      <c r="E16" s="16">
        <v>7.044473</v>
      </c>
      <c r="F16" s="15" t="str">
        <f t="shared" si="1"/>
        <v>"highlightTable2": "7. escolaridad promedio",</v>
      </c>
      <c r="G16" s="15">
        <v>0.55000000000000004</v>
      </c>
      <c r="H16" s="15" t="str">
        <f t="shared" si="2"/>
        <v>"highlightTable3": "55% empleo informal",</v>
      </c>
      <c r="I16" s="15">
        <v>0.25</v>
      </c>
      <c r="J16" s="15" t="str">
        <f t="shared" si="3"/>
        <v>"highlightTable4": "25% pobreza multidimensional",</v>
      </c>
      <c r="K16" s="15">
        <v>0.25</v>
      </c>
      <c r="L16" s="15" t="str">
        <f t="shared" si="4"/>
        <v>"highlightTable5": "25%  sin recolección de basura",</v>
      </c>
      <c r="M16" s="15">
        <v>0.18</v>
      </c>
      <c r="N16" s="15" t="str">
        <f t="shared" si="5"/>
        <v xml:space="preserve">"highlightTable6": "18% receptores de remesas", </v>
      </c>
      <c r="O16" s="40" t="str">
        <f t="shared" si="6"/>
        <v xml:space="preserve">"highlightTable1": "45% tasa de dependencia","highlightTable2": "7. escolaridad promedio","highlightTable3": "55% empleo informal","highlightTable4": "25% pobreza multidimensional","highlightTable5": "25%  sin recolección de basura","highlightTable6": "18% receptores de remesas", </v>
      </c>
      <c r="P16" s="17"/>
      <c r="Q16" s="15"/>
      <c r="R16" s="15"/>
      <c r="S16" s="15"/>
      <c r="T16" s="15"/>
      <c r="U16" s="15"/>
      <c r="V16" s="15"/>
      <c r="W16" s="15"/>
      <c r="X16" s="15"/>
      <c r="Y16" s="15"/>
      <c r="Z16" s="14"/>
      <c r="AA16" s="15"/>
      <c r="AB16" s="17"/>
    </row>
    <row r="17" spans="1:28" ht="12.75" customHeight="1" x14ac:dyDescent="0.25">
      <c r="A17" s="24" t="s">
        <v>50</v>
      </c>
      <c r="B17" s="28" t="s">
        <v>94</v>
      </c>
      <c r="C17" s="15">
        <v>0.42</v>
      </c>
      <c r="D17" s="15" t="str">
        <f t="shared" si="0"/>
        <v>"highlightTable1": "42% tasa de dependencia",</v>
      </c>
      <c r="E17" s="16">
        <v>8.9032219999999995</v>
      </c>
      <c r="F17" s="15" t="str">
        <f t="shared" si="1"/>
        <v>"highlightTable2": "8.9 escolaridad promedio",</v>
      </c>
      <c r="G17" s="15">
        <v>0.5</v>
      </c>
      <c r="H17" s="15" t="str">
        <f t="shared" si="2"/>
        <v>"highlightTable3": "50% empleo informal",</v>
      </c>
      <c r="I17" s="15">
        <v>0.15</v>
      </c>
      <c r="J17" s="15" t="str">
        <f t="shared" si="3"/>
        <v>"highlightTable4": "15% pobreza multidimensional",</v>
      </c>
      <c r="K17" s="15">
        <v>0.14000000000000001</v>
      </c>
      <c r="L17" s="15" t="str">
        <f t="shared" si="4"/>
        <v>"highlightTable5": "14%  sin recolección de basura",</v>
      </c>
      <c r="M17" s="15">
        <v>0.09</v>
      </c>
      <c r="N17" s="15" t="str">
        <f t="shared" si="5"/>
        <v xml:space="preserve">"highlightTable6": "9% receptores de remesas", </v>
      </c>
      <c r="O17" s="40" t="str">
        <f t="shared" si="6"/>
        <v xml:space="preserve">"highlightTable1": "42% tasa de dependencia","highlightTable2": "8.9 escolaridad promedio","highlightTable3": "50% empleo informal","highlightTable4": "15% pobreza multidimensional","highlightTable5": "14%  sin recolección de basura","highlightTable6": "9% receptores de remesas", </v>
      </c>
      <c r="P17" s="17"/>
      <c r="Q17" s="15"/>
      <c r="R17" s="15"/>
      <c r="S17" s="15"/>
      <c r="T17" s="15"/>
      <c r="U17" s="15"/>
      <c r="V17" s="15"/>
      <c r="W17" s="15"/>
      <c r="X17" s="15"/>
      <c r="Y17" s="15"/>
      <c r="Z17" s="14"/>
      <c r="AA17" s="15"/>
      <c r="AB17" s="17"/>
    </row>
    <row r="18" spans="1:28" ht="12.75" customHeight="1" x14ac:dyDescent="0.25">
      <c r="A18" s="24" t="s">
        <v>51</v>
      </c>
      <c r="B18" s="28" t="s">
        <v>95</v>
      </c>
      <c r="C18" s="15">
        <v>0.55000000000000004</v>
      </c>
      <c r="D18" s="15" t="str">
        <f t="shared" si="0"/>
        <v>"highlightTable1": "55% tasa de dependencia",</v>
      </c>
      <c r="E18" s="16">
        <v>5.9782209999999996</v>
      </c>
      <c r="F18" s="15" t="str">
        <f t="shared" si="1"/>
        <v>"highlightTable2": "6. escolaridad promedio",</v>
      </c>
      <c r="G18" s="15">
        <v>0.76</v>
      </c>
      <c r="H18" s="15" t="str">
        <f t="shared" si="2"/>
        <v>"highlightTable3": "76% empleo informal",</v>
      </c>
      <c r="I18" s="15">
        <v>0.38</v>
      </c>
      <c r="J18" s="15" t="str">
        <f t="shared" si="3"/>
        <v>"highlightTable4": "38% pobreza multidimensional",</v>
      </c>
      <c r="K18" s="15">
        <v>0.55000000000000004</v>
      </c>
      <c r="L18" s="15" t="str">
        <f t="shared" si="4"/>
        <v>"highlightTable5": "55%  sin recolección de basura",</v>
      </c>
      <c r="M18" s="15">
        <v>0.25</v>
      </c>
      <c r="N18" s="15" t="str">
        <f t="shared" si="5"/>
        <v xml:space="preserve">"highlightTable6": "25% receptores de remesas", </v>
      </c>
      <c r="O18" s="40" t="str">
        <f t="shared" si="6"/>
        <v xml:space="preserve">"highlightTable1": "55% tasa de dependencia","highlightTable2": "6. escolaridad promedio","highlightTable3": "76% empleo informal","highlightTable4": "38% pobreza multidimensional","highlightTable5": "55%  sin recolección de basura","highlightTable6": "25% receptores de remesas", </v>
      </c>
      <c r="P18" s="17"/>
      <c r="Q18" s="15"/>
      <c r="R18" s="15"/>
      <c r="S18" s="15"/>
      <c r="T18" s="15"/>
      <c r="U18" s="15"/>
      <c r="V18" s="15"/>
      <c r="W18" s="15"/>
      <c r="X18" s="15"/>
      <c r="Y18" s="15"/>
      <c r="Z18" s="14"/>
      <c r="AA18" s="15"/>
      <c r="AB18" s="17"/>
    </row>
    <row r="19" spans="1:28" ht="12.75" customHeight="1" x14ac:dyDescent="0.25">
      <c r="A19" s="24" t="s">
        <v>52</v>
      </c>
      <c r="B19" s="28" t="s">
        <v>96</v>
      </c>
      <c r="C19" s="15">
        <v>0.38</v>
      </c>
      <c r="D19" s="15" t="str">
        <f t="shared" si="0"/>
        <v>"highlightTable1": "38% tasa de dependencia",</v>
      </c>
      <c r="E19" s="16">
        <v>8.3424359999999993</v>
      </c>
      <c r="F19" s="15" t="str">
        <f t="shared" si="1"/>
        <v>"highlightTable2": "8.3 escolaridad promedio",</v>
      </c>
      <c r="G19" s="15">
        <v>0.61</v>
      </c>
      <c r="H19" s="15" t="str">
        <f t="shared" si="2"/>
        <v>"highlightTable3": "61% empleo informal",</v>
      </c>
      <c r="I19" s="15">
        <v>0.24</v>
      </c>
      <c r="J19" s="15" t="str">
        <f t="shared" si="3"/>
        <v>"highlightTable4": "24% pobreza multidimensional",</v>
      </c>
      <c r="K19" s="15">
        <v>0.4</v>
      </c>
      <c r="L19" s="15" t="str">
        <f t="shared" si="4"/>
        <v>"highlightTable5": "40%  sin recolección de basura",</v>
      </c>
      <c r="M19" s="15">
        <v>0.13</v>
      </c>
      <c r="N19" s="15" t="str">
        <f t="shared" si="5"/>
        <v xml:space="preserve">"highlightTable6": "13% receptores de remesas", </v>
      </c>
      <c r="O19" s="40" t="str">
        <f t="shared" si="6"/>
        <v xml:space="preserve">"highlightTable1": "38% tasa de dependencia","highlightTable2": "8.3 escolaridad promedio","highlightTable3": "61% empleo informal","highlightTable4": "24% pobreza multidimensional","highlightTable5": "40%  sin recolección de basura","highlightTable6": "13% receptores de remesas", </v>
      </c>
      <c r="P19" s="17"/>
      <c r="Q19" s="15"/>
      <c r="R19" s="15"/>
      <c r="S19" s="15"/>
      <c r="T19" s="15"/>
      <c r="U19" s="15"/>
      <c r="V19" s="15"/>
      <c r="W19" s="15"/>
      <c r="X19" s="15"/>
      <c r="Y19" s="15"/>
      <c r="Z19" s="14"/>
      <c r="AA19" s="15"/>
      <c r="AB19" s="17"/>
    </row>
    <row r="20" spans="1:28" ht="12.75" customHeight="1" x14ac:dyDescent="0.25">
      <c r="A20" s="24" t="s">
        <v>53</v>
      </c>
      <c r="B20" s="28" t="s">
        <v>105</v>
      </c>
      <c r="C20" s="15">
        <v>0.52</v>
      </c>
      <c r="D20" s="15" t="str">
        <f t="shared" si="0"/>
        <v>"highlightTable1": "52% tasa de dependencia",</v>
      </c>
      <c r="E20" s="16">
        <v>6.4026269999999998</v>
      </c>
      <c r="F20" s="15" t="str">
        <f t="shared" si="1"/>
        <v>"highlightTable2": "6.4 escolaridad promedio",</v>
      </c>
      <c r="G20" s="15">
        <v>0.78</v>
      </c>
      <c r="H20" s="15" t="str">
        <f t="shared" si="2"/>
        <v>"highlightTable3": "78% empleo informal",</v>
      </c>
      <c r="I20" s="15">
        <v>0.31</v>
      </c>
      <c r="J20" s="15" t="str">
        <f t="shared" si="3"/>
        <v>"highlightTable4": "31% pobreza multidimensional",</v>
      </c>
      <c r="K20" s="15">
        <v>0.65</v>
      </c>
      <c r="L20" s="15" t="str">
        <f t="shared" si="4"/>
        <v>"highlightTable5": "65%  sin recolección de basura",</v>
      </c>
      <c r="M20" s="15">
        <v>0.28000000000000003</v>
      </c>
      <c r="N20" s="15" t="str">
        <f t="shared" si="5"/>
        <v xml:space="preserve">"highlightTable6": "28% receptores de remesas", </v>
      </c>
      <c r="O20" s="40" t="str">
        <f t="shared" si="6"/>
        <v xml:space="preserve">"highlightTable1": "52% tasa de dependencia","highlightTable2": "6.4 escolaridad promedio","highlightTable3": "78% empleo informal","highlightTable4": "31% pobreza multidimensional","highlightTable5": "65%  sin recolección de basura","highlightTable6": "28% receptores de remesas", </v>
      </c>
      <c r="P20" s="17"/>
      <c r="Q20" s="15"/>
      <c r="R20" s="15"/>
      <c r="S20" s="15"/>
      <c r="T20" s="15"/>
      <c r="U20" s="15"/>
      <c r="V20" s="15"/>
      <c r="W20" s="15"/>
      <c r="X20" s="15"/>
      <c r="Y20" s="15"/>
      <c r="Z20" s="14"/>
      <c r="AA20" s="15"/>
      <c r="AB20" s="17"/>
    </row>
    <row r="21" spans="1:28" ht="12.75" customHeight="1" x14ac:dyDescent="0.25">
      <c r="A21" s="24" t="s">
        <v>54</v>
      </c>
      <c r="B21" s="28" t="s">
        <v>104</v>
      </c>
      <c r="C21" s="15">
        <v>0.48</v>
      </c>
      <c r="D21" s="15" t="str">
        <f t="shared" si="0"/>
        <v>"highlightTable1": "48% tasa de dependencia",</v>
      </c>
      <c r="E21" s="16">
        <v>6.938936</v>
      </c>
      <c r="F21" s="15" t="str">
        <f t="shared" si="1"/>
        <v>"highlightTable2": "6.9 escolaridad promedio",</v>
      </c>
      <c r="G21" s="15">
        <v>0.69</v>
      </c>
      <c r="H21" s="15" t="str">
        <f t="shared" si="2"/>
        <v>"highlightTable3": "69% empleo informal",</v>
      </c>
      <c r="I21" s="15">
        <v>0.3</v>
      </c>
      <c r="J21" s="15" t="str">
        <f t="shared" si="3"/>
        <v>"highlightTable4": "30% pobreza multidimensional",</v>
      </c>
      <c r="K21" s="15">
        <v>0.73</v>
      </c>
      <c r="L21" s="15" t="str">
        <f t="shared" si="4"/>
        <v>"highlightTable5": "73%  sin recolección de basura",</v>
      </c>
      <c r="M21" s="15">
        <v>0.22</v>
      </c>
      <c r="N21" s="15" t="str">
        <f t="shared" si="5"/>
        <v xml:space="preserve">"highlightTable6": "22% receptores de remesas", </v>
      </c>
      <c r="O21" s="40" t="str">
        <f t="shared" si="6"/>
        <v xml:space="preserve">"highlightTable1": "48% tasa de dependencia","highlightTable2": "6.9 escolaridad promedio","highlightTable3": "69% empleo informal","highlightTable4": "30% pobreza multidimensional","highlightTable5": "73%  sin recolección de basura","highlightTable6": "22% receptores de remesas", </v>
      </c>
      <c r="P21" s="17"/>
      <c r="Q21" s="15"/>
      <c r="R21" s="15"/>
      <c r="S21" s="15"/>
      <c r="T21" s="15"/>
      <c r="U21" s="15"/>
      <c r="V21" s="15"/>
      <c r="W21" s="15"/>
      <c r="X21" s="15"/>
      <c r="Y21" s="15"/>
      <c r="Z21" s="14"/>
      <c r="AA21" s="15"/>
      <c r="AB21" s="17"/>
    </row>
    <row r="22" spans="1:28" ht="12.75" customHeight="1" x14ac:dyDescent="0.25">
      <c r="A22" s="24" t="s">
        <v>55</v>
      </c>
      <c r="B22" s="28" t="s">
        <v>106</v>
      </c>
      <c r="C22" s="15">
        <v>0.49</v>
      </c>
      <c r="D22" s="15" t="str">
        <f t="shared" si="0"/>
        <v>"highlightTable1": "49% tasa de dependencia",</v>
      </c>
      <c r="E22" s="16">
        <v>7.6555540000000004</v>
      </c>
      <c r="F22" s="15" t="str">
        <f t="shared" si="1"/>
        <v>"highlightTable2": "7.7 escolaridad promedio",</v>
      </c>
      <c r="G22" s="15">
        <v>0.7</v>
      </c>
      <c r="H22" s="15" t="str">
        <f t="shared" si="2"/>
        <v>"highlightTable3": "70% empleo informal",</v>
      </c>
      <c r="I22" s="15">
        <v>0.33</v>
      </c>
      <c r="J22" s="15" t="str">
        <f t="shared" si="3"/>
        <v>"highlightTable4": "33% pobreza multidimensional",</v>
      </c>
      <c r="K22" s="15">
        <v>0.67</v>
      </c>
      <c r="L22" s="15" t="str">
        <f t="shared" si="4"/>
        <v>"highlightTable5": "67%  sin recolección de basura",</v>
      </c>
      <c r="M22" s="15">
        <v>0.2</v>
      </c>
      <c r="N22" s="15" t="str">
        <f t="shared" si="5"/>
        <v xml:space="preserve">"highlightTable6": "20% receptores de remesas", </v>
      </c>
      <c r="O22" s="40" t="str">
        <f t="shared" si="6"/>
        <v xml:space="preserve">"highlightTable1": "49% tasa de dependencia","highlightTable2": "7.7 escolaridad promedio","highlightTable3": "70% empleo informal","highlightTable4": "33% pobreza multidimensional","highlightTable5": "67%  sin recolección de basura","highlightTable6": "20% receptores de remesas", </v>
      </c>
      <c r="P22" s="17"/>
      <c r="Q22" s="15"/>
      <c r="R22" s="15"/>
      <c r="S22" s="15"/>
      <c r="T22" s="15"/>
      <c r="U22" s="15"/>
      <c r="V22" s="15"/>
      <c r="W22" s="15"/>
      <c r="X22" s="15"/>
      <c r="Y22" s="15"/>
      <c r="Z22" s="14"/>
      <c r="AA22" s="15"/>
      <c r="AB22" s="17"/>
    </row>
    <row r="23" spans="1:28" ht="12.75" customHeight="1" x14ac:dyDescent="0.25">
      <c r="A23" s="24" t="s">
        <v>56</v>
      </c>
      <c r="B23" s="28" t="s">
        <v>107</v>
      </c>
      <c r="C23" s="15">
        <v>0.76</v>
      </c>
      <c r="D23" s="15" t="str">
        <f t="shared" si="0"/>
        <v>"highlightTable1": "76% tasa de dependencia",</v>
      </c>
      <c r="E23" s="16">
        <v>5.194661</v>
      </c>
      <c r="F23" s="15" t="str">
        <f t="shared" si="1"/>
        <v>"highlightTable2": "5.2 escolaridad promedio",</v>
      </c>
      <c r="G23" s="15">
        <v>0.91</v>
      </c>
      <c r="H23" s="15" t="str">
        <f t="shared" si="2"/>
        <v>"highlightTable3": "91% empleo informal",</v>
      </c>
      <c r="I23" s="15">
        <v>0.34</v>
      </c>
      <c r="J23" s="15" t="str">
        <f t="shared" si="3"/>
        <v>"highlightTable4": "34% pobreza multidimensional",</v>
      </c>
      <c r="K23" s="15">
        <v>0.68</v>
      </c>
      <c r="L23" s="15" t="str">
        <f t="shared" si="4"/>
        <v>"highlightTable5": "68%  sin recolección de basura",</v>
      </c>
      <c r="M23" s="15">
        <v>0.6</v>
      </c>
      <c r="N23" s="15" t="str">
        <f t="shared" si="5"/>
        <v xml:space="preserve">"highlightTable6": "60% receptores de remesas", </v>
      </c>
      <c r="O23" s="40" t="str">
        <f t="shared" si="6"/>
        <v xml:space="preserve">"highlightTable1": "76% tasa de dependencia","highlightTable2": "5.2 escolaridad promedio","highlightTable3": "91% empleo informal","highlightTable4": "34% pobreza multidimensional","highlightTable5": "68%  sin recolección de basura","highlightTable6": "60% receptores de remesas", </v>
      </c>
      <c r="P23" s="17"/>
      <c r="Q23" s="15"/>
      <c r="R23" s="15"/>
      <c r="S23" s="15"/>
      <c r="T23" s="15"/>
      <c r="U23" s="15"/>
      <c r="V23" s="15"/>
      <c r="W23" s="15"/>
      <c r="X23" s="15"/>
      <c r="Y23" s="15"/>
      <c r="Z23" s="14"/>
      <c r="AA23" s="15"/>
      <c r="AB23" s="17"/>
    </row>
    <row r="24" spans="1:28" ht="12.75" customHeight="1" x14ac:dyDescent="0.25">
      <c r="A24" s="24" t="s">
        <v>57</v>
      </c>
      <c r="B24" s="28" t="s">
        <v>108</v>
      </c>
      <c r="C24" s="15">
        <v>0.72</v>
      </c>
      <c r="D24" s="15" t="str">
        <f t="shared" si="0"/>
        <v>"highlightTable1": "72% tasa de dependencia",</v>
      </c>
      <c r="E24" s="16">
        <v>5.9160159999999999</v>
      </c>
      <c r="F24" s="15" t="str">
        <f t="shared" si="1"/>
        <v>"highlightTable2": "5.9 escolaridad promedio",</v>
      </c>
      <c r="G24" s="15">
        <v>0.85</v>
      </c>
      <c r="H24" s="15" t="str">
        <f t="shared" si="2"/>
        <v>"highlightTable3": "85% empleo informal",</v>
      </c>
      <c r="I24" s="15">
        <v>0.3</v>
      </c>
      <c r="J24" s="15" t="str">
        <f t="shared" si="3"/>
        <v>"highlightTable4": "30% pobreza multidimensional",</v>
      </c>
      <c r="K24" s="15">
        <v>0.64</v>
      </c>
      <c r="L24" s="15" t="str">
        <f t="shared" si="4"/>
        <v>"highlightTable5": "64%  sin recolección de basura",</v>
      </c>
      <c r="M24" s="15">
        <v>0.45</v>
      </c>
      <c r="N24" s="15" t="str">
        <f t="shared" si="5"/>
        <v xml:space="preserve">"highlightTable6": "45% receptores de remesas", </v>
      </c>
      <c r="O24" s="40" t="str">
        <f t="shared" si="6"/>
        <v xml:space="preserve">"highlightTable1": "72% tasa de dependencia","highlightTable2": "5.9 escolaridad promedio","highlightTable3": "85% empleo informal","highlightTable4": "30% pobreza multidimensional","highlightTable5": "64%  sin recolección de basura","highlightTable6": "45% receptores de remesas", </v>
      </c>
      <c r="P24" s="17"/>
      <c r="Q24" s="15"/>
      <c r="R24" s="15"/>
      <c r="S24" s="15"/>
      <c r="T24" s="15"/>
      <c r="U24" s="15"/>
      <c r="V24" s="15"/>
      <c r="W24" s="15"/>
      <c r="X24" s="15"/>
      <c r="Y24" s="15"/>
      <c r="Z24" s="14"/>
      <c r="AA24" s="15"/>
      <c r="AB24" s="17"/>
    </row>
    <row r="25" spans="1:28" ht="12.75" customHeight="1" x14ac:dyDescent="0.25">
      <c r="A25" s="24" t="s">
        <v>58</v>
      </c>
      <c r="B25" s="28" t="s">
        <v>125</v>
      </c>
      <c r="C25" s="15">
        <v>0.63</v>
      </c>
      <c r="D25" s="15" t="str">
        <f t="shared" si="0"/>
        <v>"highlightTable1": "63% tasa de dependencia",</v>
      </c>
      <c r="E25" s="16">
        <v>5.5380000000000003</v>
      </c>
      <c r="F25" s="15" t="str">
        <f t="shared" si="1"/>
        <v>"highlightTable2": "5.5 escolaridad promedio",</v>
      </c>
      <c r="G25" s="15">
        <v>0.94</v>
      </c>
      <c r="H25" s="15" t="str">
        <f t="shared" si="2"/>
        <v>"highlightTable3": "94% empleo informal",</v>
      </c>
      <c r="I25" s="15">
        <v>0.47</v>
      </c>
      <c r="J25" s="15" t="str">
        <f t="shared" si="3"/>
        <v>"highlightTable4": "47% pobreza multidimensional",</v>
      </c>
      <c r="K25" s="15">
        <v>0.69</v>
      </c>
      <c r="L25" s="15" t="str">
        <f t="shared" si="4"/>
        <v>"highlightTable5": "69%  sin recolección de basura",</v>
      </c>
      <c r="M25" s="15">
        <v>0.3</v>
      </c>
      <c r="N25" s="15" t="str">
        <f t="shared" si="5"/>
        <v xml:space="preserve">"highlightTable6": "30% receptores de remesas", </v>
      </c>
      <c r="O25" s="40" t="str">
        <f t="shared" si="6"/>
        <v xml:space="preserve">"highlightTable1": "63% tasa de dependencia","highlightTable2": "5.5 escolaridad promedio","highlightTable3": "94% empleo informal","highlightTable4": "47% pobreza multidimensional","highlightTable5": "69%  sin recolección de basura","highlightTable6": "30% receptores de remesas", </v>
      </c>
      <c r="P25" s="17"/>
      <c r="Q25" s="15"/>
      <c r="R25" s="15"/>
      <c r="S25" s="15"/>
      <c r="T25" s="15"/>
      <c r="U25" s="15"/>
      <c r="V25" s="15"/>
      <c r="W25" s="15"/>
      <c r="X25" s="15"/>
      <c r="Y25" s="15"/>
      <c r="Z25" s="14"/>
      <c r="AA25" s="15"/>
      <c r="AB25" s="17"/>
    </row>
    <row r="26" spans="1:28" ht="12.75" customHeight="1" x14ac:dyDescent="0.25">
      <c r="A26" s="24" t="s">
        <v>59</v>
      </c>
      <c r="B26" s="28" t="s">
        <v>126</v>
      </c>
      <c r="C26" s="15">
        <v>0.57999999999999996</v>
      </c>
      <c r="D26" s="15" t="str">
        <f t="shared" si="0"/>
        <v>"highlightTable1": "58% tasa de dependencia",</v>
      </c>
      <c r="E26" s="16">
        <v>6.1452099999999996</v>
      </c>
      <c r="F26" s="15" t="str">
        <f t="shared" si="1"/>
        <v>"highlightTable2": "6.1 escolaridad promedio",</v>
      </c>
      <c r="G26" s="15">
        <v>0.88</v>
      </c>
      <c r="H26" s="15" t="str">
        <f t="shared" si="2"/>
        <v>"highlightTable3": "88% empleo informal",</v>
      </c>
      <c r="I26" s="15">
        <v>0.31</v>
      </c>
      <c r="J26" s="15" t="str">
        <f t="shared" si="3"/>
        <v>"highlightTable4": "31% pobreza multidimensional",</v>
      </c>
      <c r="K26" s="15">
        <v>0.6</v>
      </c>
      <c r="L26" s="15" t="str">
        <f t="shared" si="4"/>
        <v>"highlightTable5": "60%  sin recolección de basura",</v>
      </c>
      <c r="M26" s="15">
        <v>0.39</v>
      </c>
      <c r="N26" s="15" t="str">
        <f t="shared" si="5"/>
        <v xml:space="preserve">"highlightTable6": "39% receptores de remesas", </v>
      </c>
      <c r="O26" s="40" t="str">
        <f t="shared" si="6"/>
        <v xml:space="preserve">"highlightTable1": "58% tasa de dependencia","highlightTable2": "6.1 escolaridad promedio","highlightTable3": "88% empleo informal","highlightTable4": "31% pobreza multidimensional","highlightTable5": "60%  sin recolección de basura","highlightTable6": "39% receptores de remesas", </v>
      </c>
      <c r="P26" s="17"/>
      <c r="Q26" s="15"/>
      <c r="R26" s="15"/>
      <c r="S26" s="15"/>
      <c r="T26" s="15"/>
      <c r="U26" s="15"/>
      <c r="V26" s="15"/>
      <c r="W26" s="15"/>
      <c r="X26" s="15"/>
      <c r="Y26" s="15"/>
      <c r="Z26" s="14"/>
      <c r="AA26" s="15"/>
      <c r="AB26" s="17"/>
    </row>
    <row r="27" spans="1:28" ht="12.75" customHeight="1" x14ac:dyDescent="0.25">
      <c r="A27" s="24" t="s">
        <v>60</v>
      </c>
      <c r="B27" s="28" t="s">
        <v>122</v>
      </c>
      <c r="C27" s="15">
        <v>0.66</v>
      </c>
      <c r="D27" s="15" t="str">
        <f t="shared" si="0"/>
        <v>"highlightTable1": "66% tasa de dependencia",</v>
      </c>
      <c r="E27" s="16">
        <v>5.1077139999999996</v>
      </c>
      <c r="F27" s="15" t="str">
        <f t="shared" si="1"/>
        <v>"highlightTable2": "5.1 escolaridad promedio",</v>
      </c>
      <c r="G27" s="15">
        <v>0.94</v>
      </c>
      <c r="H27" s="15" t="str">
        <f t="shared" si="2"/>
        <v>"highlightTable3": "94% empleo informal",</v>
      </c>
      <c r="I27" s="15">
        <v>0.36</v>
      </c>
      <c r="J27" s="15" t="str">
        <f t="shared" si="3"/>
        <v>"highlightTable4": "36% pobreza multidimensional",</v>
      </c>
      <c r="K27" s="15">
        <v>0.6</v>
      </c>
      <c r="L27" s="15" t="str">
        <f t="shared" si="4"/>
        <v>"highlightTable5": "60%  sin recolección de basura",</v>
      </c>
      <c r="M27" s="15">
        <v>0.54</v>
      </c>
      <c r="N27" s="15" t="str">
        <f t="shared" si="5"/>
        <v xml:space="preserve">"highlightTable6": "54% receptores de remesas", </v>
      </c>
      <c r="O27" s="40" t="str">
        <f t="shared" si="6"/>
        <v xml:space="preserve">"highlightTable1": "66% tasa de dependencia","highlightTable2": "5.1 escolaridad promedio","highlightTable3": "94% empleo informal","highlightTable4": "36% pobreza multidimensional","highlightTable5": "60%  sin recolección de basura","highlightTable6": "54% receptores de remesas", </v>
      </c>
      <c r="P27" s="17"/>
      <c r="Q27" s="15"/>
      <c r="R27" s="15"/>
      <c r="S27" s="15"/>
      <c r="T27" s="15"/>
      <c r="U27" s="15"/>
      <c r="V27" s="15"/>
      <c r="W27" s="15"/>
      <c r="X27" s="15"/>
      <c r="Y27" s="15"/>
      <c r="Z27" s="14"/>
      <c r="AA27" s="15"/>
      <c r="AB27" s="17"/>
    </row>
    <row r="28" spans="1:28" ht="12.75" customHeight="1" x14ac:dyDescent="0.25">
      <c r="A28" s="24" t="s">
        <v>61</v>
      </c>
      <c r="B28" s="28" t="s">
        <v>123</v>
      </c>
      <c r="C28" s="15">
        <v>0.54</v>
      </c>
      <c r="D28" s="15" t="str">
        <f t="shared" si="0"/>
        <v>"highlightTable1": "54% tasa de dependencia",</v>
      </c>
      <c r="E28" s="16">
        <v>8.0451840000000008</v>
      </c>
      <c r="F28" s="15" t="str">
        <f t="shared" si="1"/>
        <v>"highlightTable2": "8. escolaridad promedio",</v>
      </c>
      <c r="G28" s="15">
        <v>0.73</v>
      </c>
      <c r="H28" s="15" t="str">
        <f t="shared" si="2"/>
        <v>"highlightTable3": "73% empleo informal",</v>
      </c>
      <c r="I28" s="15">
        <v>0.21</v>
      </c>
      <c r="J28" s="15" t="str">
        <f t="shared" si="3"/>
        <v>"highlightTable4": "21% pobreza multidimensional",</v>
      </c>
      <c r="K28" s="15">
        <v>0.41</v>
      </c>
      <c r="L28" s="15" t="str">
        <f t="shared" si="4"/>
        <v>"highlightTable5": "41%  sin recolección de basura",</v>
      </c>
      <c r="M28" s="15">
        <v>0.34</v>
      </c>
      <c r="N28" s="15" t="str">
        <f t="shared" si="5"/>
        <v xml:space="preserve">"highlightTable6": "34% receptores de remesas", </v>
      </c>
      <c r="O28" s="40" t="str">
        <f t="shared" si="6"/>
        <v xml:space="preserve">"highlightTable1": "54% tasa de dependencia","highlightTable2": "8. escolaridad promedio","highlightTable3": "73% empleo informal","highlightTable4": "21% pobreza multidimensional","highlightTable5": "41%  sin recolección de basura","highlightTable6": "34% receptores de remesas", </v>
      </c>
      <c r="P28" s="17"/>
      <c r="Q28" s="15"/>
      <c r="R28" s="15"/>
      <c r="S28" s="15"/>
      <c r="T28" s="15"/>
      <c r="U28" s="15"/>
      <c r="V28" s="15"/>
      <c r="W28" s="15"/>
      <c r="X28" s="15"/>
      <c r="Y28" s="15"/>
      <c r="Z28" s="14"/>
      <c r="AA28" s="15"/>
      <c r="AB28" s="17"/>
    </row>
    <row r="29" spans="1:28" ht="12.75" customHeight="1" x14ac:dyDescent="0.25">
      <c r="A29" s="24" t="s">
        <v>62</v>
      </c>
      <c r="B29" s="28" t="s">
        <v>124</v>
      </c>
      <c r="C29" s="15">
        <v>0.61</v>
      </c>
      <c r="D29" s="15" t="str">
        <f t="shared" si="0"/>
        <v>"highlightTable1": "61% tasa de dependencia",</v>
      </c>
      <c r="E29" s="16">
        <v>6.3996209999999998</v>
      </c>
      <c r="F29" s="15" t="str">
        <f t="shared" si="1"/>
        <v>"highlightTable2": "6.4 escolaridad promedio",</v>
      </c>
      <c r="G29" s="15">
        <v>0.81</v>
      </c>
      <c r="H29" s="15" t="str">
        <f t="shared" si="2"/>
        <v>"highlightTable3": "81% empleo informal",</v>
      </c>
      <c r="I29" s="15">
        <v>0.36</v>
      </c>
      <c r="J29" s="15" t="str">
        <f t="shared" si="3"/>
        <v>"highlightTable4": "36% pobreza multidimensional",</v>
      </c>
      <c r="K29" s="15">
        <v>0.83</v>
      </c>
      <c r="L29" s="15" t="str">
        <f t="shared" si="4"/>
        <v>"highlightTable5": "83%  sin recolección de basura",</v>
      </c>
      <c r="M29" s="15">
        <v>0.36</v>
      </c>
      <c r="N29" s="15" t="str">
        <f t="shared" si="5"/>
        <v xml:space="preserve">"highlightTable6": "36% receptores de remesas", </v>
      </c>
      <c r="O29" s="40" t="str">
        <f t="shared" si="6"/>
        <v xml:space="preserve">"highlightTable1": "61% tasa de dependencia","highlightTable2": "6.4 escolaridad promedio","highlightTable3": "81% empleo informal","highlightTable4": "36% pobreza multidimensional","highlightTable5": "83%  sin recolección de basura","highlightTable6": "36% receptores de remesas", </v>
      </c>
      <c r="P29" s="17"/>
      <c r="Q29" s="15"/>
      <c r="R29" s="15"/>
      <c r="S29" s="15"/>
      <c r="T29" s="15"/>
      <c r="U29" s="15"/>
      <c r="V29" s="15"/>
      <c r="W29" s="15"/>
      <c r="X29" s="15"/>
      <c r="Y29" s="15"/>
      <c r="Z29" s="14"/>
      <c r="AA29" s="15"/>
      <c r="AB29" s="17"/>
    </row>
    <row r="30" spans="1:28" ht="12.75" customHeight="1" x14ac:dyDescent="0.25">
      <c r="A30" s="24" t="s">
        <v>63</v>
      </c>
      <c r="B30" s="28" t="s">
        <v>86</v>
      </c>
      <c r="C30" s="15">
        <v>0.55000000000000004</v>
      </c>
      <c r="D30" s="15" t="str">
        <f t="shared" si="0"/>
        <v>"highlightTable1": "55% tasa de dependencia",</v>
      </c>
      <c r="E30" s="16">
        <v>6.8598860000000004</v>
      </c>
      <c r="F30" s="15" t="str">
        <f t="shared" si="1"/>
        <v>"highlightTable2": "6.9 escolaridad promedio",</v>
      </c>
      <c r="G30" s="15">
        <v>0.73</v>
      </c>
      <c r="H30" s="15" t="str">
        <f t="shared" si="2"/>
        <v>"highlightTable3": "73% empleo informal",</v>
      </c>
      <c r="I30" s="15">
        <v>0.23</v>
      </c>
      <c r="J30" s="15" t="str">
        <f t="shared" si="3"/>
        <v>"highlightTable4": "23% pobreza multidimensional",</v>
      </c>
      <c r="K30" s="15">
        <v>0.37</v>
      </c>
      <c r="L30" s="15" t="str">
        <f t="shared" si="4"/>
        <v>"highlightTable5": "37%  sin recolección de basura",</v>
      </c>
      <c r="M30" s="15">
        <v>0.3</v>
      </c>
      <c r="N30" s="15" t="str">
        <f t="shared" si="5"/>
        <v xml:space="preserve">"highlightTable6": "30% receptores de remesas", </v>
      </c>
      <c r="O30" s="40" t="str">
        <f t="shared" si="6"/>
        <v xml:space="preserve">"highlightTable1": "55% tasa de dependencia","highlightTable2": "6.9 escolaridad promedio","highlightTable3": "73% empleo informal","highlightTable4": "23% pobreza multidimensional","highlightTable5": "37%  sin recolección de basura","highlightTable6": "30% receptores de remesas", </v>
      </c>
      <c r="P30" s="17"/>
      <c r="Q30" s="15"/>
      <c r="R30" s="15"/>
      <c r="S30" s="15"/>
      <c r="T30" s="15"/>
      <c r="U30" s="15"/>
      <c r="V30" s="15"/>
      <c r="W30" s="15"/>
      <c r="X30" s="15"/>
      <c r="Y30" s="15"/>
      <c r="Z30" s="14"/>
      <c r="AA30" s="15"/>
      <c r="AB30" s="17"/>
    </row>
    <row r="31" spans="1:28" ht="12.75" customHeight="1" x14ac:dyDescent="0.25">
      <c r="A31" s="24" t="s">
        <v>64</v>
      </c>
      <c r="B31" s="28" t="s">
        <v>89</v>
      </c>
      <c r="C31" s="15">
        <v>0.45</v>
      </c>
      <c r="D31" s="15" t="str">
        <f t="shared" si="0"/>
        <v>"highlightTable1": "45% tasa de dependencia",</v>
      </c>
      <c r="E31" s="16">
        <v>9.7632080000000006</v>
      </c>
      <c r="F31" s="15" t="str">
        <f t="shared" si="1"/>
        <v>"highlightTable2": "9.8 escolaridad promedio",</v>
      </c>
      <c r="G31" s="15">
        <v>0.51</v>
      </c>
      <c r="H31" s="15" t="str">
        <f t="shared" si="2"/>
        <v>"highlightTable3": "51% empleo informal",</v>
      </c>
      <c r="I31" s="15">
        <v>0.1</v>
      </c>
      <c r="J31" s="15" t="str">
        <f t="shared" si="3"/>
        <v>"highlightTable4": "10% pobreza multidimensional",</v>
      </c>
      <c r="K31" s="15">
        <v>0.11</v>
      </c>
      <c r="L31" s="15" t="str">
        <f t="shared" si="4"/>
        <v>"highlightTable5": "11%  sin recolección de basura",</v>
      </c>
      <c r="M31" s="15">
        <v>0.17</v>
      </c>
      <c r="N31" s="15" t="str">
        <f t="shared" si="5"/>
        <v xml:space="preserve">"highlightTable6": "17% receptores de remesas", </v>
      </c>
      <c r="O31" s="40" t="str">
        <f t="shared" si="6"/>
        <v xml:space="preserve">"highlightTable1": "45% tasa de dependencia","highlightTable2": "9.8 escolaridad promedio","highlightTable3": "51% empleo informal","highlightTable4": "10% pobreza multidimensional","highlightTable5": "11%  sin recolección de basura","highlightTable6": "17% receptores de remesas", </v>
      </c>
      <c r="P31" s="17"/>
      <c r="Q31" s="15"/>
      <c r="R31" s="15"/>
      <c r="S31" s="15"/>
      <c r="T31" s="15"/>
      <c r="U31" s="15"/>
      <c r="V31" s="15"/>
      <c r="W31" s="15"/>
      <c r="X31" s="15"/>
      <c r="Y31" s="15"/>
      <c r="Z31" s="14"/>
      <c r="AA31" s="15"/>
      <c r="AB31" s="17"/>
    </row>
    <row r="32" spans="1:28" ht="12.75" customHeight="1" x14ac:dyDescent="0.25">
      <c r="A32" s="24" t="s">
        <v>65</v>
      </c>
      <c r="B32" s="28" t="s">
        <v>87</v>
      </c>
      <c r="C32" s="15">
        <v>0.45</v>
      </c>
      <c r="D32" s="15" t="str">
        <f t="shared" si="0"/>
        <v>"highlightTable1": "45% tasa de dependencia",</v>
      </c>
      <c r="E32" s="16">
        <v>7.9808770000000004</v>
      </c>
      <c r="F32" s="15" t="str">
        <f t="shared" si="1"/>
        <v>"highlightTable2": "8. escolaridad promedio",</v>
      </c>
      <c r="G32" s="15">
        <v>0.59</v>
      </c>
      <c r="H32" s="15" t="str">
        <f t="shared" si="2"/>
        <v>"highlightTable3": "59% empleo informal",</v>
      </c>
      <c r="I32" s="15">
        <v>0.17</v>
      </c>
      <c r="J32" s="15" t="str">
        <f t="shared" si="3"/>
        <v>"highlightTable4": "17% pobreza multidimensional",</v>
      </c>
      <c r="K32" s="15">
        <v>0.21</v>
      </c>
      <c r="L32" s="15" t="str">
        <f t="shared" si="4"/>
        <v>"highlightTable5": "21%  sin recolección de basura",</v>
      </c>
      <c r="M32" s="15">
        <v>0.18</v>
      </c>
      <c r="N32" s="15" t="str">
        <f t="shared" si="5"/>
        <v xml:space="preserve">"highlightTable6": "18% receptores de remesas", </v>
      </c>
      <c r="O32" s="40" t="str">
        <f t="shared" si="6"/>
        <v xml:space="preserve">"highlightTable1": "45% tasa de dependencia","highlightTable2": "8. escolaridad promedio","highlightTable3": "59% empleo informal","highlightTable4": "17% pobreza multidimensional","highlightTable5": "21%  sin recolección de basura","highlightTable6": "18% receptores de remesas", </v>
      </c>
      <c r="P32" s="17"/>
      <c r="Q32" s="15"/>
      <c r="R32" s="15"/>
      <c r="S32" s="15"/>
      <c r="T32" s="15"/>
      <c r="U32" s="15"/>
      <c r="V32" s="15"/>
      <c r="W32" s="15"/>
      <c r="X32" s="15"/>
      <c r="Y32" s="15"/>
      <c r="Z32" s="14"/>
      <c r="AA32" s="15"/>
      <c r="AB32" s="17"/>
    </row>
    <row r="33" spans="1:28" ht="12.75" customHeight="1" x14ac:dyDescent="0.25">
      <c r="A33" s="24" t="s">
        <v>66</v>
      </c>
      <c r="B33" s="28" t="s">
        <v>88</v>
      </c>
      <c r="C33" s="15">
        <v>0.43</v>
      </c>
      <c r="D33" s="15" t="str">
        <f t="shared" si="0"/>
        <v>"highlightTable1": "43% tasa de dependencia",</v>
      </c>
      <c r="E33" s="16">
        <v>8.7447060000000008</v>
      </c>
      <c r="F33" s="15" t="str">
        <f t="shared" si="1"/>
        <v>"highlightTable2": "8.7 escolaridad promedio",</v>
      </c>
      <c r="G33" s="15">
        <v>0.55000000000000004</v>
      </c>
      <c r="H33" s="15" t="str">
        <f t="shared" si="2"/>
        <v>"highlightTable3": "55% empleo informal",</v>
      </c>
      <c r="I33" s="15">
        <v>0.11</v>
      </c>
      <c r="J33" s="15" t="str">
        <f t="shared" si="3"/>
        <v>"highlightTable4": "11% pobreza multidimensional",</v>
      </c>
      <c r="K33" s="15">
        <v>0.19</v>
      </c>
      <c r="L33" s="15" t="str">
        <f t="shared" si="4"/>
        <v>"highlightTable5": "19%  sin recolección de basura",</v>
      </c>
      <c r="M33" s="15">
        <v>0.19</v>
      </c>
      <c r="N33" s="15" t="str">
        <f t="shared" si="5"/>
        <v xml:space="preserve">"highlightTable6": "19% receptores de remesas", </v>
      </c>
      <c r="O33" s="40" t="str">
        <f t="shared" si="6"/>
        <v xml:space="preserve">"highlightTable1": "43% tasa de dependencia","highlightTable2": "8.7 escolaridad promedio","highlightTable3": "55% empleo informal","highlightTable4": "11% pobreza multidimensional","highlightTable5": "19%  sin recolección de basura","highlightTable6": "19% receptores de remesas", </v>
      </c>
      <c r="P33" s="17"/>
      <c r="Q33" s="15"/>
      <c r="R33" s="15"/>
      <c r="S33" s="15"/>
      <c r="T33" s="15"/>
      <c r="U33" s="15"/>
      <c r="V33" s="15"/>
      <c r="W33" s="15"/>
      <c r="X33" s="15"/>
      <c r="Y33" s="15"/>
      <c r="Z33" s="14"/>
      <c r="AA33" s="15"/>
      <c r="AB33" s="17"/>
    </row>
    <row r="34" spans="1:28" ht="12.75" customHeight="1" x14ac:dyDescent="0.25">
      <c r="A34" s="24" t="s">
        <v>67</v>
      </c>
      <c r="B34" s="28" t="s">
        <v>90</v>
      </c>
      <c r="C34" s="15">
        <v>0.51</v>
      </c>
      <c r="D34" s="15" t="str">
        <f t="shared" si="0"/>
        <v>"highlightTable1": "51% tasa de dependencia",</v>
      </c>
      <c r="E34" s="16">
        <v>8.3260330000000007</v>
      </c>
      <c r="F34" s="15" t="str">
        <f t="shared" si="1"/>
        <v>"highlightTable2": "8.3 escolaridad promedio",</v>
      </c>
      <c r="G34" s="15">
        <v>0.57999999999999996</v>
      </c>
      <c r="H34" s="15" t="str">
        <f t="shared" si="2"/>
        <v>"highlightTable3": "58% empleo informal",</v>
      </c>
      <c r="I34" s="15">
        <v>0.26</v>
      </c>
      <c r="J34" s="15" t="str">
        <f t="shared" si="3"/>
        <v>"highlightTable4": "26% pobreza multidimensional",</v>
      </c>
      <c r="K34" s="15">
        <v>0.27</v>
      </c>
      <c r="L34" s="15" t="str">
        <f t="shared" si="4"/>
        <v>"highlightTable5": "27%  sin recolección de basura",</v>
      </c>
      <c r="M34" s="15">
        <v>0.11</v>
      </c>
      <c r="N34" s="15" t="str">
        <f t="shared" si="5"/>
        <v xml:space="preserve">"highlightTable6": "11% receptores de remesas", </v>
      </c>
      <c r="O34" s="40" t="str">
        <f t="shared" si="6"/>
        <v xml:space="preserve">"highlightTable1": "51% tasa de dependencia","highlightTable2": "8.3 escolaridad promedio","highlightTable3": "58% empleo informal","highlightTable4": "26% pobreza multidimensional","highlightTable5": "27%  sin recolección de basura","highlightTable6": "11% receptores de remesas", </v>
      </c>
      <c r="P34" s="17"/>
      <c r="Q34" s="15"/>
      <c r="R34" s="15"/>
      <c r="S34" s="15"/>
      <c r="T34" s="15"/>
      <c r="U34" s="15"/>
      <c r="V34" s="15"/>
      <c r="W34" s="15"/>
      <c r="X34" s="15"/>
      <c r="Y34" s="15"/>
      <c r="Z34" s="14"/>
      <c r="AA34" s="15"/>
      <c r="AB34" s="17"/>
    </row>
    <row r="35" spans="1:28" ht="12.75" customHeight="1" x14ac:dyDescent="0.25">
      <c r="A35" s="24" t="s">
        <v>68</v>
      </c>
      <c r="B35" s="28" t="s">
        <v>120</v>
      </c>
      <c r="C35" s="15">
        <v>0.56000000000000005</v>
      </c>
      <c r="D35" s="15" t="str">
        <f t="shared" si="0"/>
        <v>"highlightTable1": "56% tasa de dependencia",</v>
      </c>
      <c r="E35" s="16">
        <v>7.100873</v>
      </c>
      <c r="F35" s="15" t="str">
        <f t="shared" si="1"/>
        <v>"highlightTable2": "7.1 escolaridad promedio",</v>
      </c>
      <c r="G35" s="15">
        <v>0.85</v>
      </c>
      <c r="H35" s="15" t="str">
        <f t="shared" si="2"/>
        <v>"highlightTable3": "85% empleo informal",</v>
      </c>
      <c r="I35" s="15">
        <v>0.28000000000000003</v>
      </c>
      <c r="J35" s="15" t="str">
        <f t="shared" si="3"/>
        <v>"highlightTable4": "28% pobreza multidimensional",</v>
      </c>
      <c r="K35" s="15">
        <v>0.7</v>
      </c>
      <c r="L35" s="15" t="str">
        <f t="shared" si="4"/>
        <v>"highlightTable5": "70%  sin recolección de basura",</v>
      </c>
      <c r="M35" s="15">
        <v>0.35</v>
      </c>
      <c r="N35" s="15" t="str">
        <f t="shared" si="5"/>
        <v xml:space="preserve">"highlightTable6": "35% receptores de remesas", </v>
      </c>
      <c r="O35" s="40" t="str">
        <f t="shared" si="6"/>
        <v xml:space="preserve">"highlightTable1": "56% tasa de dependencia","highlightTable2": "7.1 escolaridad promedio","highlightTable3": "85% empleo informal","highlightTable4": "28% pobreza multidimensional","highlightTable5": "70%  sin recolección de basura","highlightTable6": "35% receptores de remesas", </v>
      </c>
      <c r="P35" s="17"/>
      <c r="Q35" s="15"/>
      <c r="R35" s="15"/>
      <c r="S35" s="15"/>
      <c r="T35" s="15"/>
      <c r="U35" s="15"/>
      <c r="V35" s="15"/>
      <c r="W35" s="15"/>
      <c r="X35" s="15"/>
      <c r="Y35" s="15"/>
      <c r="Z35" s="14"/>
      <c r="AA35" s="15"/>
      <c r="AB35" s="17"/>
    </row>
    <row r="36" spans="1:28" ht="12.75" customHeight="1" x14ac:dyDescent="0.25">
      <c r="A36" s="24" t="s">
        <v>69</v>
      </c>
      <c r="B36" s="28" t="s">
        <v>121</v>
      </c>
      <c r="C36" s="15">
        <v>0.52</v>
      </c>
      <c r="D36" s="15" t="str">
        <f t="shared" si="0"/>
        <v>"highlightTable1": "52% tasa de dependencia",</v>
      </c>
      <c r="E36" s="16">
        <v>6.7348160000000004</v>
      </c>
      <c r="F36" s="15" t="str">
        <f t="shared" si="1"/>
        <v>"highlightTable2": "6.7 escolaridad promedio",</v>
      </c>
      <c r="G36" s="15">
        <v>0.82</v>
      </c>
      <c r="H36" s="15" t="str">
        <f t="shared" si="2"/>
        <v>"highlightTable3": "82% empleo informal",</v>
      </c>
      <c r="I36" s="15">
        <v>0.23</v>
      </c>
      <c r="J36" s="15" t="str">
        <f t="shared" si="3"/>
        <v>"highlightTable4": "23% pobreza multidimensional",</v>
      </c>
      <c r="K36" s="15">
        <v>0.36</v>
      </c>
      <c r="L36" s="15" t="str">
        <f t="shared" si="4"/>
        <v>"highlightTable5": "36%  sin recolección de basura",</v>
      </c>
      <c r="M36" s="15">
        <v>0.31</v>
      </c>
      <c r="N36" s="15" t="str">
        <f t="shared" si="5"/>
        <v xml:space="preserve">"highlightTable6": "31% receptores de remesas", </v>
      </c>
      <c r="O36" s="40" t="str">
        <f t="shared" si="6"/>
        <v xml:space="preserve">"highlightTable1": "52% tasa de dependencia","highlightTable2": "6.7 escolaridad promedio","highlightTable3": "82% empleo informal","highlightTable4": "23% pobreza multidimensional","highlightTable5": "36%  sin recolección de basura","highlightTable6": "31% receptores de remesas", </v>
      </c>
      <c r="P36" s="17"/>
      <c r="Q36" s="15"/>
      <c r="R36" s="15"/>
      <c r="S36" s="15"/>
      <c r="T36" s="15"/>
      <c r="U36" s="15"/>
      <c r="V36" s="15"/>
      <c r="W36" s="15"/>
      <c r="X36" s="15"/>
      <c r="Y36" s="15"/>
      <c r="Z36" s="14"/>
      <c r="AA36" s="15"/>
      <c r="AB36" s="17"/>
    </row>
    <row r="37" spans="1:28" ht="12.75" customHeight="1" x14ac:dyDescent="0.25">
      <c r="A37" s="24" t="s">
        <v>70</v>
      </c>
      <c r="B37" s="28" t="s">
        <v>116</v>
      </c>
      <c r="C37" s="15">
        <v>0.6</v>
      </c>
      <c r="D37" s="15" t="str">
        <f t="shared" si="0"/>
        <v>"highlightTable1": "60% tasa de dependencia",</v>
      </c>
      <c r="E37" s="16">
        <v>5.5506840000000004</v>
      </c>
      <c r="F37" s="15" t="str">
        <f t="shared" si="1"/>
        <v>"highlightTable2": "5.6 escolaridad promedio",</v>
      </c>
      <c r="G37" s="15">
        <v>0.83</v>
      </c>
      <c r="H37" s="15" t="str">
        <f t="shared" si="2"/>
        <v>"highlightTable3": "83% empleo informal",</v>
      </c>
      <c r="I37" s="15">
        <v>0.21</v>
      </c>
      <c r="J37" s="15" t="str">
        <f t="shared" si="3"/>
        <v>"highlightTable4": "21% pobreza multidimensional",</v>
      </c>
      <c r="K37" s="15">
        <v>0.42</v>
      </c>
      <c r="L37" s="15" t="str">
        <f t="shared" si="4"/>
        <v>"highlightTable5": "42%  sin recolección de basura",</v>
      </c>
      <c r="M37" s="15">
        <v>0.46</v>
      </c>
      <c r="N37" s="15" t="str">
        <f t="shared" si="5"/>
        <v xml:space="preserve">"highlightTable6": "46% receptores de remesas", </v>
      </c>
      <c r="O37" s="40" t="str">
        <f t="shared" si="6"/>
        <v xml:space="preserve">"highlightTable1": "60% tasa de dependencia","highlightTable2": "5.6 escolaridad promedio","highlightTable3": "83% empleo informal","highlightTable4": "21% pobreza multidimensional","highlightTable5": "42%  sin recolección de basura","highlightTable6": "46% receptores de remesas", </v>
      </c>
      <c r="P37" s="17"/>
      <c r="Q37" s="15"/>
      <c r="R37" s="15"/>
      <c r="S37" s="15"/>
      <c r="T37" s="15"/>
      <c r="U37" s="15"/>
      <c r="V37" s="15"/>
      <c r="W37" s="15"/>
      <c r="X37" s="15"/>
      <c r="Y37" s="15"/>
      <c r="Z37" s="14"/>
      <c r="AA37" s="15"/>
      <c r="AB37" s="17"/>
    </row>
    <row r="38" spans="1:28" ht="12.75" customHeight="1" x14ac:dyDescent="0.25">
      <c r="A38" s="24" t="s">
        <v>71</v>
      </c>
      <c r="B38" s="28" t="s">
        <v>117</v>
      </c>
      <c r="C38" s="15">
        <v>0.49</v>
      </c>
      <c r="D38" s="15" t="str">
        <f t="shared" si="0"/>
        <v>"highlightTable1": "49% tasa de dependencia",</v>
      </c>
      <c r="E38" s="16">
        <v>6.845993</v>
      </c>
      <c r="F38" s="15" t="str">
        <f t="shared" si="1"/>
        <v>"highlightTable2": "6.8 escolaridad promedio",</v>
      </c>
      <c r="G38" s="15">
        <v>0.76</v>
      </c>
      <c r="H38" s="15" t="str">
        <f t="shared" si="2"/>
        <v>"highlightTable3": "76% empleo informal",</v>
      </c>
      <c r="I38" s="15">
        <v>0.27</v>
      </c>
      <c r="J38" s="15" t="str">
        <f t="shared" si="3"/>
        <v>"highlightTable4": "27% pobreza multidimensional",</v>
      </c>
      <c r="K38" s="15">
        <v>0.28999999999999998</v>
      </c>
      <c r="L38" s="15" t="str">
        <f t="shared" si="4"/>
        <v>"highlightTable5": "29%  sin recolección de basura",</v>
      </c>
      <c r="M38" s="15">
        <v>0.31</v>
      </c>
      <c r="N38" s="15" t="str">
        <f t="shared" si="5"/>
        <v xml:space="preserve">"highlightTable6": "31% receptores de remesas", </v>
      </c>
      <c r="O38" s="40" t="str">
        <f t="shared" si="6"/>
        <v xml:space="preserve">"highlightTable1": "49% tasa de dependencia","highlightTable2": "6.8 escolaridad promedio","highlightTable3": "76% empleo informal","highlightTable4": "27% pobreza multidimensional","highlightTable5": "29%  sin recolección de basura","highlightTable6": "31% receptores de remesas", </v>
      </c>
      <c r="P38" s="17"/>
      <c r="Q38" s="15"/>
      <c r="R38" s="15"/>
      <c r="S38" s="15"/>
      <c r="T38" s="15"/>
      <c r="U38" s="15"/>
      <c r="V38" s="15"/>
      <c r="W38" s="15"/>
      <c r="X38" s="15"/>
      <c r="Y38" s="15"/>
      <c r="Z38" s="14"/>
      <c r="AA38" s="15"/>
      <c r="AB38" s="17"/>
    </row>
    <row r="39" spans="1:28" ht="12.75" customHeight="1" x14ac:dyDescent="0.25">
      <c r="A39" s="24" t="s">
        <v>72</v>
      </c>
      <c r="B39" s="28" t="s">
        <v>119</v>
      </c>
      <c r="C39" s="15">
        <v>0.55000000000000004</v>
      </c>
      <c r="D39" s="15" t="str">
        <f t="shared" si="0"/>
        <v>"highlightTable1": "55% tasa de dependencia",</v>
      </c>
      <c r="E39" s="16">
        <v>6.9267620000000001</v>
      </c>
      <c r="F39" s="15" t="str">
        <f t="shared" si="1"/>
        <v>"highlightTable2": "6.9 escolaridad promedio",</v>
      </c>
      <c r="G39" s="15">
        <v>0.75</v>
      </c>
      <c r="H39" s="15" t="str">
        <f t="shared" si="2"/>
        <v>"highlightTable3": "75% empleo informal",</v>
      </c>
      <c r="I39" s="15">
        <v>0.2</v>
      </c>
      <c r="J39" s="15" t="str">
        <f t="shared" si="3"/>
        <v>"highlightTable4": "20% pobreza multidimensional",</v>
      </c>
      <c r="K39" s="15">
        <v>0.46</v>
      </c>
      <c r="L39" s="15" t="str">
        <f t="shared" si="4"/>
        <v>"highlightTable5": "46%  sin recolección de basura",</v>
      </c>
      <c r="M39" s="15">
        <v>0.23</v>
      </c>
      <c r="N39" s="15" t="str">
        <f t="shared" si="5"/>
        <v xml:space="preserve">"highlightTable6": "23% receptores de remesas", </v>
      </c>
      <c r="O39" s="40" t="str">
        <f t="shared" si="6"/>
        <v xml:space="preserve">"highlightTable1": "55% tasa de dependencia","highlightTable2": "6.9 escolaridad promedio","highlightTable3": "75% empleo informal","highlightTable4": "20% pobreza multidimensional","highlightTable5": "46%  sin recolección de basura","highlightTable6": "23% receptores de remesas", </v>
      </c>
      <c r="P39" s="17"/>
      <c r="Q39" s="15"/>
      <c r="R39" s="15"/>
      <c r="S39" s="15"/>
      <c r="T39" s="15"/>
      <c r="U39" s="15"/>
      <c r="V39" s="15"/>
      <c r="W39" s="15"/>
      <c r="X39" s="15"/>
      <c r="Y39" s="15"/>
      <c r="Z39" s="14"/>
      <c r="AA39" s="15"/>
      <c r="AB39" s="17"/>
    </row>
    <row r="40" spans="1:28" ht="12.75" customHeight="1" x14ac:dyDescent="0.25">
      <c r="A40" s="24" t="s">
        <v>73</v>
      </c>
      <c r="B40" s="28" t="s">
        <v>118</v>
      </c>
      <c r="C40" s="15">
        <v>0.55000000000000004</v>
      </c>
      <c r="D40" s="15" t="str">
        <f t="shared" si="0"/>
        <v>"highlightTable1": "55% tasa de dependencia",</v>
      </c>
      <c r="E40" s="16">
        <v>6.284853</v>
      </c>
      <c r="F40" s="15" t="str">
        <f t="shared" si="1"/>
        <v>"highlightTable2": "6.3 escolaridad promedio",</v>
      </c>
      <c r="G40" s="15">
        <v>0.7</v>
      </c>
      <c r="H40" s="15" t="str">
        <f t="shared" si="2"/>
        <v>"highlightTable3": "70% empleo informal",</v>
      </c>
      <c r="I40" s="15">
        <v>0.34</v>
      </c>
      <c r="J40" s="15" t="str">
        <f t="shared" si="3"/>
        <v>"highlightTable4": "34% pobreza multidimensional",</v>
      </c>
      <c r="K40" s="15">
        <v>0.55000000000000004</v>
      </c>
      <c r="L40" s="15" t="str">
        <f t="shared" si="4"/>
        <v>"highlightTable5": "55%  sin recolección de basura",</v>
      </c>
      <c r="M40" s="15">
        <v>0.22</v>
      </c>
      <c r="N40" s="15" t="str">
        <f t="shared" si="5"/>
        <v xml:space="preserve">"highlightTable6": "22% receptores de remesas", </v>
      </c>
      <c r="O40" s="40" t="str">
        <f t="shared" si="6"/>
        <v xml:space="preserve">"highlightTable1": "55% tasa de dependencia","highlightTable2": "6.3 escolaridad promedio","highlightTable3": "70% empleo informal","highlightTable4": "34% pobreza multidimensional","highlightTable5": "55%  sin recolección de basura","highlightTable6": "22% receptores de remesas", </v>
      </c>
      <c r="P40" s="17"/>
      <c r="Q40" s="15"/>
      <c r="R40" s="15"/>
      <c r="S40" s="15"/>
      <c r="T40" s="15"/>
      <c r="U40" s="15"/>
      <c r="V40" s="15"/>
      <c r="W40" s="15"/>
      <c r="X40" s="15"/>
      <c r="Y40" s="15"/>
      <c r="Z40" s="14"/>
      <c r="AA40" s="15"/>
      <c r="AB40" s="17"/>
    </row>
    <row r="41" spans="1:28" ht="12.75" customHeight="1" x14ac:dyDescent="0.25">
      <c r="A41" s="24" t="s">
        <v>74</v>
      </c>
      <c r="B41" s="28" t="s">
        <v>112</v>
      </c>
      <c r="C41" s="15">
        <v>0.56000000000000005</v>
      </c>
      <c r="D41" s="15" t="str">
        <f t="shared" si="0"/>
        <v>"highlightTable1": "56% tasa de dependencia",</v>
      </c>
      <c r="E41" s="16">
        <v>6.5734029999999999</v>
      </c>
      <c r="F41" s="15" t="str">
        <f t="shared" si="1"/>
        <v>"highlightTable2": "6.6 escolaridad promedio",</v>
      </c>
      <c r="G41" s="15">
        <v>0.77</v>
      </c>
      <c r="H41" s="15" t="str">
        <f t="shared" si="2"/>
        <v>"highlightTable3": "77% empleo informal",</v>
      </c>
      <c r="I41" s="15">
        <v>0.46</v>
      </c>
      <c r="J41" s="15" t="str">
        <f t="shared" si="3"/>
        <v>"highlightTable4": "46% pobreza multidimensional",</v>
      </c>
      <c r="K41" s="15">
        <v>0.6</v>
      </c>
      <c r="L41" s="15" t="str">
        <f t="shared" si="4"/>
        <v>"highlightTable5": "60%  sin recolección de basura",</v>
      </c>
      <c r="M41" s="15">
        <v>0.08</v>
      </c>
      <c r="N41" s="15" t="str">
        <f t="shared" si="5"/>
        <v xml:space="preserve">"highlightTable6": "8% receptores de remesas", </v>
      </c>
      <c r="O41" s="40" t="str">
        <f t="shared" si="6"/>
        <v xml:space="preserve">"highlightTable1": "56% tasa de dependencia","highlightTable2": "6.6 escolaridad promedio","highlightTable3": "77% empleo informal","highlightTable4": "46% pobreza multidimensional","highlightTable5": "60%  sin recolección de basura","highlightTable6": "8% receptores de remesas", </v>
      </c>
      <c r="P41" s="17"/>
      <c r="Q41" s="15"/>
      <c r="R41" s="15"/>
      <c r="S41" s="15"/>
      <c r="T41" s="15"/>
      <c r="U41" s="15"/>
      <c r="V41" s="15"/>
      <c r="W41" s="15"/>
      <c r="X41" s="15"/>
      <c r="Y41" s="15"/>
      <c r="Z41" s="14"/>
      <c r="AA41" s="15"/>
      <c r="AB41" s="17"/>
    </row>
    <row r="42" spans="1:28" ht="12.75" customHeight="1" x14ac:dyDescent="0.25">
      <c r="A42" s="24" t="s">
        <v>75</v>
      </c>
      <c r="B42" s="28" t="s">
        <v>113</v>
      </c>
      <c r="C42" s="15">
        <v>0.49</v>
      </c>
      <c r="D42" s="15" t="str">
        <f t="shared" si="0"/>
        <v>"highlightTable1": "49% tasa de dependencia",</v>
      </c>
      <c r="E42" s="16">
        <v>7.7775679999999996</v>
      </c>
      <c r="F42" s="15" t="str">
        <f t="shared" si="1"/>
        <v>"highlightTable2": "7.8 escolaridad promedio",</v>
      </c>
      <c r="G42" s="15">
        <v>0.7</v>
      </c>
      <c r="H42" s="15" t="str">
        <f t="shared" si="2"/>
        <v>"highlightTable3": "70% empleo informal",</v>
      </c>
      <c r="I42" s="15">
        <v>0.23</v>
      </c>
      <c r="J42" s="15" t="str">
        <f t="shared" si="3"/>
        <v>"highlightTable4": "23% pobreza multidimensional",</v>
      </c>
      <c r="K42" s="15">
        <v>0.25</v>
      </c>
      <c r="L42" s="15" t="str">
        <f t="shared" si="4"/>
        <v>"highlightTable5": "25%  sin recolección de basura",</v>
      </c>
      <c r="M42" s="15">
        <v>0.22</v>
      </c>
      <c r="N42" s="15" t="str">
        <f t="shared" si="5"/>
        <v xml:space="preserve">"highlightTable6": "22% receptores de remesas", </v>
      </c>
      <c r="O42" s="40" t="str">
        <f t="shared" si="6"/>
        <v xml:space="preserve">"highlightTable1": "49% tasa de dependencia","highlightTable2": "7.8 escolaridad promedio","highlightTable3": "70% empleo informal","highlightTable4": "23% pobreza multidimensional","highlightTable5": "25%  sin recolección de basura","highlightTable6": "22% receptores de remesas", </v>
      </c>
      <c r="P42" s="17"/>
      <c r="Q42" s="15"/>
      <c r="R42" s="15"/>
      <c r="S42" s="15"/>
      <c r="T42" s="15"/>
      <c r="U42" s="15"/>
      <c r="V42" s="15"/>
      <c r="W42" s="15"/>
      <c r="X42" s="15"/>
      <c r="Y42" s="15"/>
      <c r="Z42" s="14"/>
      <c r="AA42" s="15"/>
      <c r="AB42" s="17"/>
    </row>
    <row r="43" spans="1:28" ht="12.75" customHeight="1" x14ac:dyDescent="0.25">
      <c r="A43" s="24" t="s">
        <v>76</v>
      </c>
      <c r="B43" s="28" t="s">
        <v>115</v>
      </c>
      <c r="C43" s="15">
        <v>0.49</v>
      </c>
      <c r="D43" s="15" t="str">
        <f t="shared" si="0"/>
        <v>"highlightTable1": "49% tasa de dependencia",</v>
      </c>
      <c r="E43" s="16">
        <v>5.9186259999999997</v>
      </c>
      <c r="F43" s="15" t="str">
        <f t="shared" si="1"/>
        <v>"highlightTable2": "5.9 escolaridad promedio",</v>
      </c>
      <c r="G43" s="15">
        <v>0.75</v>
      </c>
      <c r="H43" s="15" t="str">
        <f t="shared" si="2"/>
        <v>"highlightTable3": "75% empleo informal",</v>
      </c>
      <c r="I43" s="15">
        <v>0.35</v>
      </c>
      <c r="J43" s="15" t="str">
        <f t="shared" si="3"/>
        <v>"highlightTable4": "35% pobreza multidimensional",</v>
      </c>
      <c r="K43" s="15">
        <v>0.7</v>
      </c>
      <c r="L43" s="15" t="str">
        <f t="shared" si="4"/>
        <v>"highlightTable5": "70%  sin recolección de basura",</v>
      </c>
      <c r="M43" s="15">
        <v>0.25</v>
      </c>
      <c r="N43" s="15" t="str">
        <f t="shared" si="5"/>
        <v xml:space="preserve">"highlightTable6": "25% receptores de remesas", </v>
      </c>
      <c r="O43" s="40" t="str">
        <f t="shared" si="6"/>
        <v xml:space="preserve">"highlightTable1": "49% tasa de dependencia","highlightTable2": "5.9 escolaridad promedio","highlightTable3": "75% empleo informal","highlightTable4": "35% pobreza multidimensional","highlightTable5": "70%  sin recolección de basura","highlightTable6": "25% receptores de remesas", </v>
      </c>
      <c r="P43" s="17"/>
      <c r="Q43" s="15"/>
      <c r="R43" s="15"/>
      <c r="S43" s="15"/>
      <c r="T43" s="15"/>
      <c r="U43" s="15"/>
      <c r="V43" s="15"/>
      <c r="W43" s="15"/>
      <c r="X43" s="15"/>
      <c r="Y43" s="15"/>
      <c r="Z43" s="14"/>
      <c r="AA43" s="15"/>
      <c r="AB43" s="17"/>
    </row>
    <row r="44" spans="1:28" ht="12.75" customHeight="1" x14ac:dyDescent="0.25">
      <c r="A44" s="24" t="s">
        <v>77</v>
      </c>
      <c r="B44" s="28" t="s">
        <v>114</v>
      </c>
      <c r="C44" s="15">
        <v>0.53</v>
      </c>
      <c r="D44" s="15" t="str">
        <f t="shared" si="0"/>
        <v>"highlightTable1": "53% tasa de dependencia",</v>
      </c>
      <c r="E44" s="16">
        <v>6.8682860000000003</v>
      </c>
      <c r="F44" s="15" t="str">
        <f t="shared" si="1"/>
        <v>"highlightTable2": "6.9 escolaridad promedio",</v>
      </c>
      <c r="G44" s="15">
        <v>0.69</v>
      </c>
      <c r="H44" s="15" t="str">
        <f t="shared" si="2"/>
        <v>"highlightTable3": "69% empleo informal",</v>
      </c>
      <c r="I44" s="15">
        <v>0.26</v>
      </c>
      <c r="J44" s="15" t="str">
        <f t="shared" si="3"/>
        <v>"highlightTable4": "26% pobreza multidimensional",</v>
      </c>
      <c r="K44" s="15">
        <v>0.5</v>
      </c>
      <c r="L44" s="15" t="str">
        <f t="shared" si="4"/>
        <v>"highlightTable5": "50%  sin recolección de basura",</v>
      </c>
      <c r="M44" s="15">
        <v>0.14000000000000001</v>
      </c>
      <c r="N44" s="15" t="str">
        <f t="shared" si="5"/>
        <v xml:space="preserve">"highlightTable6": "14% receptores de remesas", </v>
      </c>
      <c r="O44" s="40" t="str">
        <f t="shared" si="6"/>
        <v xml:space="preserve">"highlightTable1": "53% tasa de dependencia","highlightTable2": "6.9 escolaridad promedio","highlightTable3": "69% empleo informal","highlightTable4": "26% pobreza multidimensional","highlightTable5": "50%  sin recolección de basura","highlightTable6": "14% receptores de remesas", </v>
      </c>
      <c r="P44" s="17"/>
      <c r="Q44" s="15"/>
      <c r="R44" s="15"/>
      <c r="S44" s="15"/>
      <c r="T44" s="15"/>
      <c r="U44" s="15"/>
      <c r="V44" s="15"/>
      <c r="W44" s="15"/>
      <c r="X44" s="15"/>
      <c r="Y44" s="15"/>
      <c r="Z44" s="14"/>
      <c r="AA44" s="15"/>
      <c r="AB44" s="17"/>
    </row>
    <row r="45" spans="1:28" ht="12.75" customHeight="1" x14ac:dyDescent="0.25">
      <c r="A45" s="24" t="s">
        <v>78</v>
      </c>
      <c r="B45" s="28" t="s">
        <v>109</v>
      </c>
      <c r="C45" s="15">
        <v>0.63</v>
      </c>
      <c r="D45" s="15" t="str">
        <f t="shared" si="0"/>
        <v>"highlightTable1": "63% tasa de dependencia",</v>
      </c>
      <c r="E45" s="16">
        <v>7.0564809999999998</v>
      </c>
      <c r="F45" s="15" t="str">
        <f t="shared" si="1"/>
        <v>"highlightTable2": "7.1 escolaridad promedio",</v>
      </c>
      <c r="G45" s="15">
        <v>0.85</v>
      </c>
      <c r="H45" s="15" t="str">
        <f t="shared" si="2"/>
        <v>"highlightTable3": "85% empleo informal",</v>
      </c>
      <c r="I45" s="15">
        <v>0.38</v>
      </c>
      <c r="J45" s="15" t="str">
        <f t="shared" si="3"/>
        <v>"highlightTable4": "38% pobreza multidimensional",</v>
      </c>
      <c r="K45" s="15">
        <v>0.36</v>
      </c>
      <c r="L45" s="15" t="str">
        <f t="shared" si="4"/>
        <v>"highlightTable5": "36%  sin recolección de basura",</v>
      </c>
      <c r="M45" s="15">
        <v>0.27</v>
      </c>
      <c r="N45" s="15" t="str">
        <f t="shared" si="5"/>
        <v xml:space="preserve">"highlightTable6": "27% receptores de remesas", </v>
      </c>
      <c r="O45" s="40" t="str">
        <f t="shared" si="6"/>
        <v xml:space="preserve">"highlightTable1": "63% tasa de dependencia","highlightTable2": "7.1 escolaridad promedio","highlightTable3": "85% empleo informal","highlightTable4": "38% pobreza multidimensional","highlightTable5": "36%  sin recolección de basura","highlightTable6": "27% receptores de remesas", </v>
      </c>
      <c r="P45" s="17"/>
      <c r="Q45" s="15"/>
      <c r="R45" s="15"/>
      <c r="S45" s="15"/>
      <c r="T45" s="15"/>
      <c r="U45" s="15"/>
      <c r="V45" s="15"/>
      <c r="W45" s="15"/>
      <c r="X45" s="15"/>
      <c r="Y45" s="15"/>
      <c r="Z45" s="14"/>
      <c r="AA45" s="15"/>
      <c r="AB45" s="17"/>
    </row>
    <row r="46" spans="1:28" ht="12.75" customHeight="1" x14ac:dyDescent="0.25">
      <c r="A46" s="24" t="s">
        <v>79</v>
      </c>
      <c r="B46" s="28" t="s">
        <v>111</v>
      </c>
      <c r="C46" s="15">
        <v>0.61</v>
      </c>
      <c r="D46" s="15" t="str">
        <f t="shared" si="0"/>
        <v>"highlightTable1": "61% tasa de dependencia",</v>
      </c>
      <c r="E46" s="16">
        <v>5.4058489999999999</v>
      </c>
      <c r="F46" s="15" t="str">
        <f t="shared" si="1"/>
        <v>"highlightTable2": "5.4 escolaridad promedio",</v>
      </c>
      <c r="G46" s="15">
        <v>0.88</v>
      </c>
      <c r="H46" s="15" t="str">
        <f t="shared" si="2"/>
        <v>"highlightTable3": "88% empleo informal",</v>
      </c>
      <c r="I46" s="15">
        <v>0.42</v>
      </c>
      <c r="J46" s="15" t="str">
        <f t="shared" si="3"/>
        <v>"highlightTable4": "42% pobreza multidimensional",</v>
      </c>
      <c r="K46" s="15">
        <v>0.83</v>
      </c>
      <c r="L46" s="15" t="str">
        <f t="shared" si="4"/>
        <v>"highlightTable5": "83%  sin recolección de basura",</v>
      </c>
      <c r="M46" s="15">
        <v>0.34</v>
      </c>
      <c r="N46" s="15" t="str">
        <f t="shared" si="5"/>
        <v xml:space="preserve">"highlightTable6": "34% receptores de remesas", </v>
      </c>
      <c r="O46" s="40" t="str">
        <f t="shared" si="6"/>
        <v xml:space="preserve">"highlightTable1": "61% tasa de dependencia","highlightTable2": "5.4 escolaridad promedio","highlightTable3": "88% empleo informal","highlightTable4": "42% pobreza multidimensional","highlightTable5": "83%  sin recolección de basura","highlightTable6": "34% receptores de remesas", </v>
      </c>
      <c r="P46" s="17"/>
      <c r="Q46" s="15"/>
      <c r="R46" s="15"/>
      <c r="S46" s="15"/>
      <c r="T46" s="15"/>
      <c r="U46" s="15"/>
      <c r="V46" s="15"/>
      <c r="W46" s="15"/>
      <c r="X46" s="15"/>
      <c r="Y46" s="15"/>
      <c r="Z46" s="14"/>
      <c r="AA46" s="15"/>
      <c r="AB46" s="17"/>
    </row>
    <row r="47" spans="1:28" ht="12.75" customHeight="1" x14ac:dyDescent="0.25">
      <c r="A47" s="24" t="s">
        <v>80</v>
      </c>
      <c r="B47" s="28" t="s">
        <v>110</v>
      </c>
      <c r="C47" s="15">
        <v>0.59</v>
      </c>
      <c r="D47" s="15" t="str">
        <f t="shared" si="0"/>
        <v>"highlightTable1": "59% tasa de dependencia",</v>
      </c>
      <c r="E47" s="16">
        <v>6.630261</v>
      </c>
      <c r="F47" s="15" t="str">
        <f t="shared" si="1"/>
        <v>"highlightTable2": "6.6 escolaridad promedio",</v>
      </c>
      <c r="G47" s="15">
        <v>0.83</v>
      </c>
      <c r="H47" s="15" t="str">
        <f t="shared" si="2"/>
        <v>"highlightTable3": "83% empleo informal",</v>
      </c>
      <c r="I47" s="15">
        <v>0.34</v>
      </c>
      <c r="J47" s="15" t="str">
        <f t="shared" si="3"/>
        <v>"highlightTable4": "34% pobreza multidimensional",</v>
      </c>
      <c r="K47" s="15">
        <v>0.69</v>
      </c>
      <c r="L47" s="15" t="str">
        <f t="shared" si="4"/>
        <v>"highlightTable5": "69%  sin recolección de basura",</v>
      </c>
      <c r="M47" s="15">
        <v>0.4</v>
      </c>
      <c r="N47" s="15" t="str">
        <f t="shared" si="5"/>
        <v xml:space="preserve">"highlightTable6": "40% receptores de remesas", </v>
      </c>
      <c r="O47" s="40" t="str">
        <f t="shared" si="6"/>
        <v xml:space="preserve">"highlightTable1": "59% tasa de dependencia","highlightTable2": "6.6 escolaridad promedio","highlightTable3": "83% empleo informal","highlightTable4": "34% pobreza multidimensional","highlightTable5": "69%  sin recolección de basura","highlightTable6": "40% receptores de remesas", </v>
      </c>
      <c r="P47" s="17"/>
      <c r="Q47" s="15"/>
      <c r="R47" s="15"/>
      <c r="S47" s="15"/>
      <c r="T47" s="15"/>
      <c r="U47" s="15"/>
      <c r="V47" s="15"/>
      <c r="W47" s="15"/>
      <c r="X47" s="15"/>
      <c r="Y47" s="15"/>
      <c r="Z47" s="14"/>
      <c r="AA47" s="15"/>
      <c r="AB47" s="17"/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5">
    <mergeCell ref="G1:J1"/>
    <mergeCell ref="K1:N1"/>
    <mergeCell ref="O1:T1"/>
    <mergeCell ref="U1:Z1"/>
    <mergeCell ref="AA1:AB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2"/>
  <sheetViews>
    <sheetView topLeftCell="E1" workbookViewId="0">
      <selection activeCell="M3" sqref="M3:M47"/>
    </sheetView>
  </sheetViews>
  <sheetFormatPr baseColWidth="10" defaultColWidth="12.6640625" defaultRowHeight="15" customHeight="1" x14ac:dyDescent="0.25"/>
  <cols>
    <col min="1" max="1" width="20.88671875" customWidth="1"/>
    <col min="2" max="2" width="4.33203125" customWidth="1"/>
    <col min="3" max="3" width="12.6640625" bestFit="1" customWidth="1"/>
    <col min="4" max="4" width="24.88671875" customWidth="1"/>
    <col min="5" max="5" width="10.6640625" customWidth="1"/>
    <col min="6" max="6" width="26.6640625" customWidth="1"/>
    <col min="7" max="7" width="15" customWidth="1"/>
    <col min="8" max="8" width="17.21875" customWidth="1"/>
    <col min="9" max="12" width="15" customWidth="1"/>
    <col min="13" max="13" width="26.6640625" customWidth="1"/>
    <col min="14" max="22" width="15" customWidth="1"/>
    <col min="23" max="24" width="17" customWidth="1"/>
    <col min="25" max="34" width="15" customWidth="1"/>
  </cols>
  <sheetData>
    <row r="1" spans="1:34" ht="45" customHeight="1" x14ac:dyDescent="0.25">
      <c r="A1" s="1"/>
      <c r="B1" s="1"/>
      <c r="C1" s="32" t="s">
        <v>0</v>
      </c>
      <c r="D1" s="35"/>
      <c r="E1" s="34"/>
      <c r="F1" s="34"/>
      <c r="G1" s="34"/>
      <c r="H1" s="34"/>
      <c r="I1" s="34"/>
      <c r="J1" s="34"/>
      <c r="K1" s="34"/>
      <c r="L1" s="32"/>
      <c r="M1" s="34"/>
      <c r="N1" s="34"/>
      <c r="O1" s="34"/>
      <c r="P1" s="32"/>
      <c r="Q1" s="34"/>
      <c r="R1" s="34"/>
      <c r="S1" s="34"/>
      <c r="T1" s="32"/>
      <c r="U1" s="34"/>
      <c r="V1" s="34"/>
      <c r="W1" s="34"/>
      <c r="X1" s="34"/>
      <c r="Y1" s="34"/>
      <c r="Z1" s="32"/>
      <c r="AA1" s="34"/>
      <c r="AB1" s="34"/>
      <c r="AC1" s="34"/>
      <c r="AD1" s="34"/>
      <c r="AE1" s="34"/>
      <c r="AF1" s="32"/>
      <c r="AG1" s="33"/>
      <c r="AH1" s="4"/>
    </row>
    <row r="2" spans="1:34" ht="12.75" customHeight="1" x14ac:dyDescent="0.25">
      <c r="A2" s="23" t="s">
        <v>6</v>
      </c>
      <c r="B2" s="27" t="s">
        <v>82</v>
      </c>
      <c r="C2" s="22" t="s">
        <v>128</v>
      </c>
      <c r="D2" s="31"/>
      <c r="E2" s="7" t="s">
        <v>10</v>
      </c>
      <c r="F2" s="7"/>
      <c r="G2" s="7" t="s">
        <v>11</v>
      </c>
      <c r="H2" s="7"/>
      <c r="I2" s="7" t="s">
        <v>12</v>
      </c>
      <c r="J2" s="7"/>
      <c r="K2" s="7" t="s">
        <v>13</v>
      </c>
      <c r="L2" s="7"/>
      <c r="M2" s="7" t="s">
        <v>129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4" ht="12.75" customHeight="1" x14ac:dyDescent="0.25">
      <c r="A3" s="24" t="s">
        <v>81</v>
      </c>
      <c r="B3" s="28" t="s">
        <v>127</v>
      </c>
      <c r="C3" s="29">
        <v>6338881</v>
      </c>
      <c r="D3" s="30" t="str">
        <f>CONCATENATE("{","""" &amp; "description"  &amp; """", ": ", """" &amp; $C$2 &amp; """", ", """ &amp; "value" &amp;""":", """" &amp; TEXT(C3,"#,###") &amp; """","}")</f>
        <v>{"description": "Población proyectada para 2023 (habitantes)", "value":"6,338,881"}</v>
      </c>
      <c r="E3" s="15">
        <v>0.38300000000000001</v>
      </c>
      <c r="F3" s="15" t="str">
        <f>CONCATENATE("{","""" &amp; "description"  &amp; """", ": ", """" &amp; $E$2 &amp; """", ", """ &amp; "value" &amp;""":", """" &amp; TEXT(E3,"##%") &amp; """","}")</f>
        <v>{"description": "Porcentaje de personas que residen en el área rural", "value":"38%"}</v>
      </c>
      <c r="G3" s="16">
        <v>87.6</v>
      </c>
      <c r="H3" s="16" t="str">
        <f>CONCATENATE("{","""" &amp; "description"  &amp; """", ": ", """" &amp; $G$2 &amp; """", ", """ &amp; "value" &amp;""":", """" &amp; G3 &amp; """","}")</f>
        <v>{"description": "Índice de masculinidad", "value":"87.6"}</v>
      </c>
      <c r="I3" s="15">
        <v>0.38100000000000001</v>
      </c>
      <c r="J3" s="15" t="str">
        <f>CONCATENATE("{","""" &amp; "description"  &amp; """", ": ", """" &amp; $I$2 &amp; """", ", """ &amp; "value" &amp;""":", """" &amp; TEXT(I3,"##%") &amp; """","}")</f>
        <v>{"description": "Índice de envejecimiento", "value":"38%"}</v>
      </c>
      <c r="K3" s="15">
        <v>0.51800000000000002</v>
      </c>
      <c r="L3" s="15" t="str">
        <f>CONCATENATE("{","""" &amp; "description"  &amp; """", ": ", """" &amp; $K$2 &amp; """", ", """ &amp; "value" &amp;""":", """" &amp; TEXT(K3,"##%") &amp; """","}")</f>
        <v>{"description": "Tasa de dependencia", "value":"52%"}</v>
      </c>
      <c r="M3" s="36" t="str">
        <f>CONCATENATE("""" &amp; "category1" &amp;""": [",D3,",",F3,",",H3,",",J3,",",L3,"]")</f>
        <v>"category1": [{"description": "Población proyectada para 2023 (habitantes)", "value":"6,338,881"},{"description": "Porcentaje de personas que residen en el área rural", "value":"38%"},{"description": "Índice de masculinidad", "value":"87.6"},{"description": "Índice de envejecimiento", "value":"38%"},{"description": "Tasa de dependencia", "value":"52%"}]</v>
      </c>
      <c r="N3" s="16"/>
      <c r="O3" s="15"/>
      <c r="P3" s="15"/>
      <c r="Q3" s="15"/>
      <c r="R3" s="15"/>
      <c r="S3" s="17"/>
      <c r="T3" s="17"/>
      <c r="U3" s="17"/>
      <c r="V3" s="15"/>
      <c r="W3" s="15"/>
      <c r="X3" s="15"/>
      <c r="Y3" s="15"/>
      <c r="Z3" s="15"/>
      <c r="AA3" s="15"/>
      <c r="AB3" s="15"/>
      <c r="AC3" s="15"/>
      <c r="AD3" s="15"/>
      <c r="AE3" s="14"/>
      <c r="AF3" s="15"/>
      <c r="AG3" s="17"/>
    </row>
    <row r="4" spans="1:34" ht="12.75" customHeight="1" x14ac:dyDescent="0.25">
      <c r="A4" s="24" t="s">
        <v>36</v>
      </c>
      <c r="B4" s="28" t="s">
        <v>83</v>
      </c>
      <c r="C4" s="29">
        <v>72418</v>
      </c>
      <c r="D4" s="30" t="str">
        <f t="shared" ref="D4:D47" si="0">CONCATENATE("{","""" &amp; "description"  &amp; """", ": ", """" &amp; $C$2 &amp; """", ", """ &amp; "value" &amp;""":", """" &amp; TEXT(C4,"#,###") &amp; """","}")</f>
        <v>{"description": "Población proyectada para 2023 (habitantes)", "value":"72,418"}</v>
      </c>
      <c r="E4" s="15">
        <v>0.39</v>
      </c>
      <c r="F4" s="15" t="str">
        <f t="shared" ref="F4:F47" si="1">CONCATENATE("{","""" &amp; "description"  &amp; """", ": ", """" &amp; $E$2 &amp; """", ", """ &amp; "value" &amp;""":", """" &amp; TEXT(E4,"##%") &amp; """","}")</f>
        <v>{"description": "Porcentaje de personas que residen en el área rural", "value":"39%"}</v>
      </c>
      <c r="G4" s="16">
        <v>92.87</v>
      </c>
      <c r="H4" s="16" t="str">
        <f t="shared" ref="H4:H47" si="2">CONCATENATE("{","""" &amp; "description"  &amp; """", ": ", """" &amp; $G$2 &amp; """", ", """ &amp; "value" &amp;""":", """" &amp; G4 &amp; """","}")</f>
        <v>{"description": "Índice de masculinidad", "value":"92.87"}</v>
      </c>
      <c r="I4" s="15">
        <v>0.36</v>
      </c>
      <c r="J4" s="15" t="str">
        <f t="shared" ref="J4:J47" si="3">CONCATENATE("{","""" &amp; "description"  &amp; """", ": ", """" &amp; $I$2 &amp; """", ", """ &amp; "value" &amp;""":", """" &amp; TEXT(I4,"##%") &amp; """","}")</f>
        <v>{"description": "Índice de envejecimiento", "value":"36%"}</v>
      </c>
      <c r="K4" s="15">
        <v>0.49</v>
      </c>
      <c r="L4" s="15" t="str">
        <f t="shared" ref="L4:L47" si="4">CONCATENATE("{","""" &amp; "description"  &amp; """", ": ", """" &amp; $K$2 &amp; """", ", """ &amp; "value" &amp;""":", """" &amp; TEXT(K4,"##%") &amp; """","}")</f>
        <v>{"description": "Tasa de dependencia", "value":"49%"}</v>
      </c>
      <c r="M4" s="36" t="str">
        <f t="shared" ref="M4:M47" si="5">CONCATENATE("""" &amp; "category1" &amp;""": [",D4,",",F4,",",H4,",",J4,",",L4,"]")</f>
        <v>"category1": [{"description": "Población proyectada para 2023 (habitantes)", "value":"72,418"},{"description": "Porcentaje de personas que residen en el área rural", "value":"39%"},{"description": "Índice de masculinidad", "value":"92.87"},{"description": "Índice de envejecimiento", "value":"36%"},{"description": "Tasa de dependencia", "value":"49%"}]</v>
      </c>
      <c r="N4" s="16"/>
      <c r="O4" s="15"/>
      <c r="P4" s="15"/>
      <c r="Q4" s="15"/>
      <c r="R4" s="15"/>
      <c r="S4" s="17"/>
      <c r="T4" s="17"/>
      <c r="U4" s="17"/>
      <c r="V4" s="15"/>
      <c r="W4" s="15"/>
      <c r="X4" s="15"/>
      <c r="Y4" s="15"/>
      <c r="Z4" s="15"/>
      <c r="AA4" s="15"/>
      <c r="AB4" s="15"/>
      <c r="AC4" s="15"/>
      <c r="AD4" s="15"/>
      <c r="AE4" s="14"/>
      <c r="AF4" s="15"/>
      <c r="AG4" s="17"/>
    </row>
    <row r="5" spans="1:34" ht="12.75" customHeight="1" x14ac:dyDescent="0.25">
      <c r="A5" s="24" t="s">
        <v>37</v>
      </c>
      <c r="B5" s="28" t="s">
        <v>84</v>
      </c>
      <c r="C5" s="29">
        <v>18079</v>
      </c>
      <c r="D5" s="30" t="str">
        <f t="shared" si="0"/>
        <v>{"description": "Población proyectada para 2023 (habitantes)", "value":"18,079"}</v>
      </c>
      <c r="E5" s="15">
        <v>0.47</v>
      </c>
      <c r="F5" s="15" t="str">
        <f t="shared" si="1"/>
        <v>{"description": "Porcentaje de personas que residen en el área rural", "value":"47%"}</v>
      </c>
      <c r="G5" s="16">
        <v>94.42</v>
      </c>
      <c r="H5" s="16" t="str">
        <f t="shared" si="2"/>
        <v>{"description": "Índice de masculinidad", "value":"94.42"}</v>
      </c>
      <c r="I5" s="15">
        <v>0.27</v>
      </c>
      <c r="J5" s="15" t="str">
        <f t="shared" si="3"/>
        <v>{"description": "Índice de envejecimiento", "value":"27%"}</v>
      </c>
      <c r="K5" s="15">
        <v>0.53</v>
      </c>
      <c r="L5" s="15" t="str">
        <f t="shared" si="4"/>
        <v>{"description": "Tasa de dependencia", "value":"53%"}</v>
      </c>
      <c r="M5" s="36" t="str">
        <f t="shared" si="5"/>
        <v>"category1": [{"description": "Población proyectada para 2023 (habitantes)", "value":"18,079"},{"description": "Porcentaje de personas que residen en el área rural", "value":"47%"},{"description": "Índice de masculinidad", "value":"94.42"},{"description": "Índice de envejecimiento", "value":"27%"},{"description": "Tasa de dependencia", "value":"53%"}]</v>
      </c>
      <c r="N5" s="16"/>
      <c r="O5" s="15"/>
      <c r="P5" s="15"/>
      <c r="Q5" s="15"/>
      <c r="R5" s="15"/>
      <c r="S5" s="17"/>
      <c r="T5" s="17"/>
      <c r="U5" s="17"/>
      <c r="V5" s="15"/>
      <c r="W5" s="15"/>
      <c r="X5" s="15"/>
      <c r="Y5" s="15"/>
      <c r="Z5" s="15"/>
      <c r="AA5" s="15"/>
      <c r="AB5" s="15"/>
      <c r="AC5" s="15"/>
      <c r="AD5" s="15"/>
      <c r="AE5" s="14"/>
      <c r="AF5" s="15"/>
      <c r="AG5" s="17"/>
      <c r="AH5" s="13" t="s">
        <v>38</v>
      </c>
    </row>
    <row r="6" spans="1:34" ht="12.75" customHeight="1" x14ac:dyDescent="0.25">
      <c r="A6" s="24" t="s">
        <v>39</v>
      </c>
      <c r="B6" s="28" t="s">
        <v>85</v>
      </c>
      <c r="C6" s="29">
        <v>114603</v>
      </c>
      <c r="D6" s="30" t="str">
        <f t="shared" si="0"/>
        <v>{"description": "Población proyectada para 2023 (habitantes)", "value":"114,603"}</v>
      </c>
      <c r="E6" s="15">
        <v>0.73</v>
      </c>
      <c r="F6" s="15" t="str">
        <f t="shared" si="1"/>
        <v>{"description": "Porcentaje de personas que residen en el área rural", "value":"73%"}</v>
      </c>
      <c r="G6" s="16">
        <v>92.85</v>
      </c>
      <c r="H6" s="16" t="str">
        <f t="shared" si="2"/>
        <v>{"description": "Índice de masculinidad", "value":"92.85"}</v>
      </c>
      <c r="I6" s="15">
        <v>0.22</v>
      </c>
      <c r="J6" s="15" t="str">
        <f t="shared" si="3"/>
        <v>{"description": "Índice de envejecimiento", "value":"22%"}</v>
      </c>
      <c r="K6" s="15">
        <v>0.62</v>
      </c>
      <c r="L6" s="15" t="str">
        <f t="shared" si="4"/>
        <v>{"description": "Tasa de dependencia", "value":"62%"}</v>
      </c>
      <c r="M6" s="36" t="str">
        <f t="shared" si="5"/>
        <v>"category1": [{"description": "Población proyectada para 2023 (habitantes)", "value":"114,603"},{"description": "Porcentaje de personas que residen en el área rural", "value":"73%"},{"description": "Índice de masculinidad", "value":"92.85"},{"description": "Índice de envejecimiento", "value":"22%"},{"description": "Tasa de dependencia", "value":"62%"}]</v>
      </c>
      <c r="N6" s="16"/>
      <c r="O6" s="15"/>
      <c r="P6" s="15"/>
      <c r="Q6" s="15"/>
      <c r="R6" s="15"/>
      <c r="S6" s="17"/>
      <c r="T6" s="17"/>
      <c r="U6" s="17"/>
      <c r="V6" s="15"/>
      <c r="W6" s="15"/>
      <c r="X6" s="15"/>
      <c r="Y6" s="15"/>
      <c r="Z6" s="15"/>
      <c r="AA6" s="15"/>
      <c r="AB6" s="15"/>
      <c r="AC6" s="15"/>
      <c r="AD6" s="15"/>
      <c r="AE6" s="14"/>
      <c r="AF6" s="15"/>
      <c r="AG6" s="17"/>
    </row>
    <row r="7" spans="1:34" ht="12.75" customHeight="1" x14ac:dyDescent="0.25">
      <c r="A7" s="24" t="s">
        <v>40</v>
      </c>
      <c r="B7" s="28" t="s">
        <v>103</v>
      </c>
      <c r="C7" s="29">
        <v>84641</v>
      </c>
      <c r="D7" s="30" t="str">
        <f t="shared" si="0"/>
        <v>{"description": "Población proyectada para 2023 (habitantes)", "value":"84,641"}</v>
      </c>
      <c r="E7" s="15">
        <v>0.65</v>
      </c>
      <c r="F7" s="15" t="str">
        <f t="shared" si="1"/>
        <v>{"description": "Porcentaje de personas que residen en el área rural", "value":"65%"}</v>
      </c>
      <c r="G7" s="16">
        <v>87.9</v>
      </c>
      <c r="H7" s="16" t="str">
        <f t="shared" si="2"/>
        <v>{"description": "Índice de masculinidad", "value":"87.9"}</v>
      </c>
      <c r="I7" s="15">
        <v>0.23</v>
      </c>
      <c r="J7" s="15" t="str">
        <f t="shared" si="3"/>
        <v>{"description": "Índice de envejecimiento", "value":"23%"}</v>
      </c>
      <c r="K7" s="15">
        <v>0.68</v>
      </c>
      <c r="L7" s="15" t="str">
        <f t="shared" si="4"/>
        <v>{"description": "Tasa de dependencia", "value":"68%"}</v>
      </c>
      <c r="M7" s="36" t="str">
        <f t="shared" si="5"/>
        <v>"category1": [{"description": "Población proyectada para 2023 (habitantes)", "value":"84,641"},{"description": "Porcentaje de personas que residen en el área rural", "value":"65%"},{"description": "Índice de masculinidad", "value":"87.9"},{"description": "Índice de envejecimiento", "value":"23%"},{"description": "Tasa de dependencia", "value":"68%"}]</v>
      </c>
      <c r="N7" s="16"/>
      <c r="O7" s="15"/>
      <c r="P7" s="15"/>
      <c r="Q7" s="15"/>
      <c r="R7" s="15"/>
      <c r="S7" s="17"/>
      <c r="T7" s="17"/>
      <c r="U7" s="17"/>
      <c r="V7" s="15"/>
      <c r="W7" s="15"/>
      <c r="X7" s="15"/>
      <c r="Y7" s="15"/>
      <c r="Z7" s="15"/>
      <c r="AA7" s="15"/>
      <c r="AB7" s="15"/>
      <c r="AC7" s="15"/>
      <c r="AD7" s="15"/>
      <c r="AE7" s="14"/>
      <c r="AF7" s="15"/>
      <c r="AG7" s="17"/>
    </row>
    <row r="8" spans="1:34" ht="12.75" customHeight="1" x14ac:dyDescent="0.25">
      <c r="A8" s="24" t="s">
        <v>41</v>
      </c>
      <c r="B8" s="28" t="s">
        <v>102</v>
      </c>
      <c r="C8" s="29">
        <v>6893</v>
      </c>
      <c r="D8" s="30" t="str">
        <f t="shared" si="0"/>
        <v>{"description": "Población proyectada para 2023 (habitantes)", "value":"6,893"}</v>
      </c>
      <c r="E8" s="15">
        <v>0.71</v>
      </c>
      <c r="F8" s="15" t="str">
        <f t="shared" si="1"/>
        <v>{"description": "Porcentaje de personas que residen en el área rural", "value":"71%"}</v>
      </c>
      <c r="G8" s="16">
        <v>90</v>
      </c>
      <c r="H8" s="16" t="str">
        <f t="shared" si="2"/>
        <v>{"description": "Índice de masculinidad", "value":"90"}</v>
      </c>
      <c r="I8" s="15">
        <v>0.26</v>
      </c>
      <c r="J8" s="15" t="str">
        <f t="shared" si="3"/>
        <v>{"description": "Índice de envejecimiento", "value":"26%"}</v>
      </c>
      <c r="K8" s="15">
        <v>0.67</v>
      </c>
      <c r="L8" s="15" t="str">
        <f t="shared" si="4"/>
        <v>{"description": "Tasa de dependencia", "value":"67%"}</v>
      </c>
      <c r="M8" s="36" t="str">
        <f t="shared" si="5"/>
        <v>"category1": [{"description": "Población proyectada para 2023 (habitantes)", "value":"6,893"},{"description": "Porcentaje de personas que residen en el área rural", "value":"71%"},{"description": "Índice de masculinidad", "value":"90"},{"description": "Índice de envejecimiento", "value":"26%"},{"description": "Tasa de dependencia", "value":"67%"}]</v>
      </c>
      <c r="N8" s="16"/>
      <c r="O8" s="15"/>
      <c r="P8" s="15"/>
      <c r="Q8" s="15"/>
      <c r="R8" s="15"/>
      <c r="S8" s="17"/>
      <c r="T8" s="17"/>
      <c r="U8" s="17"/>
      <c r="V8" s="15"/>
      <c r="W8" s="15"/>
      <c r="X8" s="15"/>
      <c r="Y8" s="15"/>
      <c r="Z8" s="15"/>
      <c r="AA8" s="15"/>
      <c r="AB8" s="15"/>
      <c r="AC8" s="15"/>
      <c r="AD8" s="15"/>
      <c r="AE8" s="14"/>
      <c r="AF8" s="15"/>
      <c r="AG8" s="17"/>
    </row>
    <row r="9" spans="1:34" ht="12.75" customHeight="1" x14ac:dyDescent="0.25">
      <c r="A9" s="24" t="s">
        <v>42</v>
      </c>
      <c r="B9" s="28" t="s">
        <v>97</v>
      </c>
      <c r="C9" s="29">
        <v>25476</v>
      </c>
      <c r="D9" s="30" t="str">
        <f t="shared" si="0"/>
        <v>{"description": "Población proyectada para 2023 (habitantes)", "value":"25,476"}</v>
      </c>
      <c r="E9" s="15">
        <v>0.66</v>
      </c>
      <c r="F9" s="15" t="str">
        <f t="shared" si="1"/>
        <v>{"description": "Porcentaje de personas que residen en el área rural", "value":"66%"}</v>
      </c>
      <c r="G9" s="16">
        <v>88.82</v>
      </c>
      <c r="H9" s="16" t="str">
        <f t="shared" si="2"/>
        <v>{"description": "Índice de masculinidad", "value":"88.82"}</v>
      </c>
      <c r="I9" s="15">
        <v>0.24</v>
      </c>
      <c r="J9" s="15" t="str">
        <f t="shared" si="3"/>
        <v>{"description": "Índice de envejecimiento", "value":"24%"}</v>
      </c>
      <c r="K9" s="15">
        <v>0.65</v>
      </c>
      <c r="L9" s="15" t="str">
        <f t="shared" si="4"/>
        <v>{"description": "Tasa de dependencia", "value":"65%"}</v>
      </c>
      <c r="M9" s="36" t="str">
        <f t="shared" si="5"/>
        <v>"category1": [{"description": "Población proyectada para 2023 (habitantes)", "value":"25,476"},{"description": "Porcentaje de personas que residen en el área rural", "value":"66%"},{"description": "Índice de masculinidad", "value":"88.82"},{"description": "Índice de envejecimiento", "value":"24%"},{"description": "Tasa de dependencia", "value":"65%"}]</v>
      </c>
      <c r="N9" s="16"/>
      <c r="O9" s="15"/>
      <c r="P9" s="15"/>
      <c r="Q9" s="15"/>
      <c r="R9" s="15"/>
      <c r="S9" s="17"/>
      <c r="T9" s="17"/>
      <c r="U9" s="17"/>
      <c r="V9" s="15"/>
      <c r="W9" s="15"/>
      <c r="X9" s="15"/>
      <c r="Y9" s="15"/>
      <c r="Z9" s="15"/>
      <c r="AA9" s="15"/>
      <c r="AB9" s="15"/>
      <c r="AC9" s="15"/>
      <c r="AD9" s="15"/>
      <c r="AE9" s="14"/>
      <c r="AF9" s="15"/>
      <c r="AG9" s="17"/>
    </row>
    <row r="10" spans="1:34" ht="12.75" customHeight="1" x14ac:dyDescent="0.25">
      <c r="A10" s="24" t="s">
        <v>43</v>
      </c>
      <c r="B10" s="28" t="s">
        <v>98</v>
      </c>
      <c r="C10" s="29">
        <v>85386</v>
      </c>
      <c r="D10" s="30" t="str">
        <f t="shared" si="0"/>
        <v>{"description": "Población proyectada para 2023 (habitantes)", "value":"85,386"}</v>
      </c>
      <c r="E10" s="15">
        <v>0.75</v>
      </c>
      <c r="F10" s="15" t="str">
        <f t="shared" si="1"/>
        <v>{"description": "Porcentaje de personas que residen en el área rural", "value":"75%"}</v>
      </c>
      <c r="G10" s="16">
        <v>87.92</v>
      </c>
      <c r="H10" s="16" t="str">
        <f t="shared" si="2"/>
        <v>{"description": "Índice de masculinidad", "value":"87.92"}</v>
      </c>
      <c r="I10" s="15">
        <v>0.3</v>
      </c>
      <c r="J10" s="15" t="str">
        <f t="shared" si="3"/>
        <v>{"description": "Índice de envejecimiento", "value":"30%"}</v>
      </c>
      <c r="K10" s="15">
        <v>0.63</v>
      </c>
      <c r="L10" s="15" t="str">
        <f t="shared" si="4"/>
        <v>{"description": "Tasa de dependencia", "value":"63%"}</v>
      </c>
      <c r="M10" s="36" t="str">
        <f t="shared" si="5"/>
        <v>"category1": [{"description": "Población proyectada para 2023 (habitantes)", "value":"85,386"},{"description": "Porcentaje de personas que residen en el área rural", "value":"75%"},{"description": "Índice de masculinidad", "value":"87.92"},{"description": "Índice de envejecimiento", "value":"30%"},{"description": "Tasa de dependencia", "value":"63%"}]</v>
      </c>
      <c r="N10" s="16"/>
      <c r="O10" s="15"/>
      <c r="P10" s="15"/>
      <c r="Q10" s="15"/>
      <c r="R10" s="15"/>
      <c r="S10" s="17"/>
      <c r="T10" s="17"/>
      <c r="U10" s="17"/>
      <c r="V10" s="15"/>
      <c r="W10" s="15"/>
      <c r="X10" s="15"/>
      <c r="Y10" s="15"/>
      <c r="Z10" s="15"/>
      <c r="AA10" s="15"/>
      <c r="AB10" s="15"/>
      <c r="AC10" s="15"/>
      <c r="AD10" s="15"/>
      <c r="AE10" s="14"/>
      <c r="AF10" s="15"/>
      <c r="AG10" s="17"/>
    </row>
    <row r="11" spans="1:34" ht="12.75" customHeight="1" x14ac:dyDescent="0.25">
      <c r="A11" s="24" t="s">
        <v>44</v>
      </c>
      <c r="B11" s="28" t="s">
        <v>99</v>
      </c>
      <c r="C11" s="29">
        <v>67304</v>
      </c>
      <c r="D11" s="30" t="str">
        <f t="shared" si="0"/>
        <v>{"description": "Población proyectada para 2023 (habitantes)", "value":"67,304"}</v>
      </c>
      <c r="E11" s="15">
        <v>0.64</v>
      </c>
      <c r="F11" s="15" t="str">
        <f t="shared" si="1"/>
        <v>{"description": "Porcentaje de personas que residen en el área rural", "value":"64%"}</v>
      </c>
      <c r="G11" s="16">
        <v>84.81</v>
      </c>
      <c r="H11" s="16" t="str">
        <f t="shared" si="2"/>
        <v>{"description": "Índice de masculinidad", "value":"84.81"}</v>
      </c>
      <c r="I11" s="15">
        <v>0.38</v>
      </c>
      <c r="J11" s="15" t="str">
        <f t="shared" si="3"/>
        <v>{"description": "Índice de envejecimiento", "value":"38%"}</v>
      </c>
      <c r="K11" s="15">
        <v>0.59</v>
      </c>
      <c r="L11" s="15" t="str">
        <f t="shared" si="4"/>
        <v>{"description": "Tasa de dependencia", "value":"59%"}</v>
      </c>
      <c r="M11" s="36" t="str">
        <f t="shared" si="5"/>
        <v>"category1": [{"description": "Población proyectada para 2023 (habitantes)", "value":"67,304"},{"description": "Porcentaje de personas que residen en el área rural", "value":"64%"},{"description": "Índice de masculinidad", "value":"84.81"},{"description": "Índice de envejecimiento", "value":"38%"},{"description": "Tasa de dependencia", "value":"59%"}]</v>
      </c>
      <c r="N11" s="16"/>
      <c r="O11" s="15"/>
      <c r="P11" s="15"/>
      <c r="Q11" s="15"/>
      <c r="R11" s="15"/>
      <c r="S11" s="17"/>
      <c r="T11" s="17"/>
      <c r="U11" s="17"/>
      <c r="V11" s="15"/>
      <c r="W11" s="15"/>
      <c r="X11" s="15"/>
      <c r="Y11" s="15"/>
      <c r="Z11" s="15"/>
      <c r="AA11" s="15"/>
      <c r="AB11" s="15"/>
      <c r="AC11" s="15"/>
      <c r="AD11" s="15"/>
      <c r="AE11" s="14"/>
      <c r="AF11" s="15"/>
      <c r="AG11" s="17"/>
    </row>
    <row r="12" spans="1:34" ht="12.75" customHeight="1" x14ac:dyDescent="0.25">
      <c r="A12" s="24" t="s">
        <v>45</v>
      </c>
      <c r="B12" s="28" t="s">
        <v>100</v>
      </c>
      <c r="C12" s="29">
        <v>105844</v>
      </c>
      <c r="D12" s="30" t="str">
        <f t="shared" si="0"/>
        <v>{"description": "Población proyectada para 2023 (habitantes)", "value":"105,844"}</v>
      </c>
      <c r="E12" s="15">
        <v>0.78</v>
      </c>
      <c r="F12" s="15" t="str">
        <f t="shared" si="1"/>
        <v>{"description": "Porcentaje de personas que residen en el área rural", "value":"78%"}</v>
      </c>
      <c r="G12" s="16">
        <v>87.32</v>
      </c>
      <c r="H12" s="16" t="str">
        <f t="shared" si="2"/>
        <v>{"description": "Índice de masculinidad", "value":"87.32"}</v>
      </c>
      <c r="I12" s="15">
        <v>0.28000000000000003</v>
      </c>
      <c r="J12" s="15" t="str">
        <f t="shared" si="3"/>
        <v>{"description": "Índice de envejecimiento", "value":"28%"}</v>
      </c>
      <c r="K12" s="15">
        <v>0.52</v>
      </c>
      <c r="L12" s="15" t="str">
        <f t="shared" si="4"/>
        <v>{"description": "Tasa de dependencia", "value":"52%"}</v>
      </c>
      <c r="M12" s="36" t="str">
        <f t="shared" si="5"/>
        <v>"category1": [{"description": "Población proyectada para 2023 (habitantes)", "value":"105,844"},{"description": "Porcentaje de personas que residen en el área rural", "value":"78%"},{"description": "Índice de masculinidad", "value":"87.32"},{"description": "Índice de envejecimiento", "value":"28%"},{"description": "Tasa de dependencia", "value":"52%"}]</v>
      </c>
      <c r="N12" s="16"/>
      <c r="O12" s="15"/>
      <c r="P12" s="15"/>
      <c r="Q12" s="15"/>
      <c r="R12" s="15"/>
      <c r="S12" s="17"/>
      <c r="T12" s="17"/>
      <c r="U12" s="17"/>
      <c r="V12" s="15"/>
      <c r="W12" s="15"/>
      <c r="X12" s="15"/>
      <c r="Y12" s="15"/>
      <c r="Z12" s="15"/>
      <c r="AA12" s="15"/>
      <c r="AB12" s="15"/>
      <c r="AC12" s="15"/>
      <c r="AD12" s="15"/>
      <c r="AE12" s="14"/>
      <c r="AF12" s="15"/>
      <c r="AG12" s="17"/>
    </row>
    <row r="13" spans="1:34" ht="12.75" customHeight="1" x14ac:dyDescent="0.25">
      <c r="A13" s="24" t="s">
        <v>46</v>
      </c>
      <c r="B13" s="28" t="s">
        <v>101</v>
      </c>
      <c r="C13" s="29">
        <v>161953</v>
      </c>
      <c r="D13" s="30" t="str">
        <f t="shared" si="0"/>
        <v>{"description": "Población proyectada para 2023 (habitantes)", "value":"161,953"}</v>
      </c>
      <c r="E13" s="15">
        <v>0.48</v>
      </c>
      <c r="F13" s="15" t="str">
        <f t="shared" si="1"/>
        <v>{"description": "Porcentaje de personas que residen en el área rural", "value":"48%"}</v>
      </c>
      <c r="G13" s="16">
        <v>93.61</v>
      </c>
      <c r="H13" s="16" t="str">
        <f t="shared" si="2"/>
        <v>{"description": "Índice de masculinidad", "value":"93.61"}</v>
      </c>
      <c r="I13" s="15">
        <v>0.28999999999999998</v>
      </c>
      <c r="J13" s="15" t="str">
        <f t="shared" si="3"/>
        <v>{"description": "Índice de envejecimiento", "value":"29%"}</v>
      </c>
      <c r="K13" s="15">
        <v>0.52</v>
      </c>
      <c r="L13" s="15" t="str">
        <f t="shared" si="4"/>
        <v>{"description": "Tasa de dependencia", "value":"52%"}</v>
      </c>
      <c r="M13" s="36" t="str">
        <f t="shared" si="5"/>
        <v>"category1": [{"description": "Población proyectada para 2023 (habitantes)", "value":"161,953"},{"description": "Porcentaje de personas que residen en el área rural", "value":"48%"},{"description": "Índice de masculinidad", "value":"93.61"},{"description": "Índice de envejecimiento", "value":"29%"},{"description": "Tasa de dependencia", "value":"52%"}]</v>
      </c>
      <c r="N13" s="16"/>
      <c r="O13" s="15"/>
      <c r="P13" s="15"/>
      <c r="Q13" s="15"/>
      <c r="R13" s="15"/>
      <c r="S13" s="17"/>
      <c r="T13" s="17"/>
      <c r="U13" s="17"/>
      <c r="V13" s="15"/>
      <c r="W13" s="15"/>
      <c r="X13" s="15"/>
      <c r="Y13" s="15"/>
      <c r="Z13" s="15"/>
      <c r="AA13" s="15"/>
      <c r="AB13" s="15"/>
      <c r="AC13" s="15"/>
      <c r="AD13" s="15"/>
      <c r="AE13" s="14"/>
      <c r="AF13" s="15"/>
      <c r="AG13" s="17"/>
    </row>
    <row r="14" spans="1:34" ht="12.75" customHeight="1" x14ac:dyDescent="0.25">
      <c r="A14" s="24" t="s">
        <v>47</v>
      </c>
      <c r="B14" s="28" t="s">
        <v>91</v>
      </c>
      <c r="C14" s="29">
        <v>99076</v>
      </c>
      <c r="D14" s="30" t="str">
        <f t="shared" si="0"/>
        <v>{"description": "Población proyectada para 2023 (habitantes)", "value":"99,076"}</v>
      </c>
      <c r="E14" s="15">
        <v>0.52</v>
      </c>
      <c r="F14" s="15" t="str">
        <f t="shared" si="1"/>
        <v>{"description": "Porcentaje de personas que residen en el área rural", "value":"52%"}</v>
      </c>
      <c r="G14" s="16">
        <v>90.52</v>
      </c>
      <c r="H14" s="16" t="str">
        <f t="shared" si="2"/>
        <v>{"description": "Índice de masculinidad", "value":"90.52"}</v>
      </c>
      <c r="I14" s="15">
        <v>0.47</v>
      </c>
      <c r="J14" s="15" t="str">
        <f t="shared" si="3"/>
        <v>{"description": "Índice de envejecimiento", "value":"47%"}</v>
      </c>
      <c r="K14" s="15">
        <v>0.49</v>
      </c>
      <c r="L14" s="15" t="str">
        <f t="shared" si="4"/>
        <v>{"description": "Tasa de dependencia", "value":"49%"}</v>
      </c>
      <c r="M14" s="36" t="str">
        <f t="shared" si="5"/>
        <v>"category1": [{"description": "Población proyectada para 2023 (habitantes)", "value":"99,076"},{"description": "Porcentaje de personas que residen en el área rural", "value":"52%"},{"description": "Índice de masculinidad", "value":"90.52"},{"description": "Índice de envejecimiento", "value":"47%"},{"description": "Tasa de dependencia", "value":"49%"}]</v>
      </c>
      <c r="N14" s="16"/>
      <c r="O14" s="15"/>
      <c r="P14" s="15"/>
      <c r="Q14" s="15"/>
      <c r="R14" s="15"/>
      <c r="S14" s="17"/>
      <c r="T14" s="17"/>
      <c r="U14" s="17"/>
      <c r="V14" s="15"/>
      <c r="W14" s="15"/>
      <c r="X14" s="15"/>
      <c r="Y14" s="15"/>
      <c r="Z14" s="15"/>
      <c r="AA14" s="15"/>
      <c r="AB14" s="15"/>
      <c r="AC14" s="15"/>
      <c r="AD14" s="15"/>
      <c r="AE14" s="14"/>
      <c r="AF14" s="15"/>
      <c r="AG14" s="17"/>
    </row>
    <row r="15" spans="1:34" ht="12.75" customHeight="1" x14ac:dyDescent="0.25">
      <c r="A15" s="24" t="s">
        <v>48</v>
      </c>
      <c r="B15" s="28" t="s">
        <v>92</v>
      </c>
      <c r="C15" s="29">
        <v>162373</v>
      </c>
      <c r="D15" s="30" t="str">
        <f t="shared" si="0"/>
        <v>{"description": "Población proyectada para 2023 (habitantes)", "value":"162,373"}</v>
      </c>
      <c r="E15" s="15">
        <v>0.32</v>
      </c>
      <c r="F15" s="15" t="str">
        <f t="shared" si="1"/>
        <v>{"description": "Porcentaje de personas que residen en el área rural", "value":"32%"}</v>
      </c>
      <c r="G15" s="16">
        <v>89.11</v>
      </c>
      <c r="H15" s="16" t="str">
        <f t="shared" si="2"/>
        <v>{"description": "Índice de masculinidad", "value":"89.11"}</v>
      </c>
      <c r="I15" s="15">
        <v>0.41</v>
      </c>
      <c r="J15" s="15" t="str">
        <f t="shared" si="3"/>
        <v>{"description": "Índice de envejecimiento", "value":"41%"}</v>
      </c>
      <c r="K15" s="15">
        <v>0.49</v>
      </c>
      <c r="L15" s="15" t="str">
        <f t="shared" si="4"/>
        <v>{"description": "Tasa de dependencia", "value":"49%"}</v>
      </c>
      <c r="M15" s="36" t="str">
        <f t="shared" si="5"/>
        <v>"category1": [{"description": "Población proyectada para 2023 (habitantes)", "value":"162,373"},{"description": "Porcentaje de personas que residen en el área rural", "value":"32%"},{"description": "Índice de masculinidad", "value":"89.11"},{"description": "Índice de envejecimiento", "value":"41%"},{"description": "Tasa de dependencia", "value":"49%"}]</v>
      </c>
      <c r="N15" s="16"/>
      <c r="O15" s="15"/>
      <c r="P15" s="15"/>
      <c r="Q15" s="15"/>
      <c r="R15" s="15"/>
      <c r="S15" s="17"/>
      <c r="T15" s="17"/>
      <c r="U15" s="17"/>
      <c r="V15" s="15"/>
      <c r="W15" s="15"/>
      <c r="X15" s="15"/>
      <c r="Y15" s="15"/>
      <c r="Z15" s="15"/>
      <c r="AA15" s="15"/>
      <c r="AB15" s="15"/>
      <c r="AC15" s="15"/>
      <c r="AD15" s="15"/>
      <c r="AE15" s="14"/>
      <c r="AF15" s="15"/>
      <c r="AG15" s="17"/>
    </row>
    <row r="16" spans="1:34" ht="12.75" customHeight="1" x14ac:dyDescent="0.25">
      <c r="A16" s="24" t="s">
        <v>49</v>
      </c>
      <c r="B16" s="28" t="s">
        <v>93</v>
      </c>
      <c r="C16" s="29">
        <v>180856</v>
      </c>
      <c r="D16" s="30" t="str">
        <f t="shared" si="0"/>
        <v>{"description": "Población proyectada para 2023 (habitantes)", "value":"180,856"}</v>
      </c>
      <c r="E16" s="15">
        <v>0.15</v>
      </c>
      <c r="F16" s="15" t="str">
        <f t="shared" si="1"/>
        <v>{"description": "Porcentaje de personas que residen en el área rural", "value":"15%"}</v>
      </c>
      <c r="G16" s="16">
        <v>87.84</v>
      </c>
      <c r="H16" s="16" t="str">
        <f t="shared" si="2"/>
        <v>{"description": "Índice de masculinidad", "value":"87.84"}</v>
      </c>
      <c r="I16" s="15">
        <v>0.38</v>
      </c>
      <c r="J16" s="15" t="str">
        <f t="shared" si="3"/>
        <v>{"description": "Índice de envejecimiento", "value":"38%"}</v>
      </c>
      <c r="K16" s="15">
        <v>0.45</v>
      </c>
      <c r="L16" s="15" t="str">
        <f t="shared" si="4"/>
        <v>{"description": "Tasa de dependencia", "value":"45%"}</v>
      </c>
      <c r="M16" s="36" t="str">
        <f t="shared" si="5"/>
        <v>"category1": [{"description": "Población proyectada para 2023 (habitantes)", "value":"180,856"},{"description": "Porcentaje de personas que residen en el área rural", "value":"15%"},{"description": "Índice de masculinidad", "value":"87.84"},{"description": "Índice de envejecimiento", "value":"38%"},{"description": "Tasa de dependencia", "value":"45%"}]</v>
      </c>
      <c r="N16" s="16"/>
      <c r="O16" s="15"/>
      <c r="P16" s="15"/>
      <c r="Q16" s="15"/>
      <c r="R16" s="15"/>
      <c r="S16" s="17"/>
      <c r="T16" s="17"/>
      <c r="U16" s="17"/>
      <c r="V16" s="15"/>
      <c r="W16" s="15"/>
      <c r="X16" s="15"/>
      <c r="Y16" s="15"/>
      <c r="Z16" s="15"/>
      <c r="AA16" s="15"/>
      <c r="AB16" s="15"/>
      <c r="AC16" s="15"/>
      <c r="AD16" s="15"/>
      <c r="AE16" s="14"/>
      <c r="AF16" s="15"/>
      <c r="AG16" s="17"/>
    </row>
    <row r="17" spans="1:33" ht="12.75" customHeight="1" x14ac:dyDescent="0.25">
      <c r="A17" s="24" t="s">
        <v>50</v>
      </c>
      <c r="B17" s="28" t="s">
        <v>94</v>
      </c>
      <c r="C17" s="29">
        <v>115809</v>
      </c>
      <c r="D17" s="30" t="str">
        <f t="shared" si="0"/>
        <v>{"description": "Población proyectada para 2023 (habitantes)", "value":"115,809"}</v>
      </c>
      <c r="E17" s="15">
        <v>0</v>
      </c>
      <c r="F17" s="15" t="str">
        <f t="shared" si="1"/>
        <v>{"description": "Porcentaje de personas que residen en el área rural", "value":"%"}</v>
      </c>
      <c r="G17" s="16">
        <v>88.81</v>
      </c>
      <c r="H17" s="16" t="str">
        <f t="shared" si="2"/>
        <v>{"description": "Índice de masculinidad", "value":"88.81"}</v>
      </c>
      <c r="I17" s="15">
        <v>0.51</v>
      </c>
      <c r="J17" s="15" t="str">
        <f t="shared" si="3"/>
        <v>{"description": "Índice de envejecimiento", "value":"51%"}</v>
      </c>
      <c r="K17" s="15">
        <v>0.42</v>
      </c>
      <c r="L17" s="15" t="str">
        <f t="shared" si="4"/>
        <v>{"description": "Tasa de dependencia", "value":"42%"}</v>
      </c>
      <c r="M17" s="36" t="str">
        <f t="shared" si="5"/>
        <v>"category1": [{"description": "Población proyectada para 2023 (habitantes)", "value":"115,809"},{"description": "Porcentaje de personas que residen en el área rural", "value":"%"},{"description": "Índice de masculinidad", "value":"88.81"},{"description": "Índice de envejecimiento", "value":"51%"},{"description": "Tasa de dependencia", "value":"42%"}]</v>
      </c>
      <c r="N17" s="16"/>
      <c r="O17" s="15"/>
      <c r="P17" s="15"/>
      <c r="Q17" s="15"/>
      <c r="R17" s="15"/>
      <c r="S17" s="17"/>
      <c r="T17" s="17"/>
      <c r="U17" s="17"/>
      <c r="V17" s="15"/>
      <c r="W17" s="15"/>
      <c r="X17" s="15"/>
      <c r="Y17" s="15"/>
      <c r="Z17" s="15"/>
      <c r="AA17" s="15"/>
      <c r="AB17" s="15"/>
      <c r="AC17" s="15"/>
      <c r="AD17" s="15"/>
      <c r="AE17" s="14"/>
      <c r="AF17" s="15"/>
      <c r="AG17" s="17"/>
    </row>
    <row r="18" spans="1:33" ht="12.75" customHeight="1" x14ac:dyDescent="0.25">
      <c r="A18" s="24" t="s">
        <v>51</v>
      </c>
      <c r="B18" s="28" t="s">
        <v>95</v>
      </c>
      <c r="C18" s="29">
        <v>103532</v>
      </c>
      <c r="D18" s="30" t="str">
        <f t="shared" si="0"/>
        <v>{"description": "Población proyectada para 2023 (habitantes)", "value":"103,532"}</v>
      </c>
      <c r="E18" s="15">
        <v>0.56000000000000005</v>
      </c>
      <c r="F18" s="15" t="str">
        <f t="shared" si="1"/>
        <v>{"description": "Porcentaje de personas que residen en el área rural", "value":"56%"}</v>
      </c>
      <c r="G18" s="16">
        <v>81.3</v>
      </c>
      <c r="H18" s="16" t="str">
        <f t="shared" si="2"/>
        <v>{"description": "Índice de masculinidad", "value":"81.3"}</v>
      </c>
      <c r="I18" s="15">
        <v>0.36</v>
      </c>
      <c r="J18" s="15" t="str">
        <f t="shared" si="3"/>
        <v>{"description": "Índice de envejecimiento", "value":"36%"}</v>
      </c>
      <c r="K18" s="15">
        <v>0.55000000000000004</v>
      </c>
      <c r="L18" s="15" t="str">
        <f t="shared" si="4"/>
        <v>{"description": "Tasa de dependencia", "value":"55%"}</v>
      </c>
      <c r="M18" s="36" t="str">
        <f t="shared" si="5"/>
        <v>"category1": [{"description": "Población proyectada para 2023 (habitantes)", "value":"103,532"},{"description": "Porcentaje de personas que residen en el área rural", "value":"56%"},{"description": "Índice de masculinidad", "value":"81.3"},{"description": "Índice de envejecimiento", "value":"36%"},{"description": "Tasa de dependencia", "value":"55%"}]</v>
      </c>
      <c r="N18" s="16"/>
      <c r="O18" s="15"/>
      <c r="P18" s="15"/>
      <c r="Q18" s="15"/>
      <c r="R18" s="15"/>
      <c r="S18" s="17"/>
      <c r="T18" s="17"/>
      <c r="U18" s="17"/>
      <c r="V18" s="15"/>
      <c r="W18" s="15"/>
      <c r="X18" s="15"/>
      <c r="Y18" s="15"/>
      <c r="Z18" s="15"/>
      <c r="AA18" s="15"/>
      <c r="AB18" s="15"/>
      <c r="AC18" s="15"/>
      <c r="AD18" s="15"/>
      <c r="AE18" s="14"/>
      <c r="AF18" s="15"/>
      <c r="AG18" s="17"/>
    </row>
    <row r="19" spans="1:33" ht="12.75" customHeight="1" x14ac:dyDescent="0.25">
      <c r="A19" s="24" t="s">
        <v>52</v>
      </c>
      <c r="B19" s="28" t="s">
        <v>96</v>
      </c>
      <c r="C19" s="29">
        <v>142287</v>
      </c>
      <c r="D19" s="30" t="str">
        <f t="shared" si="0"/>
        <v>{"description": "Población proyectada para 2023 (habitantes)", "value":"142,287"}</v>
      </c>
      <c r="E19" s="15">
        <v>0.48</v>
      </c>
      <c r="F19" s="15" t="str">
        <f t="shared" si="1"/>
        <v>{"description": "Porcentaje de personas que residen en el área rural", "value":"48%"}</v>
      </c>
      <c r="G19" s="16">
        <v>91.81</v>
      </c>
      <c r="H19" s="16" t="str">
        <f t="shared" si="2"/>
        <v>{"description": "Índice de masculinidad", "value":"91.81"}</v>
      </c>
      <c r="I19" s="15">
        <v>0.65</v>
      </c>
      <c r="J19" s="15" t="str">
        <f t="shared" si="3"/>
        <v>{"description": "Índice de envejecimiento", "value":"65%"}</v>
      </c>
      <c r="K19" s="15">
        <v>0.38</v>
      </c>
      <c r="L19" s="15" t="str">
        <f t="shared" si="4"/>
        <v>{"description": "Tasa de dependencia", "value":"38%"}</v>
      </c>
      <c r="M19" s="36" t="str">
        <f t="shared" si="5"/>
        <v>"category1": [{"description": "Población proyectada para 2023 (habitantes)", "value":"142,287"},{"description": "Porcentaje de personas que residen en el área rural", "value":"48%"},{"description": "Índice de masculinidad", "value":"91.81"},{"description": "Índice de envejecimiento", "value":"65%"},{"description": "Tasa de dependencia", "value":"38%"}]</v>
      </c>
      <c r="N19" s="16"/>
      <c r="O19" s="15"/>
      <c r="P19" s="15"/>
      <c r="Q19" s="15"/>
      <c r="R19" s="15"/>
      <c r="S19" s="17"/>
      <c r="T19" s="17"/>
      <c r="U19" s="17"/>
      <c r="V19" s="15"/>
      <c r="W19" s="15"/>
      <c r="X19" s="15"/>
      <c r="Y19" s="15"/>
      <c r="Z19" s="15"/>
      <c r="AA19" s="15"/>
      <c r="AB19" s="15"/>
      <c r="AC19" s="15"/>
      <c r="AD19" s="15"/>
      <c r="AE19" s="14"/>
      <c r="AF19" s="15"/>
      <c r="AG19" s="17"/>
    </row>
    <row r="20" spans="1:33" ht="12.75" customHeight="1" x14ac:dyDescent="0.25">
      <c r="A20" s="24" t="s">
        <v>53</v>
      </c>
      <c r="B20" s="28" t="s">
        <v>105</v>
      </c>
      <c r="C20" s="29">
        <v>129803</v>
      </c>
      <c r="D20" s="30" t="str">
        <f t="shared" si="0"/>
        <v>{"description": "Población proyectada para 2023 (habitantes)", "value":"129,803"}</v>
      </c>
      <c r="E20" s="15">
        <v>0.57999999999999996</v>
      </c>
      <c r="F20" s="15" t="str">
        <f t="shared" si="1"/>
        <v>{"description": "Porcentaje de personas que residen en el área rural", "value":"58%"}</v>
      </c>
      <c r="G20" s="16">
        <v>88.99</v>
      </c>
      <c r="H20" s="16" t="str">
        <f t="shared" si="2"/>
        <v>{"description": "Índice de masculinidad", "value":"88.99"}</v>
      </c>
      <c r="I20" s="15">
        <v>0.31</v>
      </c>
      <c r="J20" s="15" t="str">
        <f t="shared" si="3"/>
        <v>{"description": "Índice de envejecimiento", "value":"31%"}</v>
      </c>
      <c r="K20" s="15">
        <v>0.52</v>
      </c>
      <c r="L20" s="15" t="str">
        <f t="shared" si="4"/>
        <v>{"description": "Tasa de dependencia", "value":"52%"}</v>
      </c>
      <c r="M20" s="36" t="str">
        <f t="shared" si="5"/>
        <v>"category1": [{"description": "Población proyectada para 2023 (habitantes)", "value":"129,803"},{"description": "Porcentaje de personas que residen en el área rural", "value":"58%"},{"description": "Índice de masculinidad", "value":"88.99"},{"description": "Índice de envejecimiento", "value":"31%"},{"description": "Tasa de dependencia", "value":"52%"}]</v>
      </c>
      <c r="N20" s="16"/>
      <c r="O20" s="15"/>
      <c r="P20" s="15"/>
      <c r="Q20" s="15"/>
      <c r="R20" s="15"/>
      <c r="S20" s="17"/>
      <c r="T20" s="17"/>
      <c r="U20" s="17"/>
      <c r="V20" s="15"/>
      <c r="W20" s="15"/>
      <c r="X20" s="15"/>
      <c r="Y20" s="15"/>
      <c r="Z20" s="15"/>
      <c r="AA20" s="15"/>
      <c r="AB20" s="15"/>
      <c r="AC20" s="15"/>
      <c r="AD20" s="15"/>
      <c r="AE20" s="14"/>
      <c r="AF20" s="15"/>
      <c r="AG20" s="17"/>
    </row>
    <row r="21" spans="1:33" ht="12.75" customHeight="1" x14ac:dyDescent="0.25">
      <c r="A21" s="24" t="s">
        <v>54</v>
      </c>
      <c r="B21" s="28" t="s">
        <v>104</v>
      </c>
      <c r="C21" s="29">
        <v>117701</v>
      </c>
      <c r="D21" s="30" t="str">
        <f t="shared" si="0"/>
        <v>{"description": "Población proyectada para 2023 (habitantes)", "value":"117,701"}</v>
      </c>
      <c r="E21" s="15">
        <v>0.37</v>
      </c>
      <c r="F21" s="15" t="str">
        <f t="shared" si="1"/>
        <v>{"description": "Porcentaje de personas que residen en el área rural", "value":"37%"}</v>
      </c>
      <c r="G21" s="16">
        <v>90.83</v>
      </c>
      <c r="H21" s="16" t="str">
        <f t="shared" si="2"/>
        <v>{"description": "Índice de masculinidad", "value":"90.83"}</v>
      </c>
      <c r="I21" s="15">
        <v>0.28999999999999998</v>
      </c>
      <c r="J21" s="15" t="str">
        <f t="shared" si="3"/>
        <v>{"description": "Índice de envejecimiento", "value":"29%"}</v>
      </c>
      <c r="K21" s="15">
        <v>0.48</v>
      </c>
      <c r="L21" s="15" t="str">
        <f t="shared" si="4"/>
        <v>{"description": "Tasa de dependencia", "value":"48%"}</v>
      </c>
      <c r="M21" s="36" t="str">
        <f t="shared" si="5"/>
        <v>"category1": [{"description": "Población proyectada para 2023 (habitantes)", "value":"117,701"},{"description": "Porcentaje de personas que residen en el área rural", "value":"37%"},{"description": "Índice de masculinidad", "value":"90.83"},{"description": "Índice de envejecimiento", "value":"29%"},{"description": "Tasa de dependencia", "value":"48%"}]</v>
      </c>
      <c r="N21" s="16"/>
      <c r="O21" s="15"/>
      <c r="P21" s="15"/>
      <c r="Q21" s="15"/>
      <c r="R21" s="15"/>
      <c r="S21" s="17"/>
      <c r="T21" s="17"/>
      <c r="U21" s="17"/>
      <c r="V21" s="15"/>
      <c r="W21" s="15"/>
      <c r="X21" s="15"/>
      <c r="Y21" s="15"/>
      <c r="Z21" s="15"/>
      <c r="AA21" s="15"/>
      <c r="AB21" s="15"/>
      <c r="AC21" s="15"/>
      <c r="AD21" s="15"/>
      <c r="AE21" s="14"/>
      <c r="AF21" s="15"/>
      <c r="AG21" s="17"/>
    </row>
    <row r="22" spans="1:33" ht="12.75" customHeight="1" x14ac:dyDescent="0.25">
      <c r="A22" s="24" t="s">
        <v>55</v>
      </c>
      <c r="B22" s="28" t="s">
        <v>106</v>
      </c>
      <c r="C22" s="29">
        <v>112041</v>
      </c>
      <c r="D22" s="30" t="str">
        <f t="shared" si="0"/>
        <v>{"description": "Población proyectada para 2023 (habitantes)", "value":"112,041"}</v>
      </c>
      <c r="E22" s="15">
        <v>0.5</v>
      </c>
      <c r="F22" s="15" t="str">
        <f t="shared" si="1"/>
        <v>{"description": "Porcentaje de personas que residen en el área rural", "value":"50%"}</v>
      </c>
      <c r="G22" s="16">
        <v>92.97</v>
      </c>
      <c r="H22" s="16" t="str">
        <f t="shared" si="2"/>
        <v>{"description": "Índice de masculinidad", "value":"92.97"}</v>
      </c>
      <c r="I22" s="15">
        <v>0.33</v>
      </c>
      <c r="J22" s="15" t="str">
        <f t="shared" si="3"/>
        <v>{"description": "Índice de envejecimiento", "value":"33%"}</v>
      </c>
      <c r="K22" s="15">
        <v>0.49</v>
      </c>
      <c r="L22" s="15" t="str">
        <f t="shared" si="4"/>
        <v>{"description": "Tasa de dependencia", "value":"49%"}</v>
      </c>
      <c r="M22" s="36" t="str">
        <f t="shared" si="5"/>
        <v>"category1": [{"description": "Población proyectada para 2023 (habitantes)", "value":"112,041"},{"description": "Porcentaje de personas que residen en el área rural", "value":"50%"},{"description": "Índice de masculinidad", "value":"92.97"},{"description": "Índice de envejecimiento", "value":"33%"},{"description": "Tasa de dependencia", "value":"49%"}]</v>
      </c>
      <c r="N22" s="16"/>
      <c r="O22" s="15"/>
      <c r="P22" s="15"/>
      <c r="Q22" s="15"/>
      <c r="R22" s="15"/>
      <c r="S22" s="17"/>
      <c r="T22" s="17"/>
      <c r="U22" s="17"/>
      <c r="V22" s="15"/>
      <c r="W22" s="15"/>
      <c r="X22" s="15"/>
      <c r="Y22" s="15"/>
      <c r="Z22" s="15"/>
      <c r="AA22" s="15"/>
      <c r="AB22" s="15"/>
      <c r="AC22" s="15"/>
      <c r="AD22" s="15"/>
      <c r="AE22" s="14"/>
      <c r="AF22" s="15"/>
      <c r="AG22" s="17"/>
    </row>
    <row r="23" spans="1:33" ht="12.75" customHeight="1" x14ac:dyDescent="0.25">
      <c r="A23" s="24" t="s">
        <v>56</v>
      </c>
      <c r="B23" s="28" t="s">
        <v>107</v>
      </c>
      <c r="C23" s="29">
        <v>107674</v>
      </c>
      <c r="D23" s="30" t="str">
        <f t="shared" si="0"/>
        <v>{"description": "Población proyectada para 2023 (habitantes)", "value":"107,674"}</v>
      </c>
      <c r="E23" s="15">
        <v>0.79</v>
      </c>
      <c r="F23" s="15" t="str">
        <f t="shared" si="1"/>
        <v>{"description": "Porcentaje de personas que residen en el área rural", "value":"79%"}</v>
      </c>
      <c r="G23" s="16">
        <v>87.53</v>
      </c>
      <c r="H23" s="16" t="str">
        <f t="shared" si="2"/>
        <v>{"description": "Índice de masculinidad", "value":"87.53"}</v>
      </c>
      <c r="I23" s="15">
        <v>0.3</v>
      </c>
      <c r="J23" s="15" t="str">
        <f t="shared" si="3"/>
        <v>{"description": "Índice de envejecimiento", "value":"30%"}</v>
      </c>
      <c r="K23" s="15">
        <v>0.76</v>
      </c>
      <c r="L23" s="15" t="str">
        <f t="shared" si="4"/>
        <v>{"description": "Tasa de dependencia", "value":"76%"}</v>
      </c>
      <c r="M23" s="36" t="str">
        <f t="shared" si="5"/>
        <v>"category1": [{"description": "Población proyectada para 2023 (habitantes)", "value":"107,674"},{"description": "Porcentaje de personas que residen en el área rural", "value":"79%"},{"description": "Índice de masculinidad", "value":"87.53"},{"description": "Índice de envejecimiento", "value":"30%"},{"description": "Tasa de dependencia", "value":"76%"}]</v>
      </c>
      <c r="N23" s="16"/>
      <c r="O23" s="15"/>
      <c r="P23" s="15"/>
      <c r="Q23" s="15"/>
      <c r="R23" s="15"/>
      <c r="S23" s="17"/>
      <c r="T23" s="17"/>
      <c r="U23" s="17"/>
      <c r="V23" s="15"/>
      <c r="W23" s="15"/>
      <c r="X23" s="15"/>
      <c r="Y23" s="15"/>
      <c r="Z23" s="15"/>
      <c r="AA23" s="15"/>
      <c r="AB23" s="15"/>
      <c r="AC23" s="15"/>
      <c r="AD23" s="15"/>
      <c r="AE23" s="14"/>
      <c r="AF23" s="15"/>
      <c r="AG23" s="17"/>
    </row>
    <row r="24" spans="1:33" ht="12.75" customHeight="1" x14ac:dyDescent="0.25">
      <c r="A24" s="24" t="s">
        <v>57</v>
      </c>
      <c r="B24" s="28" t="s">
        <v>108</v>
      </c>
      <c r="C24" s="29">
        <v>120712</v>
      </c>
      <c r="D24" s="30" t="str">
        <f t="shared" si="0"/>
        <v>{"description": "Población proyectada para 2023 (habitantes)", "value":"120,712"}</v>
      </c>
      <c r="E24" s="15">
        <v>0.6</v>
      </c>
      <c r="F24" s="15" t="str">
        <f t="shared" si="1"/>
        <v>{"description": "Porcentaje de personas que residen en el área rural", "value":"60%"}</v>
      </c>
      <c r="G24" s="16">
        <v>80.84</v>
      </c>
      <c r="H24" s="16" t="str">
        <f t="shared" si="2"/>
        <v>{"description": "Índice de masculinidad", "value":"80.84"}</v>
      </c>
      <c r="I24" s="15">
        <v>0.27</v>
      </c>
      <c r="J24" s="15" t="str">
        <f t="shared" si="3"/>
        <v>{"description": "Índice de envejecimiento", "value":"27%"}</v>
      </c>
      <c r="K24" s="15">
        <v>0.72</v>
      </c>
      <c r="L24" s="15" t="str">
        <f t="shared" si="4"/>
        <v>{"description": "Tasa de dependencia", "value":"72%"}</v>
      </c>
      <c r="M24" s="36" t="str">
        <f t="shared" si="5"/>
        <v>"category1": [{"description": "Población proyectada para 2023 (habitantes)", "value":"120,712"},{"description": "Porcentaje de personas que residen en el área rural", "value":"60%"},{"description": "Índice de masculinidad", "value":"80.84"},{"description": "Índice de envejecimiento", "value":"27%"},{"description": "Tasa de dependencia", "value":"72%"}]</v>
      </c>
      <c r="N24" s="16"/>
      <c r="O24" s="15"/>
      <c r="P24" s="15"/>
      <c r="Q24" s="15"/>
      <c r="R24" s="15"/>
      <c r="S24" s="17"/>
      <c r="T24" s="17"/>
      <c r="U24" s="17"/>
      <c r="V24" s="15"/>
      <c r="W24" s="15"/>
      <c r="X24" s="15"/>
      <c r="Y24" s="15"/>
      <c r="Z24" s="15"/>
      <c r="AA24" s="15"/>
      <c r="AB24" s="15"/>
      <c r="AC24" s="15"/>
      <c r="AD24" s="15"/>
      <c r="AE24" s="14"/>
      <c r="AF24" s="15"/>
      <c r="AG24" s="17"/>
    </row>
    <row r="25" spans="1:33" ht="12.75" customHeight="1" x14ac:dyDescent="0.25">
      <c r="A25" s="24" t="s">
        <v>58</v>
      </c>
      <c r="B25" s="28" t="s">
        <v>125</v>
      </c>
      <c r="C25" s="29">
        <v>63417</v>
      </c>
      <c r="D25" s="30" t="str">
        <f t="shared" si="0"/>
        <v>{"description": "Población proyectada para 2023 (habitantes)", "value":"63,417"}</v>
      </c>
      <c r="E25" s="15">
        <v>0.85</v>
      </c>
      <c r="F25" s="15" t="str">
        <f t="shared" si="1"/>
        <v>{"description": "Porcentaje de personas que residen en el área rural", "value":"85%"}</v>
      </c>
      <c r="G25" s="16">
        <v>89.66</v>
      </c>
      <c r="H25" s="16" t="str">
        <f t="shared" si="2"/>
        <v>{"description": "Índice de masculinidad", "value":"89.66"}</v>
      </c>
      <c r="I25" s="15">
        <v>0.27</v>
      </c>
      <c r="J25" s="15" t="str">
        <f t="shared" si="3"/>
        <v>{"description": "Índice de envejecimiento", "value":"27%"}</v>
      </c>
      <c r="K25" s="15">
        <v>0.63</v>
      </c>
      <c r="L25" s="15" t="str">
        <f t="shared" si="4"/>
        <v>{"description": "Tasa de dependencia", "value":"63%"}</v>
      </c>
      <c r="M25" s="36" t="str">
        <f t="shared" si="5"/>
        <v>"category1": [{"description": "Población proyectada para 2023 (habitantes)", "value":"63,417"},{"description": "Porcentaje de personas que residen en el área rural", "value":"85%"},{"description": "Índice de masculinidad", "value":"89.66"},{"description": "Índice de envejecimiento", "value":"27%"},{"description": "Tasa de dependencia", "value":"63%"}]</v>
      </c>
      <c r="N25" s="16"/>
      <c r="O25" s="15"/>
      <c r="P25" s="15"/>
      <c r="Q25" s="15"/>
      <c r="R25" s="15"/>
      <c r="S25" s="17"/>
      <c r="T25" s="17"/>
      <c r="U25" s="17"/>
      <c r="V25" s="15"/>
      <c r="W25" s="15"/>
      <c r="X25" s="15"/>
      <c r="Y25" s="15"/>
      <c r="Z25" s="15"/>
      <c r="AA25" s="15"/>
      <c r="AB25" s="15"/>
      <c r="AC25" s="15"/>
      <c r="AD25" s="15"/>
      <c r="AE25" s="14"/>
      <c r="AF25" s="15"/>
      <c r="AG25" s="17"/>
    </row>
    <row r="26" spans="1:33" ht="12.75" customHeight="1" x14ac:dyDescent="0.25">
      <c r="A26" s="24" t="s">
        <v>59</v>
      </c>
      <c r="B26" s="28" t="s">
        <v>126</v>
      </c>
      <c r="C26" s="29">
        <v>13087</v>
      </c>
      <c r="D26" s="30" t="str">
        <f t="shared" si="0"/>
        <v>{"description": "Población proyectada para 2023 (habitantes)", "value":"13,087"}</v>
      </c>
      <c r="E26" s="15">
        <v>0.67</v>
      </c>
      <c r="F26" s="15" t="str">
        <f t="shared" si="1"/>
        <v>{"description": "Porcentaje de personas que residen en el área rural", "value":"67%"}</v>
      </c>
      <c r="G26" s="16">
        <v>90</v>
      </c>
      <c r="H26" s="16" t="str">
        <f t="shared" si="2"/>
        <v>{"description": "Índice de masculinidad", "value":"90"}</v>
      </c>
      <c r="I26" s="15">
        <v>0.32</v>
      </c>
      <c r="J26" s="15" t="str">
        <f t="shared" si="3"/>
        <v>{"description": "Índice de envejecimiento", "value":"32%"}</v>
      </c>
      <c r="K26" s="15">
        <v>0.57999999999999996</v>
      </c>
      <c r="L26" s="15" t="str">
        <f t="shared" si="4"/>
        <v>{"description": "Tasa de dependencia", "value":"58%"}</v>
      </c>
      <c r="M26" s="36" t="str">
        <f t="shared" si="5"/>
        <v>"category1": [{"description": "Población proyectada para 2023 (habitantes)", "value":"13,087"},{"description": "Porcentaje de personas que residen en el área rural", "value":"67%"},{"description": "Índice de masculinidad", "value":"90"},{"description": "Índice de envejecimiento", "value":"32%"},{"description": "Tasa de dependencia", "value":"58%"}]</v>
      </c>
      <c r="N26" s="16"/>
      <c r="O26" s="15"/>
      <c r="P26" s="15"/>
      <c r="Q26" s="15"/>
      <c r="R26" s="15"/>
      <c r="S26" s="17"/>
      <c r="T26" s="17"/>
      <c r="U26" s="17"/>
      <c r="V26" s="15"/>
      <c r="W26" s="15"/>
      <c r="X26" s="15"/>
      <c r="Y26" s="15"/>
      <c r="Z26" s="15"/>
      <c r="AA26" s="15"/>
      <c r="AB26" s="15"/>
      <c r="AC26" s="15"/>
      <c r="AD26" s="15"/>
      <c r="AE26" s="14"/>
      <c r="AF26" s="15"/>
      <c r="AG26" s="17"/>
    </row>
    <row r="27" spans="1:33" ht="12.75" customHeight="1" x14ac:dyDescent="0.25">
      <c r="A27" s="24" t="s">
        <v>60</v>
      </c>
      <c r="B27" s="28" t="s">
        <v>122</v>
      </c>
      <c r="C27" s="29">
        <v>81558</v>
      </c>
      <c r="D27" s="30" t="str">
        <f t="shared" si="0"/>
        <v>{"description": "Población proyectada para 2023 (habitantes)", "value":"81,558"}</v>
      </c>
      <c r="E27" s="15">
        <v>0.73</v>
      </c>
      <c r="F27" s="15" t="str">
        <f t="shared" si="1"/>
        <v>{"description": "Porcentaje de personas que residen en el área rural", "value":"73%"}</v>
      </c>
      <c r="G27" s="16">
        <v>84.47</v>
      </c>
      <c r="H27" s="16" t="str">
        <f t="shared" si="2"/>
        <v>{"description": "Índice de masculinidad", "value":"84.47"}</v>
      </c>
      <c r="I27" s="15">
        <v>0.26</v>
      </c>
      <c r="J27" s="15" t="str">
        <f t="shared" si="3"/>
        <v>{"description": "Índice de envejecimiento", "value":"26%"}</v>
      </c>
      <c r="K27" s="15">
        <v>0.66</v>
      </c>
      <c r="L27" s="15" t="str">
        <f t="shared" si="4"/>
        <v>{"description": "Tasa de dependencia", "value":"66%"}</v>
      </c>
      <c r="M27" s="36" t="str">
        <f t="shared" si="5"/>
        <v>"category1": [{"description": "Población proyectada para 2023 (habitantes)", "value":"81,558"},{"description": "Porcentaje de personas que residen en el área rural", "value":"73%"},{"description": "Índice de masculinidad", "value":"84.47"},{"description": "Índice de envejecimiento", "value":"26%"},{"description": "Tasa de dependencia", "value":"66%"}]</v>
      </c>
      <c r="N27" s="16"/>
      <c r="O27" s="15"/>
      <c r="P27" s="15"/>
      <c r="Q27" s="15"/>
      <c r="R27" s="15"/>
      <c r="S27" s="17"/>
      <c r="T27" s="17"/>
      <c r="U27" s="17"/>
      <c r="V27" s="15"/>
      <c r="W27" s="15"/>
      <c r="X27" s="15"/>
      <c r="Y27" s="15"/>
      <c r="Z27" s="15"/>
      <c r="AA27" s="15"/>
      <c r="AB27" s="15"/>
      <c r="AC27" s="15"/>
      <c r="AD27" s="15"/>
      <c r="AE27" s="14"/>
      <c r="AF27" s="15"/>
      <c r="AG27" s="17"/>
    </row>
    <row r="28" spans="1:33" ht="12.75" customHeight="1" x14ac:dyDescent="0.25">
      <c r="A28" s="24" t="s">
        <v>61</v>
      </c>
      <c r="B28" s="28" t="s">
        <v>123</v>
      </c>
      <c r="C28" s="29">
        <v>28057</v>
      </c>
      <c r="D28" s="30" t="str">
        <f t="shared" si="0"/>
        <v>{"description": "Población proyectada para 2023 (habitantes)", "value":"28,057"}</v>
      </c>
      <c r="E28" s="15">
        <v>0.36</v>
      </c>
      <c r="F28" s="15" t="str">
        <f t="shared" si="1"/>
        <v>{"description": "Porcentaje de personas que residen en el área rural", "value":"36%"}</v>
      </c>
      <c r="G28" s="16">
        <v>88.57</v>
      </c>
      <c r="H28" s="16" t="str">
        <f t="shared" si="2"/>
        <v>{"description": "Índice de masculinidad", "value":"88.57"}</v>
      </c>
      <c r="I28" s="15">
        <v>0.33</v>
      </c>
      <c r="J28" s="15" t="str">
        <f t="shared" si="3"/>
        <v>{"description": "Índice de envejecimiento", "value":"33%"}</v>
      </c>
      <c r="K28" s="15">
        <v>0.54</v>
      </c>
      <c r="L28" s="15" t="str">
        <f t="shared" si="4"/>
        <v>{"description": "Tasa de dependencia", "value":"54%"}</v>
      </c>
      <c r="M28" s="36" t="str">
        <f t="shared" si="5"/>
        <v>"category1": [{"description": "Población proyectada para 2023 (habitantes)", "value":"28,057"},{"description": "Porcentaje de personas que residen en el área rural", "value":"36%"},{"description": "Índice de masculinidad", "value":"88.57"},{"description": "Índice de envejecimiento", "value":"33%"},{"description": "Tasa de dependencia", "value":"54%"}]</v>
      </c>
      <c r="N28" s="16"/>
      <c r="O28" s="15"/>
      <c r="P28" s="15"/>
      <c r="Q28" s="15"/>
      <c r="R28" s="15"/>
      <c r="S28" s="17"/>
      <c r="T28" s="17"/>
      <c r="U28" s="17"/>
      <c r="V28" s="15"/>
      <c r="W28" s="15"/>
      <c r="X28" s="15"/>
      <c r="Y28" s="15"/>
      <c r="Z28" s="15"/>
      <c r="AA28" s="15"/>
      <c r="AB28" s="15"/>
      <c r="AC28" s="15"/>
      <c r="AD28" s="15"/>
      <c r="AE28" s="14"/>
      <c r="AF28" s="15"/>
      <c r="AG28" s="17"/>
    </row>
    <row r="29" spans="1:33" ht="12.75" customHeight="1" x14ac:dyDescent="0.25">
      <c r="A29" s="24" t="s">
        <v>62</v>
      </c>
      <c r="B29" s="28" t="s">
        <v>124</v>
      </c>
      <c r="C29" s="29">
        <v>102043</v>
      </c>
      <c r="D29" s="30" t="str">
        <f t="shared" si="0"/>
        <v>{"description": "Población proyectada para 2023 (habitantes)", "value":"102,043"}</v>
      </c>
      <c r="E29" s="15">
        <v>0.71</v>
      </c>
      <c r="F29" s="15" t="str">
        <f t="shared" si="1"/>
        <v>{"description": "Porcentaje de personas que residen en el área rural", "value":"71%"}</v>
      </c>
      <c r="G29" s="16">
        <v>86.19</v>
      </c>
      <c r="H29" s="16" t="str">
        <f t="shared" si="2"/>
        <v>{"description": "Índice de masculinidad", "value":"86.19"}</v>
      </c>
      <c r="I29" s="15">
        <v>0.39</v>
      </c>
      <c r="J29" s="15" t="str">
        <f t="shared" si="3"/>
        <v>{"description": "Índice de envejecimiento", "value":"39%"}</v>
      </c>
      <c r="K29" s="15">
        <v>0.61</v>
      </c>
      <c r="L29" s="15" t="str">
        <f t="shared" si="4"/>
        <v>{"description": "Tasa de dependencia", "value":"61%"}</v>
      </c>
      <c r="M29" s="36" t="str">
        <f t="shared" si="5"/>
        <v>"category1": [{"description": "Población proyectada para 2023 (habitantes)", "value":"102,043"},{"description": "Porcentaje de personas que residen en el área rural", "value":"71%"},{"description": "Índice de masculinidad", "value":"86.19"},{"description": "Índice de envejecimiento", "value":"39%"},{"description": "Tasa de dependencia", "value":"61%"}]</v>
      </c>
      <c r="N29" s="16"/>
      <c r="O29" s="15"/>
      <c r="P29" s="15"/>
      <c r="Q29" s="15"/>
      <c r="R29" s="15"/>
      <c r="S29" s="17"/>
      <c r="T29" s="17"/>
      <c r="U29" s="17"/>
      <c r="V29" s="15"/>
      <c r="W29" s="15"/>
      <c r="X29" s="15"/>
      <c r="Y29" s="15"/>
      <c r="Z29" s="15"/>
      <c r="AA29" s="15"/>
      <c r="AB29" s="15"/>
      <c r="AC29" s="15"/>
      <c r="AD29" s="15"/>
      <c r="AE29" s="14"/>
      <c r="AF29" s="15"/>
      <c r="AG29" s="17"/>
    </row>
    <row r="30" spans="1:33" ht="12.75" customHeight="1" x14ac:dyDescent="0.25">
      <c r="A30" s="24" t="s">
        <v>63</v>
      </c>
      <c r="B30" s="28" t="s">
        <v>86</v>
      </c>
      <c r="C30" s="29">
        <v>75275</v>
      </c>
      <c r="D30" s="30" t="str">
        <f t="shared" si="0"/>
        <v>{"description": "Población proyectada para 2023 (habitantes)", "value":"75,275"}</v>
      </c>
      <c r="E30" s="15">
        <v>0.28999999999999998</v>
      </c>
      <c r="F30" s="15" t="str">
        <f t="shared" si="1"/>
        <v>{"description": "Porcentaje de personas que residen en el área rural", "value":"29%"}</v>
      </c>
      <c r="G30" s="16">
        <v>79.55</v>
      </c>
      <c r="H30" s="16" t="str">
        <f t="shared" si="2"/>
        <v>{"description": "Índice de masculinidad", "value":"79.55"}</v>
      </c>
      <c r="I30" s="15">
        <v>0.46</v>
      </c>
      <c r="J30" s="15" t="str">
        <f t="shared" si="3"/>
        <v>{"description": "Índice de envejecimiento", "value":"46%"}</v>
      </c>
      <c r="K30" s="15">
        <v>0.55000000000000004</v>
      </c>
      <c r="L30" s="15" t="str">
        <f t="shared" si="4"/>
        <v>{"description": "Tasa de dependencia", "value":"55%"}</v>
      </c>
      <c r="M30" s="36" t="str">
        <f t="shared" si="5"/>
        <v>"category1": [{"description": "Población proyectada para 2023 (habitantes)", "value":"75,275"},{"description": "Porcentaje de personas que residen en el área rural", "value":"29%"},{"description": "Índice de masculinidad", "value":"79.55"},{"description": "Índice de envejecimiento", "value":"46%"},{"description": "Tasa de dependencia", "value":"55%"}]</v>
      </c>
      <c r="N30" s="16"/>
      <c r="O30" s="15"/>
      <c r="P30" s="15"/>
      <c r="Q30" s="15"/>
      <c r="R30" s="15"/>
      <c r="S30" s="17"/>
      <c r="T30" s="17"/>
      <c r="U30" s="17"/>
      <c r="V30" s="15"/>
      <c r="W30" s="15"/>
      <c r="X30" s="15"/>
      <c r="Y30" s="15"/>
      <c r="Z30" s="15"/>
      <c r="AA30" s="15"/>
      <c r="AB30" s="15"/>
      <c r="AC30" s="15"/>
      <c r="AD30" s="15"/>
      <c r="AE30" s="14"/>
      <c r="AF30" s="15"/>
      <c r="AG30" s="17"/>
    </row>
    <row r="31" spans="1:33" ht="12.75" customHeight="1" x14ac:dyDescent="0.25">
      <c r="A31" s="24" t="s">
        <v>64</v>
      </c>
      <c r="B31" s="28" t="s">
        <v>89</v>
      </c>
      <c r="C31" s="29">
        <v>705808</v>
      </c>
      <c r="D31" s="30" t="str">
        <f t="shared" si="0"/>
        <v>{"description": "Población proyectada para 2023 (habitantes)", "value":"705,808"}</v>
      </c>
      <c r="E31" s="15">
        <v>0.02</v>
      </c>
      <c r="F31" s="15" t="str">
        <f t="shared" si="1"/>
        <v>{"description": "Porcentaje de personas que residen en el área rural", "value":"2%"}</v>
      </c>
      <c r="G31" s="16">
        <v>82.91</v>
      </c>
      <c r="H31" s="16" t="str">
        <f t="shared" si="2"/>
        <v>{"description": "Índice de masculinidad", "value":"82.91"}</v>
      </c>
      <c r="I31" s="15">
        <v>0.76</v>
      </c>
      <c r="J31" s="15" t="str">
        <f t="shared" si="3"/>
        <v>{"description": "Índice de envejecimiento", "value":"76%"}</v>
      </c>
      <c r="K31" s="15">
        <v>0.45</v>
      </c>
      <c r="L31" s="15" t="str">
        <f t="shared" si="4"/>
        <v>{"description": "Tasa de dependencia", "value":"45%"}</v>
      </c>
      <c r="M31" s="36" t="str">
        <f t="shared" si="5"/>
        <v>"category1": [{"description": "Población proyectada para 2023 (habitantes)", "value":"705,808"},{"description": "Porcentaje de personas que residen en el área rural", "value":"2%"},{"description": "Índice de masculinidad", "value":"82.91"},{"description": "Índice de envejecimiento", "value":"76%"},{"description": "Tasa de dependencia", "value":"45%"}]</v>
      </c>
      <c r="N31" s="16"/>
      <c r="O31" s="15"/>
      <c r="P31" s="15"/>
      <c r="Q31" s="15"/>
      <c r="R31" s="15"/>
      <c r="S31" s="17"/>
      <c r="T31" s="17"/>
      <c r="U31" s="17"/>
      <c r="V31" s="15"/>
      <c r="W31" s="15"/>
      <c r="X31" s="15"/>
      <c r="Y31" s="15"/>
      <c r="Z31" s="15"/>
      <c r="AA31" s="15"/>
      <c r="AB31" s="15"/>
      <c r="AC31" s="15"/>
      <c r="AD31" s="15"/>
      <c r="AE31" s="14"/>
      <c r="AF31" s="15"/>
      <c r="AG31" s="17"/>
    </row>
    <row r="32" spans="1:33" ht="12.75" customHeight="1" x14ac:dyDescent="0.25">
      <c r="A32" s="24" t="s">
        <v>65</v>
      </c>
      <c r="B32" s="28" t="s">
        <v>87</v>
      </c>
      <c r="C32" s="29">
        <v>19173</v>
      </c>
      <c r="D32" s="30" t="str">
        <f t="shared" si="0"/>
        <v>{"description": "Población proyectada para 2023 (habitantes)", "value":"19,173"}</v>
      </c>
      <c r="E32" s="15">
        <v>0.11</v>
      </c>
      <c r="F32" s="15" t="str">
        <f t="shared" si="1"/>
        <v>{"description": "Porcentaje de personas que residen en el área rural", "value":"11%"}</v>
      </c>
      <c r="G32" s="16">
        <v>83.72</v>
      </c>
      <c r="H32" s="16" t="str">
        <f t="shared" si="2"/>
        <v>{"description": "Índice de masculinidad", "value":"83.72"}</v>
      </c>
      <c r="I32" s="15">
        <v>0.39</v>
      </c>
      <c r="J32" s="15" t="str">
        <f t="shared" si="3"/>
        <v>{"description": "Índice de envejecimiento", "value":"39%"}</v>
      </c>
      <c r="K32" s="15">
        <v>0.45</v>
      </c>
      <c r="L32" s="15" t="str">
        <f t="shared" si="4"/>
        <v>{"description": "Tasa de dependencia", "value":"45%"}</v>
      </c>
      <c r="M32" s="36" t="str">
        <f t="shared" si="5"/>
        <v>"category1": [{"description": "Población proyectada para 2023 (habitantes)", "value":"19,173"},{"description": "Porcentaje de personas que residen en el área rural", "value":"11%"},{"description": "Índice de masculinidad", "value":"83.72"},{"description": "Índice de envejecimiento", "value":"39%"},{"description": "Tasa de dependencia", "value":"45%"}]</v>
      </c>
      <c r="N32" s="16"/>
      <c r="O32" s="15"/>
      <c r="P32" s="15"/>
      <c r="Q32" s="15"/>
      <c r="R32" s="15"/>
      <c r="S32" s="17"/>
      <c r="T32" s="17"/>
      <c r="U32" s="17"/>
      <c r="V32" s="15"/>
      <c r="W32" s="15"/>
      <c r="X32" s="15"/>
      <c r="Y32" s="15"/>
      <c r="Z32" s="15"/>
      <c r="AA32" s="15"/>
      <c r="AB32" s="15"/>
      <c r="AC32" s="15"/>
      <c r="AD32" s="15"/>
      <c r="AE32" s="14"/>
      <c r="AF32" s="15"/>
      <c r="AG32" s="17"/>
    </row>
    <row r="33" spans="1:33" ht="12.75" customHeight="1" x14ac:dyDescent="0.25">
      <c r="A33" s="24" t="s">
        <v>66</v>
      </c>
      <c r="B33" s="28" t="s">
        <v>88</v>
      </c>
      <c r="C33" s="29">
        <v>57386</v>
      </c>
      <c r="D33" s="30" t="str">
        <f t="shared" si="0"/>
        <v>{"description": "Población proyectada para 2023 (habitantes)", "value":"57,386"}</v>
      </c>
      <c r="E33" s="15">
        <v>0.05</v>
      </c>
      <c r="F33" s="15" t="str">
        <f t="shared" si="1"/>
        <v>{"description": "Porcentaje de personas que residen en el área rural", "value":"5%"}</v>
      </c>
      <c r="G33" s="16">
        <v>86.25</v>
      </c>
      <c r="H33" s="16" t="str">
        <f t="shared" si="2"/>
        <v>{"description": "Índice de masculinidad", "value":"86.25"}</v>
      </c>
      <c r="I33" s="15">
        <v>0.44</v>
      </c>
      <c r="J33" s="15" t="str">
        <f t="shared" si="3"/>
        <v>{"description": "Índice de envejecimiento", "value":"44%"}</v>
      </c>
      <c r="K33" s="15">
        <v>0.43</v>
      </c>
      <c r="L33" s="15" t="str">
        <f t="shared" si="4"/>
        <v>{"description": "Tasa de dependencia", "value":"43%"}</v>
      </c>
      <c r="M33" s="36" t="str">
        <f t="shared" si="5"/>
        <v>"category1": [{"description": "Población proyectada para 2023 (habitantes)", "value":"57,386"},{"description": "Porcentaje de personas que residen en el área rural", "value":"5%"},{"description": "Índice de masculinidad", "value":"86.25"},{"description": "Índice de envejecimiento", "value":"44%"},{"description": "Tasa de dependencia", "value":"43%"}]</v>
      </c>
      <c r="N33" s="16"/>
      <c r="O33" s="15"/>
      <c r="P33" s="15"/>
      <c r="Q33" s="15"/>
      <c r="R33" s="15"/>
      <c r="S33" s="17"/>
      <c r="T33" s="17"/>
      <c r="U33" s="17"/>
      <c r="V33" s="15"/>
      <c r="W33" s="15"/>
      <c r="X33" s="15"/>
      <c r="Y33" s="15"/>
      <c r="Z33" s="15"/>
      <c r="AA33" s="15"/>
      <c r="AB33" s="15"/>
      <c r="AC33" s="15"/>
      <c r="AD33" s="15"/>
      <c r="AE33" s="14"/>
      <c r="AF33" s="15"/>
      <c r="AG33" s="17"/>
    </row>
    <row r="34" spans="1:33" ht="12.75" customHeight="1" x14ac:dyDescent="0.25">
      <c r="A34" s="24" t="s">
        <v>67</v>
      </c>
      <c r="B34" s="28" t="s">
        <v>90</v>
      </c>
      <c r="C34" s="29">
        <v>183776</v>
      </c>
      <c r="D34" s="30" t="str">
        <f t="shared" si="0"/>
        <v>{"description": "Población proyectada para 2023 (habitantes)", "value":"183,776"}</v>
      </c>
      <c r="E34" s="15">
        <v>0.3</v>
      </c>
      <c r="F34" s="15" t="str">
        <f t="shared" si="1"/>
        <v>{"description": "Porcentaje de personas que residen en el área rural", "value":"30%"}</v>
      </c>
      <c r="G34" s="16">
        <v>82.89</v>
      </c>
      <c r="H34" s="16" t="str">
        <f t="shared" si="2"/>
        <v>{"description": "Índice de masculinidad", "value":"82.89"}</v>
      </c>
      <c r="I34" s="15">
        <v>0.45</v>
      </c>
      <c r="J34" s="15" t="str">
        <f t="shared" si="3"/>
        <v>{"description": "Índice de envejecimiento", "value":"45%"}</v>
      </c>
      <c r="K34" s="15">
        <v>0.51</v>
      </c>
      <c r="L34" s="15" t="str">
        <f t="shared" si="4"/>
        <v>{"description": "Tasa de dependencia", "value":"51%"}</v>
      </c>
      <c r="M34" s="36" t="str">
        <f t="shared" si="5"/>
        <v>"category1": [{"description": "Población proyectada para 2023 (habitantes)", "value":"183,776"},{"description": "Porcentaje de personas que residen en el área rural", "value":"30%"},{"description": "Índice de masculinidad", "value":"82.89"},{"description": "Índice de envejecimiento", "value":"45%"},{"description": "Tasa de dependencia", "value":"51%"}]</v>
      </c>
      <c r="N34" s="16"/>
      <c r="O34" s="15"/>
      <c r="P34" s="15"/>
      <c r="Q34" s="15"/>
      <c r="R34" s="15"/>
      <c r="S34" s="17"/>
      <c r="T34" s="17"/>
      <c r="U34" s="17"/>
      <c r="V34" s="15"/>
      <c r="W34" s="15"/>
      <c r="X34" s="15"/>
      <c r="Y34" s="15"/>
      <c r="Z34" s="15"/>
      <c r="AA34" s="15"/>
      <c r="AB34" s="15"/>
      <c r="AC34" s="15"/>
      <c r="AD34" s="15"/>
      <c r="AE34" s="14"/>
      <c r="AF34" s="15"/>
      <c r="AG34" s="17"/>
    </row>
    <row r="35" spans="1:33" ht="12.75" customHeight="1" x14ac:dyDescent="0.25">
      <c r="A35" s="24" t="s">
        <v>68</v>
      </c>
      <c r="B35" s="28" t="s">
        <v>120</v>
      </c>
      <c r="C35" s="29">
        <v>68211</v>
      </c>
      <c r="D35" s="30" t="str">
        <f t="shared" si="0"/>
        <v>{"description": "Población proyectada para 2023 (habitantes)", "value":"68,211"}</v>
      </c>
      <c r="E35" s="15">
        <v>0.75</v>
      </c>
      <c r="F35" s="15" t="str">
        <f t="shared" si="1"/>
        <v>{"description": "Porcentaje de personas que residen en el área rural", "value":"75%"}</v>
      </c>
      <c r="G35" s="16">
        <v>93.06</v>
      </c>
      <c r="H35" s="16" t="str">
        <f t="shared" si="2"/>
        <v>{"description": "Índice de masculinidad", "value":"93.06"}</v>
      </c>
      <c r="I35" s="15">
        <v>0.34</v>
      </c>
      <c r="J35" s="15" t="str">
        <f t="shared" si="3"/>
        <v>{"description": "Índice de envejecimiento", "value":"34%"}</v>
      </c>
      <c r="K35" s="15">
        <v>0.56000000000000005</v>
      </c>
      <c r="L35" s="15" t="str">
        <f t="shared" si="4"/>
        <v>{"description": "Tasa de dependencia", "value":"56%"}</v>
      </c>
      <c r="M35" s="36" t="str">
        <f t="shared" si="5"/>
        <v>"category1": [{"description": "Población proyectada para 2023 (habitantes)", "value":"68,211"},{"description": "Porcentaje de personas que residen en el área rural", "value":"75%"},{"description": "Índice de masculinidad", "value":"93.06"},{"description": "Índice de envejecimiento", "value":"34%"},{"description": "Tasa de dependencia", "value":"56%"}]</v>
      </c>
      <c r="N35" s="16"/>
      <c r="O35" s="15"/>
      <c r="P35" s="15"/>
      <c r="Q35" s="15"/>
      <c r="R35" s="15"/>
      <c r="S35" s="17"/>
      <c r="T35" s="17"/>
      <c r="U35" s="17"/>
      <c r="V35" s="15"/>
      <c r="W35" s="15"/>
      <c r="X35" s="15"/>
      <c r="Y35" s="15"/>
      <c r="Z35" s="15"/>
      <c r="AA35" s="15"/>
      <c r="AB35" s="15"/>
      <c r="AC35" s="15"/>
      <c r="AD35" s="15"/>
      <c r="AE35" s="14"/>
      <c r="AF35" s="15"/>
      <c r="AG35" s="17"/>
    </row>
    <row r="36" spans="1:33" ht="12.75" customHeight="1" x14ac:dyDescent="0.25">
      <c r="A36" s="24" t="s">
        <v>69</v>
      </c>
      <c r="B36" s="28" t="s">
        <v>121</v>
      </c>
      <c r="C36" s="29">
        <v>106482</v>
      </c>
      <c r="D36" s="30" t="str">
        <f t="shared" si="0"/>
        <v>{"description": "Población proyectada para 2023 (habitantes)", "value":"106,482"}</v>
      </c>
      <c r="E36" s="15">
        <v>0.42</v>
      </c>
      <c r="F36" s="15" t="str">
        <f t="shared" si="1"/>
        <v>{"description": "Porcentaje de personas que residen en el área rural", "value":"42%"}</v>
      </c>
      <c r="G36" s="16">
        <v>91.92</v>
      </c>
      <c r="H36" s="16" t="str">
        <f t="shared" si="2"/>
        <v>{"description": "Índice de masculinidad", "value":"91.92"}</v>
      </c>
      <c r="I36" s="15">
        <v>0.35</v>
      </c>
      <c r="J36" s="15" t="str">
        <f t="shared" si="3"/>
        <v>{"description": "Índice de envejecimiento", "value":"35%"}</v>
      </c>
      <c r="K36" s="15">
        <v>0.52</v>
      </c>
      <c r="L36" s="15" t="str">
        <f t="shared" si="4"/>
        <v>{"description": "Tasa de dependencia", "value":"52%"}</v>
      </c>
      <c r="M36" s="36" t="str">
        <f t="shared" si="5"/>
        <v>"category1": [{"description": "Población proyectada para 2023 (habitantes)", "value":"106,482"},{"description": "Porcentaje de personas que residen en el área rural", "value":"42%"},{"description": "Índice de masculinidad", "value":"91.92"},{"description": "Índice de envejecimiento", "value":"35%"},{"description": "Tasa de dependencia", "value":"52%"}]</v>
      </c>
      <c r="N36" s="16"/>
      <c r="O36" s="15"/>
      <c r="P36" s="15"/>
      <c r="Q36" s="15"/>
      <c r="R36" s="15"/>
      <c r="S36" s="17"/>
      <c r="T36" s="17"/>
      <c r="U36" s="17"/>
      <c r="V36" s="15"/>
      <c r="W36" s="15"/>
      <c r="X36" s="15"/>
      <c r="Y36" s="15"/>
      <c r="Z36" s="15"/>
      <c r="AA36" s="15"/>
      <c r="AB36" s="15"/>
      <c r="AC36" s="15"/>
      <c r="AD36" s="15"/>
      <c r="AE36" s="14"/>
      <c r="AF36" s="15"/>
      <c r="AG36" s="17"/>
    </row>
    <row r="37" spans="1:33" ht="12.75" customHeight="1" x14ac:dyDescent="0.25">
      <c r="A37" s="24" t="s">
        <v>70</v>
      </c>
      <c r="B37" s="28" t="s">
        <v>116</v>
      </c>
      <c r="C37" s="29">
        <v>101775</v>
      </c>
      <c r="D37" s="30" t="str">
        <f t="shared" si="0"/>
        <v>{"description": "Población proyectada para 2023 (habitantes)", "value":"101,775"}</v>
      </c>
      <c r="E37" s="15">
        <v>0.72</v>
      </c>
      <c r="F37" s="15" t="str">
        <f t="shared" si="1"/>
        <v>{"description": "Porcentaje de personas que residen en el área rural", "value":"72%"}</v>
      </c>
      <c r="G37" s="16">
        <v>92.02</v>
      </c>
      <c r="H37" s="16" t="str">
        <f t="shared" si="2"/>
        <v>{"description": "Índice de masculinidad", "value":"92.02"}</v>
      </c>
      <c r="I37" s="15">
        <v>0.34</v>
      </c>
      <c r="J37" s="15" t="str">
        <f t="shared" si="3"/>
        <v>{"description": "Índice de envejecimiento", "value":"34%"}</v>
      </c>
      <c r="K37" s="15">
        <v>0.6</v>
      </c>
      <c r="L37" s="15" t="str">
        <f t="shared" si="4"/>
        <v>{"description": "Tasa de dependencia", "value":"60%"}</v>
      </c>
      <c r="M37" s="36" t="str">
        <f t="shared" si="5"/>
        <v>"category1": [{"description": "Población proyectada para 2023 (habitantes)", "value":"101,775"},{"description": "Porcentaje de personas que residen en el área rural", "value":"72%"},{"description": "Índice de masculinidad", "value":"92.02"},{"description": "Índice de envejecimiento", "value":"34%"},{"description": "Tasa de dependencia", "value":"60%"}]</v>
      </c>
      <c r="N37" s="16"/>
      <c r="O37" s="15"/>
      <c r="P37" s="15"/>
      <c r="Q37" s="15"/>
      <c r="R37" s="15"/>
      <c r="S37" s="17"/>
      <c r="T37" s="17"/>
      <c r="U37" s="17"/>
      <c r="V37" s="15"/>
      <c r="W37" s="15"/>
      <c r="X37" s="15"/>
      <c r="Y37" s="15"/>
      <c r="Z37" s="15"/>
      <c r="AA37" s="15"/>
      <c r="AB37" s="15"/>
      <c r="AC37" s="15"/>
      <c r="AD37" s="15"/>
      <c r="AE37" s="14"/>
      <c r="AF37" s="15"/>
      <c r="AG37" s="17"/>
    </row>
    <row r="38" spans="1:33" ht="12.75" customHeight="1" x14ac:dyDescent="0.25">
      <c r="A38" s="24" t="s">
        <v>71</v>
      </c>
      <c r="B38" s="28" t="s">
        <v>117</v>
      </c>
      <c r="C38" s="29">
        <v>250318</v>
      </c>
      <c r="D38" s="30" t="str">
        <f t="shared" si="0"/>
        <v>{"description": "Población proyectada para 2023 (habitantes)", "value":"250,318"}</v>
      </c>
      <c r="E38" s="15">
        <v>0.17</v>
      </c>
      <c r="F38" s="15" t="str">
        <f t="shared" si="1"/>
        <v>{"description": "Porcentaje de personas que residen en el área rural", "value":"17%"}</v>
      </c>
      <c r="G38" s="16">
        <v>86.77</v>
      </c>
      <c r="H38" s="16" t="str">
        <f t="shared" si="2"/>
        <v>{"description": "Índice de masculinidad", "value":"86.77"}</v>
      </c>
      <c r="I38" s="15">
        <v>0.43</v>
      </c>
      <c r="J38" s="15" t="str">
        <f t="shared" si="3"/>
        <v>{"description": "Índice de envejecimiento", "value":"43%"}</v>
      </c>
      <c r="K38" s="15">
        <v>0.49</v>
      </c>
      <c r="L38" s="15" t="str">
        <f t="shared" si="4"/>
        <v>{"description": "Tasa de dependencia", "value":"49%"}</v>
      </c>
      <c r="M38" s="36" t="str">
        <f t="shared" si="5"/>
        <v>"category1": [{"description": "Población proyectada para 2023 (habitantes)", "value":"250,318"},{"description": "Porcentaje de personas que residen en el área rural", "value":"17%"},{"description": "Índice de masculinidad", "value":"86.77"},{"description": "Índice de envejecimiento", "value":"43%"},{"description": "Tasa de dependencia", "value":"49%"}]</v>
      </c>
      <c r="N38" s="16"/>
      <c r="O38" s="15"/>
      <c r="P38" s="15"/>
      <c r="Q38" s="15"/>
      <c r="R38" s="15"/>
      <c r="S38" s="17"/>
      <c r="T38" s="17"/>
      <c r="U38" s="17"/>
      <c r="V38" s="15"/>
      <c r="W38" s="15"/>
      <c r="X38" s="15"/>
      <c r="Y38" s="15"/>
      <c r="Z38" s="15"/>
      <c r="AA38" s="15"/>
      <c r="AB38" s="15"/>
      <c r="AC38" s="15"/>
      <c r="AD38" s="15"/>
      <c r="AE38" s="14"/>
      <c r="AF38" s="15"/>
      <c r="AG38" s="17"/>
    </row>
    <row r="39" spans="1:33" ht="12.75" customHeight="1" x14ac:dyDescent="0.25">
      <c r="A39" s="24" t="s">
        <v>72</v>
      </c>
      <c r="B39" s="28" t="s">
        <v>119</v>
      </c>
      <c r="C39" s="29">
        <v>14103</v>
      </c>
      <c r="D39" s="30" t="str">
        <f t="shared" si="0"/>
        <v>{"description": "Población proyectada para 2023 (habitantes)", "value":"14,103"}</v>
      </c>
      <c r="E39" s="15">
        <v>0.45</v>
      </c>
      <c r="F39" s="15" t="str">
        <f t="shared" si="1"/>
        <v>{"description": "Porcentaje de personas que residen en el área rural", "value":"45%"}</v>
      </c>
      <c r="G39" s="16">
        <v>88.06</v>
      </c>
      <c r="H39" s="16" t="str">
        <f t="shared" si="2"/>
        <v>{"description": "Índice de masculinidad", "value":"88.06"}</v>
      </c>
      <c r="I39" s="15">
        <v>0.4</v>
      </c>
      <c r="J39" s="15" t="str">
        <f t="shared" si="3"/>
        <v>{"description": "Índice de envejecimiento", "value":"40%"}</v>
      </c>
      <c r="K39" s="15">
        <v>0.55000000000000004</v>
      </c>
      <c r="L39" s="15" t="str">
        <f t="shared" si="4"/>
        <v>{"description": "Tasa de dependencia", "value":"55%"}</v>
      </c>
      <c r="M39" s="36" t="str">
        <f t="shared" si="5"/>
        <v>"category1": [{"description": "Población proyectada para 2023 (habitantes)", "value":"14,103"},{"description": "Porcentaje de personas que residen en el área rural", "value":"45%"},{"description": "Índice de masculinidad", "value":"88.06"},{"description": "Índice de envejecimiento", "value":"40%"},{"description": "Tasa de dependencia", "value":"55%"}]</v>
      </c>
      <c r="N39" s="16"/>
      <c r="O39" s="15"/>
      <c r="P39" s="15"/>
      <c r="Q39" s="15"/>
      <c r="R39" s="15"/>
      <c r="S39" s="17"/>
      <c r="T39" s="17"/>
      <c r="U39" s="17"/>
      <c r="V39" s="15"/>
      <c r="W39" s="15"/>
      <c r="X39" s="15"/>
      <c r="Y39" s="15"/>
      <c r="Z39" s="15"/>
      <c r="AA39" s="15"/>
      <c r="AB39" s="15"/>
      <c r="AC39" s="15"/>
      <c r="AD39" s="15"/>
      <c r="AE39" s="14"/>
      <c r="AF39" s="15"/>
      <c r="AG39" s="17"/>
    </row>
    <row r="40" spans="1:33" ht="12.75" customHeight="1" x14ac:dyDescent="0.25">
      <c r="A40" s="24" t="s">
        <v>73</v>
      </c>
      <c r="B40" s="28" t="s">
        <v>118</v>
      </c>
      <c r="C40" s="29">
        <v>67385</v>
      </c>
      <c r="D40" s="30" t="str">
        <f t="shared" si="0"/>
        <v>{"description": "Población proyectada para 2023 (habitantes)", "value":"67,385"}</v>
      </c>
      <c r="E40" s="15">
        <v>0.52</v>
      </c>
      <c r="F40" s="15" t="str">
        <f t="shared" si="1"/>
        <v>{"description": "Porcentaje de personas que residen en el área rural", "value":"52%"}</v>
      </c>
      <c r="G40" s="16">
        <v>88.48</v>
      </c>
      <c r="H40" s="16" t="str">
        <f t="shared" si="2"/>
        <v>{"description": "Índice de masculinidad", "value":"88.48"}</v>
      </c>
      <c r="I40" s="15">
        <v>0.36</v>
      </c>
      <c r="J40" s="15" t="str">
        <f t="shared" si="3"/>
        <v>{"description": "Índice de envejecimiento", "value":"36%"}</v>
      </c>
      <c r="K40" s="15">
        <v>0.55000000000000004</v>
      </c>
      <c r="L40" s="15" t="str">
        <f t="shared" si="4"/>
        <v>{"description": "Tasa de dependencia", "value":"55%"}</v>
      </c>
      <c r="M40" s="36" t="str">
        <f t="shared" si="5"/>
        <v>"category1": [{"description": "Población proyectada para 2023 (habitantes)", "value":"67,385"},{"description": "Porcentaje de personas que residen en el área rural", "value":"52%"},{"description": "Índice de masculinidad", "value":"88.48"},{"description": "Índice de envejecimiento", "value":"36%"},{"description": "Tasa de dependencia", "value":"55%"}]</v>
      </c>
      <c r="N40" s="16"/>
      <c r="O40" s="15"/>
      <c r="P40" s="15"/>
      <c r="Q40" s="15"/>
      <c r="R40" s="15"/>
      <c r="S40" s="17"/>
      <c r="T40" s="17"/>
      <c r="U40" s="17"/>
      <c r="V40" s="15"/>
      <c r="W40" s="15"/>
      <c r="X40" s="15"/>
      <c r="Y40" s="15"/>
      <c r="Z40" s="15"/>
      <c r="AA40" s="15"/>
      <c r="AB40" s="15"/>
      <c r="AC40" s="15"/>
      <c r="AD40" s="15"/>
      <c r="AE40" s="14"/>
      <c r="AF40" s="15"/>
      <c r="AG40" s="17"/>
    </row>
    <row r="41" spans="1:33" ht="12.75" customHeight="1" x14ac:dyDescent="0.25">
      <c r="A41" s="24" t="s">
        <v>74</v>
      </c>
      <c r="B41" s="28" t="s">
        <v>112</v>
      </c>
      <c r="C41" s="29">
        <v>100393</v>
      </c>
      <c r="D41" s="30" t="str">
        <f t="shared" si="0"/>
        <v>{"description": "Población proyectada para 2023 (habitantes)", "value":"100,393"}</v>
      </c>
      <c r="E41" s="15">
        <v>0.49</v>
      </c>
      <c r="F41" s="15" t="str">
        <f t="shared" si="1"/>
        <v>{"description": "Porcentaje de personas que residen en el área rural", "value":"49%"}</v>
      </c>
      <c r="G41" s="16">
        <v>89.55</v>
      </c>
      <c r="H41" s="16" t="str">
        <f t="shared" si="2"/>
        <v>{"description": "Índice de masculinidad", "value":"89.55"}</v>
      </c>
      <c r="I41" s="15">
        <v>0.26</v>
      </c>
      <c r="J41" s="15" t="str">
        <f t="shared" si="3"/>
        <v>{"description": "Índice de envejecimiento", "value":"26%"}</v>
      </c>
      <c r="K41" s="15">
        <v>0.56000000000000005</v>
      </c>
      <c r="L41" s="15" t="str">
        <f t="shared" si="4"/>
        <v>{"description": "Tasa de dependencia", "value":"56%"}</v>
      </c>
      <c r="M41" s="36" t="str">
        <f t="shared" si="5"/>
        <v>"category1": [{"description": "Población proyectada para 2023 (habitantes)", "value":"100,393"},{"description": "Porcentaje de personas que residen en el área rural", "value":"49%"},{"description": "Índice de masculinidad", "value":"89.55"},{"description": "Índice de envejecimiento", "value":"26%"},{"description": "Tasa de dependencia", "value":"56%"}]</v>
      </c>
      <c r="N41" s="16"/>
      <c r="O41" s="15"/>
      <c r="P41" s="15"/>
      <c r="Q41" s="15"/>
      <c r="R41" s="15"/>
      <c r="S41" s="17"/>
      <c r="T41" s="17"/>
      <c r="U41" s="17"/>
      <c r="V41" s="15"/>
      <c r="W41" s="15"/>
      <c r="X41" s="15"/>
      <c r="Y41" s="15"/>
      <c r="Z41" s="15"/>
      <c r="AA41" s="15"/>
      <c r="AB41" s="15"/>
      <c r="AC41" s="15"/>
      <c r="AD41" s="15"/>
      <c r="AE41" s="14"/>
      <c r="AF41" s="15"/>
      <c r="AG41" s="17"/>
    </row>
    <row r="42" spans="1:33" ht="12.75" customHeight="1" x14ac:dyDescent="0.25">
      <c r="A42" s="24" t="s">
        <v>75</v>
      </c>
      <c r="B42" s="28" t="s">
        <v>113</v>
      </c>
      <c r="C42" s="29">
        <v>159011</v>
      </c>
      <c r="D42" s="30" t="str">
        <f t="shared" si="0"/>
        <v>{"description": "Población proyectada para 2023 (habitantes)", "value":"159,011"}</v>
      </c>
      <c r="E42" s="15">
        <v>0.22</v>
      </c>
      <c r="F42" s="15" t="str">
        <f t="shared" si="1"/>
        <v>{"description": "Porcentaje de personas que residen en el área rural", "value":"22%"}</v>
      </c>
      <c r="G42" s="16">
        <v>91.79</v>
      </c>
      <c r="H42" s="16" t="str">
        <f t="shared" si="2"/>
        <v>{"description": "Índice de masculinidad", "value":"91.79"}</v>
      </c>
      <c r="I42" s="15">
        <v>0.33</v>
      </c>
      <c r="J42" s="15" t="str">
        <f t="shared" si="3"/>
        <v>{"description": "Índice de envejecimiento", "value":"33%"}</v>
      </c>
      <c r="K42" s="15">
        <v>0.49</v>
      </c>
      <c r="L42" s="15" t="str">
        <f t="shared" si="4"/>
        <v>{"description": "Tasa de dependencia", "value":"49%"}</v>
      </c>
      <c r="M42" s="36" t="str">
        <f t="shared" si="5"/>
        <v>"category1": [{"description": "Población proyectada para 2023 (habitantes)", "value":"159,011"},{"description": "Porcentaje de personas que residen en el área rural", "value":"22%"},{"description": "Índice de masculinidad", "value":"91.79"},{"description": "Índice de envejecimiento", "value":"33%"},{"description": "Tasa de dependencia", "value":"49%"}]</v>
      </c>
      <c r="N42" s="16"/>
      <c r="O42" s="15"/>
      <c r="P42" s="15"/>
      <c r="Q42" s="15"/>
      <c r="R42" s="15"/>
      <c r="S42" s="17"/>
      <c r="T42" s="17"/>
      <c r="U42" s="17"/>
      <c r="V42" s="15"/>
      <c r="W42" s="15"/>
      <c r="X42" s="15"/>
      <c r="Y42" s="15"/>
      <c r="Z42" s="15"/>
      <c r="AA42" s="15"/>
      <c r="AB42" s="15"/>
      <c r="AC42" s="15"/>
      <c r="AD42" s="15"/>
      <c r="AE42" s="14"/>
      <c r="AF42" s="15"/>
      <c r="AG42" s="17"/>
    </row>
    <row r="43" spans="1:33" ht="12.75" customHeight="1" x14ac:dyDescent="0.25">
      <c r="A43" s="24" t="s">
        <v>76</v>
      </c>
      <c r="B43" s="28" t="s">
        <v>115</v>
      </c>
      <c r="C43" s="29">
        <v>58442</v>
      </c>
      <c r="D43" s="30" t="str">
        <f t="shared" si="0"/>
        <v>{"description": "Población proyectada para 2023 (habitantes)", "value":"58,442"}</v>
      </c>
      <c r="E43" s="15">
        <v>0.46</v>
      </c>
      <c r="F43" s="15" t="str">
        <f t="shared" si="1"/>
        <v>{"description": "Porcentaje de personas que residen en el área rural", "value":"46%"}</v>
      </c>
      <c r="G43" s="16">
        <v>89.35</v>
      </c>
      <c r="H43" s="16" t="str">
        <f t="shared" si="2"/>
        <v>{"description": "Índice de masculinidad", "value":"89.35"}</v>
      </c>
      <c r="I43" s="15">
        <v>0.36</v>
      </c>
      <c r="J43" s="15" t="str">
        <f t="shared" si="3"/>
        <v>{"description": "Índice de envejecimiento", "value":"36%"}</v>
      </c>
      <c r="K43" s="15">
        <v>0.49</v>
      </c>
      <c r="L43" s="15" t="str">
        <f t="shared" si="4"/>
        <v>{"description": "Tasa de dependencia", "value":"49%"}</v>
      </c>
      <c r="M43" s="36" t="str">
        <f t="shared" si="5"/>
        <v>"category1": [{"description": "Población proyectada para 2023 (habitantes)", "value":"58,442"},{"description": "Porcentaje de personas que residen en el área rural", "value":"46%"},{"description": "Índice de masculinidad", "value":"89.35"},{"description": "Índice de envejecimiento", "value":"36%"},{"description": "Tasa de dependencia", "value":"49%"}]</v>
      </c>
      <c r="N43" s="16"/>
      <c r="O43" s="15"/>
      <c r="P43" s="15"/>
      <c r="Q43" s="15"/>
      <c r="R43" s="15"/>
      <c r="S43" s="17"/>
      <c r="T43" s="17"/>
      <c r="U43" s="17"/>
      <c r="V43" s="15"/>
      <c r="W43" s="15"/>
      <c r="X43" s="15"/>
      <c r="Y43" s="15"/>
      <c r="Z43" s="15"/>
      <c r="AA43" s="15"/>
      <c r="AB43" s="15"/>
      <c r="AC43" s="15"/>
      <c r="AD43" s="15"/>
      <c r="AE43" s="14"/>
      <c r="AF43" s="15"/>
      <c r="AG43" s="17"/>
    </row>
    <row r="44" spans="1:33" ht="12.75" customHeight="1" x14ac:dyDescent="0.25">
      <c r="A44" s="24" t="s">
        <v>77</v>
      </c>
      <c r="B44" s="28" t="s">
        <v>114</v>
      </c>
      <c r="C44" s="29">
        <v>188836</v>
      </c>
      <c r="D44" s="30" t="str">
        <f t="shared" si="0"/>
        <v>{"description": "Población proyectada para 2023 (habitantes)", "value":"188,836"}</v>
      </c>
      <c r="E44" s="15">
        <v>0.49</v>
      </c>
      <c r="F44" s="15" t="str">
        <f t="shared" si="1"/>
        <v>{"description": "Porcentaje de personas que residen en el área rural", "value":"49%"}</v>
      </c>
      <c r="G44" s="16">
        <v>88.09</v>
      </c>
      <c r="H44" s="16" t="str">
        <f t="shared" si="2"/>
        <v>{"description": "Índice de masculinidad", "value":"88.09"}</v>
      </c>
      <c r="I44" s="15">
        <v>0.28999999999999998</v>
      </c>
      <c r="J44" s="15" t="str">
        <f t="shared" si="3"/>
        <v>{"description": "Índice de envejecimiento", "value":"29%"}</v>
      </c>
      <c r="K44" s="15">
        <v>0.53</v>
      </c>
      <c r="L44" s="15" t="str">
        <f t="shared" si="4"/>
        <v>{"description": "Tasa de dependencia", "value":"53%"}</v>
      </c>
      <c r="M44" s="36" t="str">
        <f t="shared" si="5"/>
        <v>"category1": [{"description": "Población proyectada para 2023 (habitantes)", "value":"188,836"},{"description": "Porcentaje de personas que residen en el área rural", "value":"49%"},{"description": "Índice de masculinidad", "value":"88.09"},{"description": "Índice de envejecimiento", "value":"29%"},{"description": "Tasa de dependencia", "value":"53%"}]</v>
      </c>
      <c r="N44" s="16"/>
      <c r="O44" s="15"/>
      <c r="P44" s="15"/>
      <c r="Q44" s="15"/>
      <c r="R44" s="15"/>
      <c r="S44" s="17"/>
      <c r="T44" s="17"/>
      <c r="U44" s="17"/>
      <c r="V44" s="15"/>
      <c r="W44" s="15"/>
      <c r="X44" s="15"/>
      <c r="Y44" s="15"/>
      <c r="Z44" s="15"/>
      <c r="AA44" s="15"/>
      <c r="AB44" s="15"/>
      <c r="AC44" s="15"/>
      <c r="AD44" s="15"/>
      <c r="AE44" s="14"/>
      <c r="AF44" s="15"/>
      <c r="AG44" s="17"/>
    </row>
    <row r="45" spans="1:33" ht="12.75" customHeight="1" x14ac:dyDescent="0.25">
      <c r="A45" s="24" t="s">
        <v>78</v>
      </c>
      <c r="B45" s="28" t="s">
        <v>109</v>
      </c>
      <c r="C45" s="29">
        <v>111892</v>
      </c>
      <c r="D45" s="30" t="str">
        <f t="shared" si="0"/>
        <v>{"description": "Población proyectada para 2023 (habitantes)", "value":"111,892"}</v>
      </c>
      <c r="E45" s="15">
        <v>0.34</v>
      </c>
      <c r="F45" s="15" t="str">
        <f t="shared" si="1"/>
        <v>{"description": "Porcentaje de personas que residen en el área rural", "value":"34%"}</v>
      </c>
      <c r="G45" s="16">
        <v>84.97</v>
      </c>
      <c r="H45" s="16" t="str">
        <f t="shared" si="2"/>
        <v>{"description": "Índice de masculinidad", "value":"84.97"}</v>
      </c>
      <c r="I45" s="15">
        <v>0.35</v>
      </c>
      <c r="J45" s="15" t="str">
        <f t="shared" si="3"/>
        <v>{"description": "Índice de envejecimiento", "value":"35%"}</v>
      </c>
      <c r="K45" s="15">
        <v>0.63</v>
      </c>
      <c r="L45" s="15" t="str">
        <f t="shared" si="4"/>
        <v>{"description": "Tasa de dependencia", "value":"63%"}</v>
      </c>
      <c r="M45" s="36" t="str">
        <f t="shared" si="5"/>
        <v>"category1": [{"description": "Población proyectada para 2023 (habitantes)", "value":"111,892"},{"description": "Porcentaje de personas que residen en el área rural", "value":"34%"},{"description": "Índice de masculinidad", "value":"84.97"},{"description": "Índice de envejecimiento", "value":"35%"},{"description": "Tasa de dependencia", "value":"63%"}]</v>
      </c>
      <c r="N45" s="16"/>
      <c r="O45" s="15"/>
      <c r="P45" s="15"/>
      <c r="Q45" s="15"/>
      <c r="R45" s="15"/>
      <c r="S45" s="17"/>
      <c r="T45" s="17"/>
      <c r="U45" s="17"/>
      <c r="V45" s="15"/>
      <c r="W45" s="15"/>
      <c r="X45" s="15"/>
      <c r="Y45" s="15"/>
      <c r="Z45" s="15"/>
      <c r="AA45" s="15"/>
      <c r="AB45" s="15"/>
      <c r="AC45" s="15"/>
      <c r="AD45" s="15"/>
      <c r="AE45" s="14"/>
      <c r="AF45" s="15"/>
      <c r="AG45" s="17"/>
    </row>
    <row r="46" spans="1:33" ht="12.75" customHeight="1" x14ac:dyDescent="0.25">
      <c r="A46" s="24" t="s">
        <v>79</v>
      </c>
      <c r="B46" s="28" t="s">
        <v>111</v>
      </c>
      <c r="C46" s="29">
        <v>77755</v>
      </c>
      <c r="D46" s="30" t="str">
        <f t="shared" si="0"/>
        <v>{"description": "Población proyectada para 2023 (habitantes)", "value":"77,755"}</v>
      </c>
      <c r="E46" s="15">
        <v>0.54</v>
      </c>
      <c r="F46" s="15" t="str">
        <f t="shared" si="1"/>
        <v>{"description": "Porcentaje de personas que residen en el área rural", "value":"54%"}</v>
      </c>
      <c r="G46" s="16">
        <v>85.56</v>
      </c>
      <c r="H46" s="16" t="str">
        <f t="shared" si="2"/>
        <v>{"description": "Índice de masculinidad", "value":"85.56"}</v>
      </c>
      <c r="I46" s="15">
        <v>0.25</v>
      </c>
      <c r="J46" s="15" t="str">
        <f t="shared" si="3"/>
        <v>{"description": "Índice de envejecimiento", "value":"25%"}</v>
      </c>
      <c r="K46" s="15">
        <v>0.61</v>
      </c>
      <c r="L46" s="15" t="str">
        <f t="shared" si="4"/>
        <v>{"description": "Tasa de dependencia", "value":"61%"}</v>
      </c>
      <c r="M46" s="36" t="str">
        <f t="shared" si="5"/>
        <v>"category1": [{"description": "Población proyectada para 2023 (habitantes)", "value":"77,755"},{"description": "Porcentaje de personas que residen en el área rural", "value":"54%"},{"description": "Índice de masculinidad", "value":"85.56"},{"description": "Índice de envejecimiento", "value":"25%"},{"description": "Tasa de dependencia", "value":"61%"}]</v>
      </c>
      <c r="N46" s="16"/>
      <c r="O46" s="15"/>
      <c r="P46" s="15"/>
      <c r="Q46" s="15"/>
      <c r="R46" s="15"/>
      <c r="S46" s="17"/>
      <c r="T46" s="17"/>
      <c r="U46" s="17"/>
      <c r="V46" s="15"/>
      <c r="W46" s="15"/>
      <c r="X46" s="15"/>
      <c r="Y46" s="15"/>
      <c r="Z46" s="15"/>
      <c r="AA46" s="15"/>
      <c r="AB46" s="15"/>
      <c r="AC46" s="15"/>
      <c r="AD46" s="15"/>
      <c r="AE46" s="14"/>
      <c r="AF46" s="15"/>
      <c r="AG46" s="17"/>
    </row>
    <row r="47" spans="1:33" ht="12.75" customHeight="1" x14ac:dyDescent="0.25">
      <c r="A47" s="24" t="s">
        <v>80</v>
      </c>
      <c r="B47" s="28" t="s">
        <v>110</v>
      </c>
      <c r="C47" s="29">
        <v>159235</v>
      </c>
      <c r="D47" s="30" t="str">
        <f t="shared" si="0"/>
        <v>{"description": "Población proyectada para 2023 (habitantes)", "value":"159,235"}</v>
      </c>
      <c r="E47" s="15">
        <v>0.56000000000000005</v>
      </c>
      <c r="F47" s="15" t="str">
        <f t="shared" si="1"/>
        <v>{"description": "Porcentaje de personas que residen en el área rural", "value":"56%"}</v>
      </c>
      <c r="G47" s="16">
        <v>89.35</v>
      </c>
      <c r="H47" s="16" t="str">
        <f t="shared" si="2"/>
        <v>{"description": "Índice de masculinidad", "value":"89.35"}</v>
      </c>
      <c r="I47" s="15">
        <v>0.32</v>
      </c>
      <c r="J47" s="15" t="str">
        <f t="shared" si="3"/>
        <v>{"description": "Índice de envejecimiento", "value":"32%"}</v>
      </c>
      <c r="K47" s="15">
        <v>0.59</v>
      </c>
      <c r="L47" s="15" t="str">
        <f t="shared" si="4"/>
        <v>{"description": "Tasa de dependencia", "value":"59%"}</v>
      </c>
      <c r="M47" s="36" t="str">
        <f t="shared" si="5"/>
        <v>"category1": [{"description": "Población proyectada para 2023 (habitantes)", "value":"159,235"},{"description": "Porcentaje de personas que residen en el área rural", "value":"56%"},{"description": "Índice de masculinidad", "value":"89.35"},{"description": "Índice de envejecimiento", "value":"32%"},{"description": "Tasa de dependencia", "value":"59%"}]</v>
      </c>
      <c r="N47" s="16"/>
      <c r="O47" s="15"/>
      <c r="P47" s="15"/>
      <c r="Q47" s="15"/>
      <c r="R47" s="15"/>
      <c r="S47" s="17"/>
      <c r="T47" s="17"/>
      <c r="U47" s="17"/>
      <c r="V47" s="15"/>
      <c r="W47" s="15"/>
      <c r="X47" s="15"/>
      <c r="Y47" s="15"/>
      <c r="Z47" s="15"/>
      <c r="AA47" s="15"/>
      <c r="AB47" s="15"/>
      <c r="AC47" s="15"/>
      <c r="AD47" s="15"/>
      <c r="AE47" s="14"/>
      <c r="AF47" s="15"/>
      <c r="AG47" s="17"/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6">
    <mergeCell ref="AF1:AG1"/>
    <mergeCell ref="C1:K1"/>
    <mergeCell ref="L1:O1"/>
    <mergeCell ref="P1:S1"/>
    <mergeCell ref="T1:Y1"/>
    <mergeCell ref="Z1:AE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workbookViewId="0">
      <selection activeCell="K3" sqref="K3:K47"/>
    </sheetView>
  </sheetViews>
  <sheetFormatPr baseColWidth="10" defaultColWidth="12.6640625" defaultRowHeight="15" customHeight="1" x14ac:dyDescent="0.25"/>
  <cols>
    <col min="1" max="1" width="20.88671875" customWidth="1"/>
    <col min="2" max="2" width="4.33203125" customWidth="1"/>
    <col min="3" max="3" width="15" customWidth="1"/>
    <col min="4" max="4" width="18.44140625" customWidth="1"/>
    <col min="5" max="7" width="15" customWidth="1"/>
    <col min="8" max="8" width="22.77734375" customWidth="1"/>
    <col min="9" max="10" width="15" customWidth="1"/>
    <col min="11" max="11" width="15" style="38" customWidth="1"/>
    <col min="12" max="16" width="15" customWidth="1"/>
    <col min="17" max="18" width="17" customWidth="1"/>
    <col min="19" max="28" width="15" customWidth="1"/>
  </cols>
  <sheetData>
    <row r="1" spans="1:28" ht="45" customHeight="1" x14ac:dyDescent="0.25">
      <c r="A1" s="1"/>
      <c r="B1" s="1"/>
      <c r="C1" s="32" t="s">
        <v>1</v>
      </c>
      <c r="D1" s="35"/>
      <c r="E1" s="34"/>
      <c r="F1" s="34"/>
      <c r="G1" s="34"/>
      <c r="H1" s="34"/>
      <c r="I1" s="34"/>
      <c r="J1" s="32"/>
      <c r="K1" s="34"/>
      <c r="L1" s="34"/>
      <c r="M1" s="34"/>
      <c r="N1" s="32"/>
      <c r="O1" s="34"/>
      <c r="P1" s="34"/>
      <c r="Q1" s="34"/>
      <c r="R1" s="34"/>
      <c r="S1" s="34"/>
      <c r="T1" s="32"/>
      <c r="U1" s="34"/>
      <c r="V1" s="34"/>
      <c r="W1" s="34"/>
      <c r="X1" s="34"/>
      <c r="Y1" s="34"/>
      <c r="Z1" s="32"/>
      <c r="AA1" s="33"/>
      <c r="AB1" s="4"/>
    </row>
    <row r="2" spans="1:28" ht="12.75" customHeight="1" x14ac:dyDescent="0.25">
      <c r="A2" s="23" t="s">
        <v>6</v>
      </c>
      <c r="B2" s="27" t="s">
        <v>82</v>
      </c>
      <c r="C2" s="7" t="s">
        <v>14</v>
      </c>
      <c r="D2" s="7"/>
      <c r="E2" s="7" t="s">
        <v>15</v>
      </c>
      <c r="F2" s="7"/>
      <c r="G2" s="7" t="s">
        <v>16</v>
      </c>
      <c r="H2" s="7"/>
      <c r="I2" s="7" t="s">
        <v>17</v>
      </c>
      <c r="J2" s="7"/>
      <c r="K2" s="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8" ht="12.75" customHeight="1" x14ac:dyDescent="0.25">
      <c r="A3" s="24" t="s">
        <v>81</v>
      </c>
      <c r="B3" s="28" t="s">
        <v>127</v>
      </c>
      <c r="C3" s="15">
        <v>0.10100000000000001</v>
      </c>
      <c r="D3" s="30" t="str">
        <f>CONCATENATE("{","""" &amp; "description"  &amp; """", ": ", """" &amp; $C$2 &amp; """", ", """ &amp; "value" &amp;""":", """" &amp; TEXT(C3,"#,###") &amp; """","}")</f>
        <v>{"description": "Tasa de analfabetismo (población de 10 años y más)", "value":""}</v>
      </c>
      <c r="E3" s="15">
        <v>0.11899999999999999</v>
      </c>
      <c r="F3" s="15" t="str">
        <f>CONCATENATE("{","""" &amp; "description"  &amp; """", ": ", """" &amp; $E$2 &amp; """", ", """ &amp; "value" &amp;""":", """" &amp; TEXT(E3,"##%") &amp; """","}")</f>
        <v>{"description": "Tasa de analfabetismo de mujeres (mujeres de 10 años y más)", "value":"12%"}</v>
      </c>
      <c r="G3" s="16">
        <v>7.3</v>
      </c>
      <c r="H3" s="16" t="str">
        <f>CONCATENATE("{","""" &amp; "description"  &amp; """", ": ", """" &amp; $G$2 &amp; """", ", """ &amp; "value" &amp;""":", """" &amp; TEXT(G3,"###.#") &amp; """","}")</f>
        <v>{"description": "Escolaridad promedio (en años)", "value":"7.3"}</v>
      </c>
      <c r="I3" s="15">
        <v>0.72299999999999998</v>
      </c>
      <c r="J3" s="15" t="str">
        <f>CONCATENATE("{","""" &amp; "description"  &amp; """", ": ", """" &amp; $I$2 &amp; """", ", """ &amp; "value" &amp;""":", """" &amp; TEXT(I3,"##%") &amp; """","}")</f>
        <v>{"description": "Tasa de escolaridad en niños y niñas de 0 a 17 años", "value":"72%"}</v>
      </c>
      <c r="K3" s="36" t="str">
        <f>CONCATENATE("""" &amp; "category2" &amp;""": [",D3,",",F3,",",H3,",",J3,"]")</f>
        <v>"category2": [{"description": "Tasa de analfabetismo (población de 10 años y más)", "value":""},{"description": "Tasa de analfabetismo de mujeres (mujeres de 10 años y más)", "value":"12%"},{"description": "Escolaridad promedio (en años)", "value":"7.3"},{"description": "Tasa de escolaridad en niños y niñas de 0 a 17 años", "value":"72%"}]</v>
      </c>
      <c r="L3" s="15"/>
      <c r="M3" s="17"/>
      <c r="N3" s="17"/>
      <c r="O3" s="17"/>
      <c r="P3" s="15"/>
      <c r="Q3" s="15"/>
      <c r="R3" s="15"/>
      <c r="S3" s="15"/>
      <c r="T3" s="15"/>
      <c r="U3" s="15"/>
      <c r="V3" s="15"/>
      <c r="W3" s="15"/>
      <c r="X3" s="15"/>
      <c r="Y3" s="14"/>
      <c r="Z3" s="15"/>
      <c r="AA3" s="17"/>
    </row>
    <row r="4" spans="1:28" ht="12.75" customHeight="1" x14ac:dyDescent="0.25">
      <c r="A4" s="24" t="s">
        <v>36</v>
      </c>
      <c r="B4" s="28" t="s">
        <v>83</v>
      </c>
      <c r="C4" s="15">
        <v>7.0000000000000007E-2</v>
      </c>
      <c r="D4" s="30" t="str">
        <f t="shared" ref="D4:D47" si="0">CONCATENATE("{","""" &amp; "description"  &amp; """", ": ", """" &amp; $C$2 &amp; """", ", """ &amp; "value" &amp;""":", """" &amp; TEXT(C4,"#,###") &amp; """","}")</f>
        <v>{"description": "Tasa de analfabetismo (población de 10 años y más)", "value":""}</v>
      </c>
      <c r="E4" s="15">
        <v>0.08</v>
      </c>
      <c r="F4" s="15" t="str">
        <f t="shared" ref="F4:F47" si="1">CONCATENATE("{","""" &amp; "description"  &amp; """", ": ", """" &amp; $E$2 &amp; """", ", """ &amp; "value" &amp;""":", """" &amp; TEXT(E4,"##%") &amp; """","}")</f>
        <v>{"description": "Tasa de analfabetismo de mujeres (mujeres de 10 años y más)", "value":"8%"}</v>
      </c>
      <c r="G4" s="16">
        <v>7.1504770000000004</v>
      </c>
      <c r="H4" s="16" t="str">
        <f t="shared" ref="H4:H47" si="2">CONCATENATE("{","""" &amp; "description"  &amp; """", ": ", """" &amp; $G$2 &amp; """", ", """ &amp; "value" &amp;""":", """" &amp; TEXT(G4,"###.#") &amp; """","}")</f>
        <v>{"description": "Escolaridad promedio (en años)", "value":"7.2"}</v>
      </c>
      <c r="I4" s="15">
        <v>0.74</v>
      </c>
      <c r="J4" s="15" t="str">
        <f t="shared" ref="J4:J47" si="3">CONCATENATE("{","""" &amp; "description"  &amp; """", ": ", """" &amp; $I$2 &amp; """", ", """ &amp; "value" &amp;""":", """" &amp; TEXT(I4,"##%") &amp; """","}")</f>
        <v>{"description": "Tasa de escolaridad en niños y niñas de 0 a 17 años", "value":"74%"}</v>
      </c>
      <c r="K4" s="36" t="str">
        <f t="shared" ref="K4:K47" si="4">CONCATENATE("""" &amp; "category2" &amp;""": [",D4,",",F4,",",H4,",",J4,"]")</f>
        <v>"category2": [{"description": "Tasa de analfabetismo (población de 10 años y más)", "value":""},{"description": "Tasa de analfabetismo de mujeres (mujeres de 10 años y más)", "value":"8%"},{"description": "Escolaridad promedio (en años)", "value":"7.2"},{"description": "Tasa de escolaridad en niños y niñas de 0 a 17 años", "value":"74%"}]</v>
      </c>
      <c r="L4" s="15"/>
      <c r="M4" s="17"/>
      <c r="N4" s="17"/>
      <c r="O4" s="17"/>
      <c r="P4" s="15"/>
      <c r="Q4" s="15"/>
      <c r="R4" s="15"/>
      <c r="S4" s="15"/>
      <c r="T4" s="15"/>
      <c r="U4" s="15"/>
      <c r="V4" s="15"/>
      <c r="W4" s="15"/>
      <c r="X4" s="15"/>
      <c r="Y4" s="14"/>
      <c r="Z4" s="15"/>
      <c r="AA4" s="17"/>
    </row>
    <row r="5" spans="1:28" ht="12.75" customHeight="1" x14ac:dyDescent="0.25">
      <c r="A5" s="24" t="s">
        <v>37</v>
      </c>
      <c r="B5" s="28" t="s">
        <v>84</v>
      </c>
      <c r="C5" s="15">
        <v>0.12</v>
      </c>
      <c r="D5" s="30" t="str">
        <f t="shared" si="0"/>
        <v>{"description": "Tasa de analfabetismo (población de 10 años y más)", "value":""}</v>
      </c>
      <c r="E5" s="15">
        <v>0.16</v>
      </c>
      <c r="F5" s="15" t="str">
        <f t="shared" si="1"/>
        <v>{"description": "Tasa de analfabetismo de mujeres (mujeres de 10 años y más)", "value":"16%"}</v>
      </c>
      <c r="G5" s="16">
        <v>6.591564</v>
      </c>
      <c r="H5" s="16" t="str">
        <f t="shared" si="2"/>
        <v>{"description": "Escolaridad promedio (en años)", "value":"6.6"}</v>
      </c>
      <c r="I5" s="15">
        <v>0.72</v>
      </c>
      <c r="J5" s="15" t="str">
        <f t="shared" si="3"/>
        <v>{"description": "Tasa de escolaridad en niños y niñas de 0 a 17 años", "value":"72%"}</v>
      </c>
      <c r="K5" s="36" t="str">
        <f t="shared" si="4"/>
        <v>"category2": [{"description": "Tasa de analfabetismo (población de 10 años y más)", "value":""},{"description": "Tasa de analfabetismo de mujeres (mujeres de 10 años y más)", "value":"16%"},{"description": "Escolaridad promedio (en años)", "value":"6.6"},{"description": "Tasa de escolaridad en niños y niñas de 0 a 17 años", "value":"72%"}]</v>
      </c>
      <c r="L5" s="15"/>
      <c r="M5" s="17"/>
      <c r="N5" s="17"/>
      <c r="O5" s="17"/>
      <c r="P5" s="15"/>
      <c r="Q5" s="15"/>
      <c r="R5" s="15"/>
      <c r="S5" s="15"/>
      <c r="T5" s="15"/>
      <c r="U5" s="15"/>
      <c r="V5" s="15"/>
      <c r="W5" s="15"/>
      <c r="X5" s="15"/>
      <c r="Y5" s="14"/>
      <c r="Z5" s="15"/>
      <c r="AA5" s="17"/>
      <c r="AB5" s="13" t="s">
        <v>38</v>
      </c>
    </row>
    <row r="6" spans="1:28" ht="12.75" customHeight="1" x14ac:dyDescent="0.25">
      <c r="A6" s="24" t="s">
        <v>39</v>
      </c>
      <c r="B6" s="28" t="s">
        <v>85</v>
      </c>
      <c r="C6" s="15">
        <v>0.19</v>
      </c>
      <c r="D6" s="30" t="str">
        <f t="shared" si="0"/>
        <v>{"description": "Tasa de analfabetismo (población de 10 años y más)", "value":""}</v>
      </c>
      <c r="E6" s="15">
        <v>0.24</v>
      </c>
      <c r="F6" s="15" t="str">
        <f t="shared" si="1"/>
        <v>{"description": "Tasa de analfabetismo de mujeres (mujeres de 10 años y más)", "value":"24%"}</v>
      </c>
      <c r="G6" s="16">
        <v>5.1466830000000003</v>
      </c>
      <c r="H6" s="16" t="str">
        <f t="shared" si="2"/>
        <v>{"description": "Escolaridad promedio (en años)", "value":"5.1"}</v>
      </c>
      <c r="I6" s="15">
        <v>0.59</v>
      </c>
      <c r="J6" s="15" t="str">
        <f t="shared" si="3"/>
        <v>{"description": "Tasa de escolaridad en niños y niñas de 0 a 17 años", "value":"59%"}</v>
      </c>
      <c r="K6" s="36" t="str">
        <f t="shared" si="4"/>
        <v>"category2": [{"description": "Tasa de analfabetismo (población de 10 años y más)", "value":""},{"description": "Tasa de analfabetismo de mujeres (mujeres de 10 años y más)", "value":"24%"},{"description": "Escolaridad promedio (en años)", "value":"5.1"},{"description": "Tasa de escolaridad en niños y niñas de 0 a 17 años", "value":"59%"}]</v>
      </c>
      <c r="L6" s="15"/>
      <c r="M6" s="17"/>
      <c r="N6" s="17"/>
      <c r="O6" s="17"/>
      <c r="P6" s="15"/>
      <c r="Q6" s="15"/>
      <c r="R6" s="15"/>
      <c r="S6" s="15"/>
      <c r="T6" s="15"/>
      <c r="U6" s="15"/>
      <c r="V6" s="15"/>
      <c r="W6" s="15"/>
      <c r="X6" s="15"/>
      <c r="Y6" s="14"/>
      <c r="Z6" s="15"/>
      <c r="AA6" s="17"/>
    </row>
    <row r="7" spans="1:28" ht="12.75" customHeight="1" x14ac:dyDescent="0.25">
      <c r="A7" s="24" t="s">
        <v>40</v>
      </c>
      <c r="B7" s="28" t="s">
        <v>103</v>
      </c>
      <c r="C7" s="15">
        <v>0.14000000000000001</v>
      </c>
      <c r="D7" s="30" t="str">
        <f t="shared" si="0"/>
        <v>{"description": "Tasa de analfabetismo (población de 10 años y más)", "value":""}</v>
      </c>
      <c r="E7" s="15">
        <v>0.15</v>
      </c>
      <c r="F7" s="15" t="str">
        <f t="shared" si="1"/>
        <v>{"description": "Tasa de analfabetismo de mujeres (mujeres de 10 años y más)", "value":"15%"}</v>
      </c>
      <c r="G7" s="16">
        <v>5.915851</v>
      </c>
      <c r="H7" s="16" t="str">
        <f t="shared" si="2"/>
        <v>{"description": "Escolaridad promedio (en años)", "value":"5.9"}</v>
      </c>
      <c r="I7" s="15">
        <v>0.69</v>
      </c>
      <c r="J7" s="15" t="str">
        <f t="shared" si="3"/>
        <v>{"description": "Tasa de escolaridad en niños y niñas de 0 a 17 años", "value":"69%"}</v>
      </c>
      <c r="K7" s="36" t="str">
        <f t="shared" si="4"/>
        <v>"category2": [{"description": "Tasa de analfabetismo (población de 10 años y más)", "value":""},{"description": "Tasa de analfabetismo de mujeres (mujeres de 10 años y más)", "value":"15%"},{"description": "Escolaridad promedio (en años)", "value":"5.9"},{"description": "Tasa de escolaridad en niños y niñas de 0 a 17 años", "value":"69%"}]</v>
      </c>
      <c r="L7" s="15"/>
      <c r="M7" s="17"/>
      <c r="N7" s="17"/>
      <c r="O7" s="17"/>
      <c r="P7" s="15"/>
      <c r="Q7" s="15"/>
      <c r="R7" s="15"/>
      <c r="S7" s="15"/>
      <c r="T7" s="15"/>
      <c r="U7" s="15"/>
      <c r="V7" s="15"/>
      <c r="W7" s="15"/>
      <c r="X7" s="15"/>
      <c r="Y7" s="14"/>
      <c r="Z7" s="15"/>
      <c r="AA7" s="17"/>
    </row>
    <row r="8" spans="1:28" ht="12.75" customHeight="1" x14ac:dyDescent="0.25">
      <c r="A8" s="24" t="s">
        <v>41</v>
      </c>
      <c r="B8" s="28" t="s">
        <v>102</v>
      </c>
      <c r="C8" s="15">
        <v>0.18</v>
      </c>
      <c r="D8" s="30" t="str">
        <f t="shared" si="0"/>
        <v>{"description": "Tasa de analfabetismo (población de 10 años y más)", "value":""}</v>
      </c>
      <c r="E8" s="15">
        <v>0.17</v>
      </c>
      <c r="F8" s="15" t="str">
        <f t="shared" si="1"/>
        <v>{"description": "Tasa de analfabetismo de mujeres (mujeres de 10 años y más)", "value":"17%"}</v>
      </c>
      <c r="G8" s="16">
        <v>5.6464809999999996</v>
      </c>
      <c r="H8" s="16" t="str">
        <f t="shared" si="2"/>
        <v>{"description": "Escolaridad promedio (en años)", "value":"5.6"}</v>
      </c>
      <c r="I8" s="15">
        <v>0.69</v>
      </c>
      <c r="J8" s="15" t="str">
        <f t="shared" si="3"/>
        <v>{"description": "Tasa de escolaridad en niños y niñas de 0 a 17 años", "value":"69%"}</v>
      </c>
      <c r="K8" s="36" t="str">
        <f t="shared" si="4"/>
        <v>"category2": [{"description": "Tasa de analfabetismo (población de 10 años y más)", "value":""},{"description": "Tasa de analfabetismo de mujeres (mujeres de 10 años y más)", "value":"17%"},{"description": "Escolaridad promedio (en años)", "value":"5.6"},{"description": "Tasa de escolaridad en niños y niñas de 0 a 17 años", "value":"69%"}]</v>
      </c>
      <c r="L8" s="15"/>
      <c r="M8" s="17"/>
      <c r="N8" s="17"/>
      <c r="O8" s="17"/>
      <c r="P8" s="15"/>
      <c r="Q8" s="15"/>
      <c r="R8" s="15"/>
      <c r="S8" s="15"/>
      <c r="T8" s="15"/>
      <c r="U8" s="15"/>
      <c r="V8" s="15"/>
      <c r="W8" s="15"/>
      <c r="X8" s="15"/>
      <c r="Y8" s="14"/>
      <c r="Z8" s="15"/>
      <c r="AA8" s="17"/>
    </row>
    <row r="9" spans="1:28" ht="12.75" customHeight="1" x14ac:dyDescent="0.25">
      <c r="A9" s="24" t="s">
        <v>42</v>
      </c>
      <c r="B9" s="28" t="s">
        <v>97</v>
      </c>
      <c r="C9" s="15">
        <v>0.12</v>
      </c>
      <c r="D9" s="30" t="str">
        <f t="shared" si="0"/>
        <v>{"description": "Tasa de analfabetismo (población de 10 años y más)", "value":""}</v>
      </c>
      <c r="E9" s="15">
        <v>0.15</v>
      </c>
      <c r="F9" s="15" t="str">
        <f t="shared" si="1"/>
        <v>{"description": "Tasa de analfabetismo de mujeres (mujeres de 10 años y más)", "value":"15%"}</v>
      </c>
      <c r="G9" s="16">
        <v>6.8863950000000003</v>
      </c>
      <c r="H9" s="16" t="str">
        <f t="shared" si="2"/>
        <v>{"description": "Escolaridad promedio (en años)", "value":"6.9"}</v>
      </c>
      <c r="I9" s="15">
        <v>0.74</v>
      </c>
      <c r="J9" s="15" t="str">
        <f t="shared" si="3"/>
        <v>{"description": "Tasa de escolaridad en niños y niñas de 0 a 17 años", "value":"74%"}</v>
      </c>
      <c r="K9" s="36" t="str">
        <f t="shared" si="4"/>
        <v>"category2": [{"description": "Tasa de analfabetismo (población de 10 años y más)", "value":""},{"description": "Tasa de analfabetismo de mujeres (mujeres de 10 años y más)", "value":"15%"},{"description": "Escolaridad promedio (en años)", "value":"6.9"},{"description": "Tasa de escolaridad en niños y niñas de 0 a 17 años", "value":"74%"}]</v>
      </c>
      <c r="L9" s="15"/>
      <c r="M9" s="17"/>
      <c r="N9" s="17"/>
      <c r="O9" s="17"/>
      <c r="P9" s="15"/>
      <c r="Q9" s="15"/>
      <c r="R9" s="15"/>
      <c r="S9" s="15"/>
      <c r="T9" s="15"/>
      <c r="U9" s="15"/>
      <c r="V9" s="15"/>
      <c r="W9" s="15"/>
      <c r="X9" s="15"/>
      <c r="Y9" s="14"/>
      <c r="Z9" s="15"/>
      <c r="AA9" s="17"/>
    </row>
    <row r="10" spans="1:28" ht="12.75" customHeight="1" x14ac:dyDescent="0.25">
      <c r="A10" s="24" t="s">
        <v>43</v>
      </c>
      <c r="B10" s="28" t="s">
        <v>98</v>
      </c>
      <c r="C10" s="15">
        <v>0.16</v>
      </c>
      <c r="D10" s="30" t="str">
        <f t="shared" si="0"/>
        <v>{"description": "Tasa de analfabetismo (población de 10 años y más)", "value":""}</v>
      </c>
      <c r="E10" s="15">
        <v>0.16</v>
      </c>
      <c r="F10" s="15" t="str">
        <f t="shared" si="1"/>
        <v>{"description": "Tasa de analfabetismo de mujeres (mujeres de 10 años y más)", "value":"16%"}</v>
      </c>
      <c r="G10" s="16">
        <v>5.3819020000000002</v>
      </c>
      <c r="H10" s="16" t="str">
        <f t="shared" si="2"/>
        <v>{"description": "Escolaridad promedio (en años)", "value":"5.4"}</v>
      </c>
      <c r="I10" s="15">
        <v>0.72</v>
      </c>
      <c r="J10" s="15" t="str">
        <f t="shared" si="3"/>
        <v>{"description": "Tasa de escolaridad en niños y niñas de 0 a 17 años", "value":"72%"}</v>
      </c>
      <c r="K10" s="36" t="str">
        <f t="shared" si="4"/>
        <v>"category2": [{"description": "Tasa de analfabetismo (población de 10 años y más)", "value":""},{"description": "Tasa de analfabetismo de mujeres (mujeres de 10 años y más)", "value":"16%"},{"description": "Escolaridad promedio (en años)", "value":"5.4"},{"description": "Tasa de escolaridad en niños y niñas de 0 a 17 años", "value":"72%"}]</v>
      </c>
      <c r="L10" s="15"/>
      <c r="M10" s="17"/>
      <c r="N10" s="17"/>
      <c r="O10" s="17"/>
      <c r="P10" s="15"/>
      <c r="Q10" s="15"/>
      <c r="R10" s="15"/>
      <c r="S10" s="15"/>
      <c r="T10" s="15"/>
      <c r="U10" s="15"/>
      <c r="V10" s="15"/>
      <c r="W10" s="15"/>
      <c r="X10" s="15"/>
      <c r="Y10" s="14"/>
      <c r="Z10" s="15"/>
      <c r="AA10" s="17"/>
    </row>
    <row r="11" spans="1:28" ht="12.75" customHeight="1" x14ac:dyDescent="0.25">
      <c r="A11" s="24" t="s">
        <v>44</v>
      </c>
      <c r="B11" s="28" t="s">
        <v>99</v>
      </c>
      <c r="C11" s="15">
        <v>0.15</v>
      </c>
      <c r="D11" s="30" t="str">
        <f t="shared" si="0"/>
        <v>{"description": "Tasa de analfabetismo (población de 10 años y más)", "value":""}</v>
      </c>
      <c r="E11" s="15">
        <v>0.14000000000000001</v>
      </c>
      <c r="F11" s="15" t="str">
        <f t="shared" si="1"/>
        <v>{"description": "Tasa de analfabetismo de mujeres (mujeres de 10 años y más)", "value":"14%"}</v>
      </c>
      <c r="G11" s="16">
        <v>6.2775129999999999</v>
      </c>
      <c r="H11" s="16" t="str">
        <f t="shared" si="2"/>
        <v>{"description": "Escolaridad promedio (en años)", "value":"6.3"}</v>
      </c>
      <c r="I11" s="15">
        <v>0.67</v>
      </c>
      <c r="J11" s="15" t="str">
        <f t="shared" si="3"/>
        <v>{"description": "Tasa de escolaridad en niños y niñas de 0 a 17 años", "value":"67%"}</v>
      </c>
      <c r="K11" s="36" t="str">
        <f t="shared" si="4"/>
        <v>"category2": [{"description": "Tasa de analfabetismo (población de 10 años y más)", "value":""},{"description": "Tasa de analfabetismo de mujeres (mujeres de 10 años y más)", "value":"14%"},{"description": "Escolaridad promedio (en años)", "value":"6.3"},{"description": "Tasa de escolaridad en niños y niñas de 0 a 17 años", "value":"67%"}]</v>
      </c>
      <c r="L11" s="15"/>
      <c r="M11" s="17"/>
      <c r="N11" s="17"/>
      <c r="O11" s="17"/>
      <c r="P11" s="15"/>
      <c r="Q11" s="15"/>
      <c r="R11" s="15"/>
      <c r="S11" s="15"/>
      <c r="T11" s="15"/>
      <c r="U11" s="15"/>
      <c r="V11" s="15"/>
      <c r="W11" s="15"/>
      <c r="X11" s="15"/>
      <c r="Y11" s="14"/>
      <c r="Z11" s="15"/>
      <c r="AA11" s="17"/>
    </row>
    <row r="12" spans="1:28" ht="12.75" customHeight="1" x14ac:dyDescent="0.25">
      <c r="A12" s="24" t="s">
        <v>45</v>
      </c>
      <c r="B12" s="28" t="s">
        <v>100</v>
      </c>
      <c r="C12" s="15">
        <v>0.13</v>
      </c>
      <c r="D12" s="30" t="str">
        <f t="shared" si="0"/>
        <v>{"description": "Tasa de analfabetismo (población de 10 años y más)", "value":""}</v>
      </c>
      <c r="E12" s="15">
        <v>0.14000000000000001</v>
      </c>
      <c r="F12" s="15" t="str">
        <f t="shared" si="1"/>
        <v>{"description": "Tasa de analfabetismo de mujeres (mujeres de 10 años y más)", "value":"14%"}</v>
      </c>
      <c r="G12" s="16">
        <v>6.057804</v>
      </c>
      <c r="H12" s="16" t="str">
        <f t="shared" si="2"/>
        <v>{"description": "Escolaridad promedio (en años)", "value":"6.1"}</v>
      </c>
      <c r="I12" s="15">
        <v>0.74</v>
      </c>
      <c r="J12" s="15" t="str">
        <f t="shared" si="3"/>
        <v>{"description": "Tasa de escolaridad en niños y niñas de 0 a 17 años", "value":"74%"}</v>
      </c>
      <c r="K12" s="36" t="str">
        <f t="shared" si="4"/>
        <v>"category2": [{"description": "Tasa de analfabetismo (población de 10 años y más)", "value":""},{"description": "Tasa de analfabetismo de mujeres (mujeres de 10 años y más)", "value":"14%"},{"description": "Escolaridad promedio (en años)", "value":"6.1"},{"description": "Tasa de escolaridad en niños y niñas de 0 a 17 años", "value":"74%"}]</v>
      </c>
      <c r="L12" s="15"/>
      <c r="M12" s="17"/>
      <c r="N12" s="17"/>
      <c r="O12" s="17"/>
      <c r="P12" s="15"/>
      <c r="Q12" s="15"/>
      <c r="R12" s="15"/>
      <c r="S12" s="15"/>
      <c r="T12" s="15"/>
      <c r="U12" s="15"/>
      <c r="V12" s="15"/>
      <c r="W12" s="15"/>
      <c r="X12" s="15"/>
      <c r="Y12" s="14"/>
      <c r="Z12" s="15"/>
      <c r="AA12" s="17"/>
    </row>
    <row r="13" spans="1:28" ht="12.75" customHeight="1" x14ac:dyDescent="0.25">
      <c r="A13" s="24" t="s">
        <v>46</v>
      </c>
      <c r="B13" s="28" t="s">
        <v>101</v>
      </c>
      <c r="C13" s="15">
        <v>0.08</v>
      </c>
      <c r="D13" s="30" t="str">
        <f t="shared" si="0"/>
        <v>{"description": "Tasa de analfabetismo (población de 10 años y más)", "value":""}</v>
      </c>
      <c r="E13" s="15">
        <v>0.12</v>
      </c>
      <c r="F13" s="15" t="str">
        <f t="shared" si="1"/>
        <v>{"description": "Tasa de analfabetismo de mujeres (mujeres de 10 años y más)", "value":"12%"}</v>
      </c>
      <c r="G13" s="16">
        <v>7.2939379999999998</v>
      </c>
      <c r="H13" s="16" t="str">
        <f t="shared" si="2"/>
        <v>{"description": "Escolaridad promedio (en años)", "value":"7.3"}</v>
      </c>
      <c r="I13" s="15">
        <v>0.76</v>
      </c>
      <c r="J13" s="15" t="str">
        <f t="shared" si="3"/>
        <v>{"description": "Tasa de escolaridad en niños y niñas de 0 a 17 años", "value":"76%"}</v>
      </c>
      <c r="K13" s="36" t="str">
        <f t="shared" si="4"/>
        <v>"category2": [{"description": "Tasa de analfabetismo (población de 10 años y más)", "value":""},{"description": "Tasa de analfabetismo de mujeres (mujeres de 10 años y más)", "value":"12%"},{"description": "Escolaridad promedio (en años)", "value":"7.3"},{"description": "Tasa de escolaridad en niños y niñas de 0 a 17 años", "value":"76%"}]</v>
      </c>
      <c r="L13" s="15"/>
      <c r="M13" s="17"/>
      <c r="N13" s="17"/>
      <c r="O13" s="17"/>
      <c r="P13" s="15"/>
      <c r="Q13" s="15"/>
      <c r="R13" s="15"/>
      <c r="S13" s="15"/>
      <c r="T13" s="15"/>
      <c r="U13" s="15"/>
      <c r="V13" s="15"/>
      <c r="W13" s="15"/>
      <c r="X13" s="15"/>
      <c r="Y13" s="14"/>
      <c r="Z13" s="15"/>
      <c r="AA13" s="17"/>
    </row>
    <row r="14" spans="1:28" ht="12.75" customHeight="1" x14ac:dyDescent="0.25">
      <c r="A14" s="24" t="s">
        <v>47</v>
      </c>
      <c r="B14" s="28" t="s">
        <v>91</v>
      </c>
      <c r="C14" s="15">
        <v>0.12</v>
      </c>
      <c r="D14" s="30" t="str">
        <f t="shared" si="0"/>
        <v>{"description": "Tasa de analfabetismo (población de 10 años y más)", "value":""}</v>
      </c>
      <c r="E14" s="15">
        <v>0.13</v>
      </c>
      <c r="F14" s="15" t="str">
        <f t="shared" si="1"/>
        <v>{"description": "Tasa de analfabetismo de mujeres (mujeres de 10 años y más)", "value":"13%"}</v>
      </c>
      <c r="G14" s="16">
        <v>6.6030300000000004</v>
      </c>
      <c r="H14" s="16" t="str">
        <f t="shared" si="2"/>
        <v>{"description": "Escolaridad promedio (en años)", "value":"6.6"}</v>
      </c>
      <c r="I14" s="15">
        <v>0.7</v>
      </c>
      <c r="J14" s="15" t="str">
        <f t="shared" si="3"/>
        <v>{"description": "Tasa de escolaridad en niños y niñas de 0 a 17 años", "value":"70%"}</v>
      </c>
      <c r="K14" s="36" t="str">
        <f t="shared" si="4"/>
        <v>"category2": [{"description": "Tasa de analfabetismo (población de 10 años y más)", "value":""},{"description": "Tasa de analfabetismo de mujeres (mujeres de 10 años y más)", "value":"13%"},{"description": "Escolaridad promedio (en años)", "value":"6.6"},{"description": "Tasa de escolaridad en niños y niñas de 0 a 17 años", "value":"70%"}]</v>
      </c>
      <c r="L14" s="15"/>
      <c r="M14" s="17"/>
      <c r="N14" s="17"/>
      <c r="O14" s="17"/>
      <c r="P14" s="15"/>
      <c r="Q14" s="15"/>
      <c r="R14" s="15"/>
      <c r="S14" s="15"/>
      <c r="T14" s="15"/>
      <c r="U14" s="15"/>
      <c r="V14" s="15"/>
      <c r="W14" s="15"/>
      <c r="X14" s="15"/>
      <c r="Y14" s="14"/>
      <c r="Z14" s="15"/>
      <c r="AA14" s="17"/>
    </row>
    <row r="15" spans="1:28" ht="12.75" customHeight="1" x14ac:dyDescent="0.25">
      <c r="A15" s="24" t="s">
        <v>48</v>
      </c>
      <c r="B15" s="28" t="s">
        <v>92</v>
      </c>
      <c r="C15" s="15">
        <v>0.09</v>
      </c>
      <c r="D15" s="30" t="str">
        <f t="shared" si="0"/>
        <v>{"description": "Tasa de analfabetismo (población de 10 años y más)", "value":""}</v>
      </c>
      <c r="E15" s="15">
        <v>0.1</v>
      </c>
      <c r="F15" s="15" t="str">
        <f t="shared" si="1"/>
        <v>{"description": "Tasa de analfabetismo de mujeres (mujeres de 10 años y más)", "value":"10%"}</v>
      </c>
      <c r="G15" s="16">
        <v>7.0055370000000003</v>
      </c>
      <c r="H15" s="16" t="str">
        <f t="shared" si="2"/>
        <v>{"description": "Escolaridad promedio (en años)", "value":"7."}</v>
      </c>
      <c r="I15" s="15">
        <v>0.68</v>
      </c>
      <c r="J15" s="15" t="str">
        <f t="shared" si="3"/>
        <v>{"description": "Tasa de escolaridad en niños y niñas de 0 a 17 años", "value":"68%"}</v>
      </c>
      <c r="K15" s="36" t="str">
        <f t="shared" si="4"/>
        <v>"category2": [{"description": "Tasa de analfabetismo (población de 10 años y más)", "value":""},{"description": "Tasa de analfabetismo de mujeres (mujeres de 10 años y más)", "value":"10%"},{"description": "Escolaridad promedio (en años)", "value":"7."},{"description": "Tasa de escolaridad en niños y niñas de 0 a 17 años", "value":"68%"}]</v>
      </c>
      <c r="L15" s="15"/>
      <c r="M15" s="17"/>
      <c r="N15" s="17"/>
      <c r="O15" s="17"/>
      <c r="P15" s="15"/>
      <c r="Q15" s="15"/>
      <c r="R15" s="15"/>
      <c r="S15" s="15"/>
      <c r="T15" s="15"/>
      <c r="U15" s="15"/>
      <c r="V15" s="15"/>
      <c r="W15" s="15"/>
      <c r="X15" s="15"/>
      <c r="Y15" s="14"/>
      <c r="Z15" s="15"/>
      <c r="AA15" s="17"/>
    </row>
    <row r="16" spans="1:28" ht="12.75" customHeight="1" x14ac:dyDescent="0.25">
      <c r="A16" s="24" t="s">
        <v>49</v>
      </c>
      <c r="B16" s="28" t="s">
        <v>93</v>
      </c>
      <c r="C16" s="15">
        <v>0.09</v>
      </c>
      <c r="D16" s="30" t="str">
        <f t="shared" si="0"/>
        <v>{"description": "Tasa de analfabetismo (población de 10 años y más)", "value":""}</v>
      </c>
      <c r="E16" s="15">
        <v>0.12</v>
      </c>
      <c r="F16" s="15" t="str">
        <f t="shared" si="1"/>
        <v>{"description": "Tasa de analfabetismo de mujeres (mujeres de 10 años y más)", "value":"12%"}</v>
      </c>
      <c r="G16" s="16">
        <v>7.044473</v>
      </c>
      <c r="H16" s="16" t="str">
        <f t="shared" si="2"/>
        <v>{"description": "Escolaridad promedio (en años)", "value":"7."}</v>
      </c>
      <c r="I16" s="15">
        <v>0.68</v>
      </c>
      <c r="J16" s="15" t="str">
        <f t="shared" si="3"/>
        <v>{"description": "Tasa de escolaridad en niños y niñas de 0 a 17 años", "value":"68%"}</v>
      </c>
      <c r="K16" s="36" t="str">
        <f t="shared" si="4"/>
        <v>"category2": [{"description": "Tasa de analfabetismo (población de 10 años y más)", "value":""},{"description": "Tasa de analfabetismo de mujeres (mujeres de 10 años y más)", "value":"12%"},{"description": "Escolaridad promedio (en años)", "value":"7."},{"description": "Tasa de escolaridad en niños y niñas de 0 a 17 años", "value":"68%"}]</v>
      </c>
      <c r="L16" s="15"/>
      <c r="M16" s="17"/>
      <c r="N16" s="17"/>
      <c r="O16" s="17"/>
      <c r="P16" s="15"/>
      <c r="Q16" s="15"/>
      <c r="R16" s="15"/>
      <c r="S16" s="15"/>
      <c r="T16" s="15"/>
      <c r="U16" s="15"/>
      <c r="V16" s="15"/>
      <c r="W16" s="15"/>
      <c r="X16" s="15"/>
      <c r="Y16" s="14"/>
      <c r="Z16" s="15"/>
      <c r="AA16" s="17"/>
    </row>
    <row r="17" spans="1:27" ht="12.75" customHeight="1" x14ac:dyDescent="0.25">
      <c r="A17" s="24" t="s">
        <v>50</v>
      </c>
      <c r="B17" s="28" t="s">
        <v>94</v>
      </c>
      <c r="C17" s="15">
        <v>0.06</v>
      </c>
      <c r="D17" s="30" t="str">
        <f t="shared" si="0"/>
        <v>{"description": "Tasa de analfabetismo (población de 10 años y más)", "value":""}</v>
      </c>
      <c r="E17" s="15">
        <v>0.05</v>
      </c>
      <c r="F17" s="15" t="str">
        <f t="shared" si="1"/>
        <v>{"description": "Tasa de analfabetismo de mujeres (mujeres de 10 años y más)", "value":"5%"}</v>
      </c>
      <c r="G17" s="16">
        <v>8.9032219999999995</v>
      </c>
      <c r="H17" s="16" t="str">
        <f t="shared" si="2"/>
        <v>{"description": "Escolaridad promedio (en años)", "value":"8.9"}</v>
      </c>
      <c r="I17" s="15">
        <v>0.81</v>
      </c>
      <c r="J17" s="15" t="str">
        <f t="shared" si="3"/>
        <v>{"description": "Tasa de escolaridad en niños y niñas de 0 a 17 años", "value":"81%"}</v>
      </c>
      <c r="K17" s="36" t="str">
        <f t="shared" si="4"/>
        <v>"category2": [{"description": "Tasa de analfabetismo (población de 10 años y más)", "value":""},{"description": "Tasa de analfabetismo de mujeres (mujeres de 10 años y más)", "value":"5%"},{"description": "Escolaridad promedio (en años)", "value":"8.9"},{"description": "Tasa de escolaridad en niños y niñas de 0 a 17 años", "value":"81%"}]</v>
      </c>
      <c r="L17" s="15"/>
      <c r="M17" s="17"/>
      <c r="N17" s="17"/>
      <c r="O17" s="17"/>
      <c r="P17" s="15"/>
      <c r="Q17" s="15"/>
      <c r="R17" s="15"/>
      <c r="S17" s="15"/>
      <c r="T17" s="15"/>
      <c r="U17" s="15"/>
      <c r="V17" s="15"/>
      <c r="W17" s="15"/>
      <c r="X17" s="15"/>
      <c r="Y17" s="14"/>
      <c r="Z17" s="15"/>
      <c r="AA17" s="17"/>
    </row>
    <row r="18" spans="1:27" ht="12.75" customHeight="1" x14ac:dyDescent="0.25">
      <c r="A18" s="24" t="s">
        <v>51</v>
      </c>
      <c r="B18" s="28" t="s">
        <v>95</v>
      </c>
      <c r="C18" s="15">
        <v>0.17</v>
      </c>
      <c r="D18" s="30" t="str">
        <f t="shared" si="0"/>
        <v>{"description": "Tasa de analfabetismo (población de 10 años y más)", "value":""}</v>
      </c>
      <c r="E18" s="15">
        <v>0.2</v>
      </c>
      <c r="F18" s="15" t="str">
        <f t="shared" si="1"/>
        <v>{"description": "Tasa de analfabetismo de mujeres (mujeres de 10 años y más)", "value":"20%"}</v>
      </c>
      <c r="G18" s="16">
        <v>5.9782209999999996</v>
      </c>
      <c r="H18" s="16" t="str">
        <f t="shared" si="2"/>
        <v>{"description": "Escolaridad promedio (en años)", "value":"6."}</v>
      </c>
      <c r="I18" s="15">
        <v>0.69</v>
      </c>
      <c r="J18" s="15" t="str">
        <f t="shared" si="3"/>
        <v>{"description": "Tasa de escolaridad en niños y niñas de 0 a 17 años", "value":"69%"}</v>
      </c>
      <c r="K18" s="36" t="str">
        <f t="shared" si="4"/>
        <v>"category2": [{"description": "Tasa de analfabetismo (población de 10 años y más)", "value":""},{"description": "Tasa de analfabetismo de mujeres (mujeres de 10 años y más)", "value":"20%"},{"description": "Escolaridad promedio (en años)", "value":"6."},{"description": "Tasa de escolaridad en niños y niñas de 0 a 17 años", "value":"69%"}]</v>
      </c>
      <c r="L18" s="15"/>
      <c r="M18" s="17"/>
      <c r="N18" s="17"/>
      <c r="O18" s="17"/>
      <c r="P18" s="15"/>
      <c r="Q18" s="15"/>
      <c r="R18" s="15"/>
      <c r="S18" s="15"/>
      <c r="T18" s="15"/>
      <c r="U18" s="15"/>
      <c r="V18" s="15"/>
      <c r="W18" s="15"/>
      <c r="X18" s="15"/>
      <c r="Y18" s="14"/>
      <c r="Z18" s="15"/>
      <c r="AA18" s="17"/>
    </row>
    <row r="19" spans="1:27" ht="12.75" customHeight="1" x14ac:dyDescent="0.25">
      <c r="A19" s="24" t="s">
        <v>52</v>
      </c>
      <c r="B19" s="28" t="s">
        <v>96</v>
      </c>
      <c r="C19" s="15">
        <v>0.05</v>
      </c>
      <c r="D19" s="30" t="str">
        <f t="shared" si="0"/>
        <v>{"description": "Tasa de analfabetismo (población de 10 años y más)", "value":""}</v>
      </c>
      <c r="E19" s="15">
        <v>0.08</v>
      </c>
      <c r="F19" s="15" t="str">
        <f t="shared" si="1"/>
        <v>{"description": "Tasa de analfabetismo de mujeres (mujeres de 10 años y más)", "value":"8%"}</v>
      </c>
      <c r="G19" s="16">
        <v>8.3424359999999993</v>
      </c>
      <c r="H19" s="16" t="str">
        <f t="shared" si="2"/>
        <v>{"description": "Escolaridad promedio (en años)", "value":"8.3"}</v>
      </c>
      <c r="I19" s="15">
        <v>0.77</v>
      </c>
      <c r="J19" s="15" t="str">
        <f t="shared" si="3"/>
        <v>{"description": "Tasa de escolaridad en niños y niñas de 0 a 17 años", "value":"77%"}</v>
      </c>
      <c r="K19" s="36" t="str">
        <f t="shared" si="4"/>
        <v>"category2": [{"description": "Tasa de analfabetismo (población de 10 años y más)", "value":""},{"description": "Tasa de analfabetismo de mujeres (mujeres de 10 años y más)", "value":"8%"},{"description": "Escolaridad promedio (en años)", "value":"8.3"},{"description": "Tasa de escolaridad en niños y niñas de 0 a 17 años", "value":"77%"}]</v>
      </c>
      <c r="L19" s="15"/>
      <c r="M19" s="17"/>
      <c r="N19" s="17"/>
      <c r="O19" s="17"/>
      <c r="P19" s="15"/>
      <c r="Q19" s="15"/>
      <c r="R19" s="15"/>
      <c r="S19" s="15"/>
      <c r="T19" s="15"/>
      <c r="U19" s="15"/>
      <c r="V19" s="15"/>
      <c r="W19" s="15"/>
      <c r="X19" s="15"/>
      <c r="Y19" s="14"/>
      <c r="Z19" s="15"/>
      <c r="AA19" s="17"/>
    </row>
    <row r="20" spans="1:27" ht="12.75" customHeight="1" x14ac:dyDescent="0.25">
      <c r="A20" s="24" t="s">
        <v>53</v>
      </c>
      <c r="B20" s="28" t="s">
        <v>105</v>
      </c>
      <c r="C20" s="15">
        <v>0.11</v>
      </c>
      <c r="D20" s="30" t="str">
        <f t="shared" si="0"/>
        <v>{"description": "Tasa de analfabetismo (población de 10 años y más)", "value":""}</v>
      </c>
      <c r="E20" s="15">
        <v>0.12</v>
      </c>
      <c r="F20" s="15" t="str">
        <f t="shared" si="1"/>
        <v>{"description": "Tasa de analfabetismo de mujeres (mujeres de 10 años y más)", "value":"12%"}</v>
      </c>
      <c r="G20" s="16">
        <v>6.4026269999999998</v>
      </c>
      <c r="H20" s="16" t="str">
        <f t="shared" si="2"/>
        <v>{"description": "Escolaridad promedio (en años)", "value":"6.4"}</v>
      </c>
      <c r="I20" s="15">
        <v>0.73</v>
      </c>
      <c r="J20" s="15" t="str">
        <f t="shared" si="3"/>
        <v>{"description": "Tasa de escolaridad en niños y niñas de 0 a 17 años", "value":"73%"}</v>
      </c>
      <c r="K20" s="36" t="str">
        <f t="shared" si="4"/>
        <v>"category2": [{"description": "Tasa de analfabetismo (población de 10 años y más)", "value":""},{"description": "Tasa de analfabetismo de mujeres (mujeres de 10 años y más)", "value":"12%"},{"description": "Escolaridad promedio (en años)", "value":"6.4"},{"description": "Tasa de escolaridad en niños y niñas de 0 a 17 años", "value":"73%"}]</v>
      </c>
      <c r="L20" s="15"/>
      <c r="M20" s="17"/>
      <c r="N20" s="17"/>
      <c r="O20" s="17"/>
      <c r="P20" s="15"/>
      <c r="Q20" s="15"/>
      <c r="R20" s="15"/>
      <c r="S20" s="15"/>
      <c r="T20" s="15"/>
      <c r="U20" s="15"/>
      <c r="V20" s="15"/>
      <c r="W20" s="15"/>
      <c r="X20" s="15"/>
      <c r="Y20" s="14"/>
      <c r="Z20" s="15"/>
      <c r="AA20" s="17"/>
    </row>
    <row r="21" spans="1:27" ht="12.75" customHeight="1" x14ac:dyDescent="0.25">
      <c r="A21" s="24" t="s">
        <v>54</v>
      </c>
      <c r="B21" s="28" t="s">
        <v>104</v>
      </c>
      <c r="C21" s="15">
        <v>0.09</v>
      </c>
      <c r="D21" s="30" t="str">
        <f t="shared" si="0"/>
        <v>{"description": "Tasa de analfabetismo (población de 10 años y más)", "value":""}</v>
      </c>
      <c r="E21" s="15">
        <v>0.12</v>
      </c>
      <c r="F21" s="15" t="str">
        <f t="shared" si="1"/>
        <v>{"description": "Tasa de analfabetismo de mujeres (mujeres de 10 años y más)", "value":"12%"}</v>
      </c>
      <c r="G21" s="16">
        <v>6.938936</v>
      </c>
      <c r="H21" s="16" t="str">
        <f t="shared" si="2"/>
        <v>{"description": "Escolaridad promedio (en años)", "value":"6.9"}</v>
      </c>
      <c r="I21" s="15">
        <v>0.72</v>
      </c>
      <c r="J21" s="15" t="str">
        <f t="shared" si="3"/>
        <v>{"description": "Tasa de escolaridad en niños y niñas de 0 a 17 años", "value":"72%"}</v>
      </c>
      <c r="K21" s="36" t="str">
        <f t="shared" si="4"/>
        <v>"category2": [{"description": "Tasa de analfabetismo (población de 10 años y más)", "value":""},{"description": "Tasa de analfabetismo de mujeres (mujeres de 10 años y más)", "value":"12%"},{"description": "Escolaridad promedio (en años)", "value":"6.9"},{"description": "Tasa de escolaridad en niños y niñas de 0 a 17 años", "value":"72%"}]</v>
      </c>
      <c r="L21" s="15"/>
      <c r="M21" s="17"/>
      <c r="N21" s="17"/>
      <c r="O21" s="17"/>
      <c r="P21" s="15"/>
      <c r="Q21" s="15"/>
      <c r="R21" s="15"/>
      <c r="S21" s="15"/>
      <c r="T21" s="15"/>
      <c r="U21" s="15"/>
      <c r="V21" s="15"/>
      <c r="W21" s="15"/>
      <c r="X21" s="15"/>
      <c r="Y21" s="14"/>
      <c r="Z21" s="15"/>
      <c r="AA21" s="17"/>
    </row>
    <row r="22" spans="1:27" ht="12.75" customHeight="1" x14ac:dyDescent="0.25">
      <c r="A22" s="24" t="s">
        <v>55</v>
      </c>
      <c r="B22" s="28" t="s">
        <v>106</v>
      </c>
      <c r="C22" s="15">
        <v>7.0000000000000007E-2</v>
      </c>
      <c r="D22" s="30" t="str">
        <f t="shared" si="0"/>
        <v>{"description": "Tasa de analfabetismo (población de 10 años y más)", "value":""}</v>
      </c>
      <c r="E22" s="15">
        <v>0.1</v>
      </c>
      <c r="F22" s="15" t="str">
        <f t="shared" si="1"/>
        <v>{"description": "Tasa de analfabetismo de mujeres (mujeres de 10 años y más)", "value":"10%"}</v>
      </c>
      <c r="G22" s="16">
        <v>7.6555540000000004</v>
      </c>
      <c r="H22" s="16" t="str">
        <f t="shared" si="2"/>
        <v>{"description": "Escolaridad promedio (en años)", "value":"7.7"}</v>
      </c>
      <c r="I22" s="15">
        <v>0.74</v>
      </c>
      <c r="J22" s="15" t="str">
        <f t="shared" si="3"/>
        <v>{"description": "Tasa de escolaridad en niños y niñas de 0 a 17 años", "value":"74%"}</v>
      </c>
      <c r="K22" s="36" t="str">
        <f t="shared" si="4"/>
        <v>"category2": [{"description": "Tasa de analfabetismo (población de 10 años y más)", "value":""},{"description": "Tasa de analfabetismo de mujeres (mujeres de 10 años y más)", "value":"10%"},{"description": "Escolaridad promedio (en años)", "value":"7.7"},{"description": "Tasa de escolaridad en niños y niñas de 0 a 17 años", "value":"74%"}]</v>
      </c>
      <c r="L22" s="15"/>
      <c r="M22" s="17"/>
      <c r="N22" s="17"/>
      <c r="O22" s="17"/>
      <c r="P22" s="15"/>
      <c r="Q22" s="15"/>
      <c r="R22" s="15"/>
      <c r="S22" s="15"/>
      <c r="T22" s="15"/>
      <c r="U22" s="15"/>
      <c r="V22" s="15"/>
      <c r="W22" s="15"/>
      <c r="X22" s="15"/>
      <c r="Y22" s="14"/>
      <c r="Z22" s="15"/>
      <c r="AA22" s="17"/>
    </row>
    <row r="23" spans="1:27" ht="12.75" customHeight="1" x14ac:dyDescent="0.25">
      <c r="A23" s="24" t="s">
        <v>56</v>
      </c>
      <c r="B23" s="28" t="s">
        <v>107</v>
      </c>
      <c r="C23" s="15">
        <v>0.2</v>
      </c>
      <c r="D23" s="30" t="str">
        <f t="shared" si="0"/>
        <v>{"description": "Tasa de analfabetismo (población de 10 años y más)", "value":""}</v>
      </c>
      <c r="E23" s="15">
        <v>0.21</v>
      </c>
      <c r="F23" s="15" t="str">
        <f t="shared" si="1"/>
        <v>{"description": "Tasa de analfabetismo de mujeres (mujeres de 10 años y más)", "value":"21%"}</v>
      </c>
      <c r="G23" s="16">
        <v>5.194661</v>
      </c>
      <c r="H23" s="16" t="str">
        <f t="shared" si="2"/>
        <v>{"description": "Escolaridad promedio (en años)", "value":"5.2"}</v>
      </c>
      <c r="I23" s="15">
        <v>0.68</v>
      </c>
      <c r="J23" s="15" t="str">
        <f t="shared" si="3"/>
        <v>{"description": "Tasa de escolaridad en niños y niñas de 0 a 17 años", "value":"68%"}</v>
      </c>
      <c r="K23" s="36" t="str">
        <f t="shared" si="4"/>
        <v>"category2": [{"description": "Tasa de analfabetismo (población de 10 años y más)", "value":""},{"description": "Tasa de analfabetismo de mujeres (mujeres de 10 años y más)", "value":"21%"},{"description": "Escolaridad promedio (en años)", "value":"5.2"},{"description": "Tasa de escolaridad en niños y niñas de 0 a 17 años", "value":"68%"}]</v>
      </c>
      <c r="L23" s="15"/>
      <c r="M23" s="17"/>
      <c r="N23" s="17"/>
      <c r="O23" s="17"/>
      <c r="P23" s="15"/>
      <c r="Q23" s="15"/>
      <c r="R23" s="15"/>
      <c r="S23" s="15"/>
      <c r="T23" s="15"/>
      <c r="U23" s="15"/>
      <c r="V23" s="15"/>
      <c r="W23" s="15"/>
      <c r="X23" s="15"/>
      <c r="Y23" s="14"/>
      <c r="Z23" s="15"/>
      <c r="AA23" s="17"/>
    </row>
    <row r="24" spans="1:27" ht="12.75" customHeight="1" x14ac:dyDescent="0.25">
      <c r="A24" s="24" t="s">
        <v>57</v>
      </c>
      <c r="B24" s="28" t="s">
        <v>108</v>
      </c>
      <c r="C24" s="15">
        <v>0.15</v>
      </c>
      <c r="D24" s="30" t="str">
        <f t="shared" si="0"/>
        <v>{"description": "Tasa de analfabetismo (población de 10 años y más)", "value":""}</v>
      </c>
      <c r="E24" s="15">
        <v>0.16</v>
      </c>
      <c r="F24" s="15" t="str">
        <f t="shared" si="1"/>
        <v>{"description": "Tasa de analfabetismo de mujeres (mujeres de 10 años y más)", "value":"16%"}</v>
      </c>
      <c r="G24" s="16">
        <v>5.9160159999999999</v>
      </c>
      <c r="H24" s="16" t="str">
        <f t="shared" si="2"/>
        <v>{"description": "Escolaridad promedio (en años)", "value":"5.9"}</v>
      </c>
      <c r="I24" s="15">
        <v>0.7</v>
      </c>
      <c r="J24" s="15" t="str">
        <f t="shared" si="3"/>
        <v>{"description": "Tasa de escolaridad en niños y niñas de 0 a 17 años", "value":"70%"}</v>
      </c>
      <c r="K24" s="36" t="str">
        <f t="shared" si="4"/>
        <v>"category2": [{"description": "Tasa de analfabetismo (población de 10 años y más)", "value":""},{"description": "Tasa de analfabetismo de mujeres (mujeres de 10 años y más)", "value":"16%"},{"description": "Escolaridad promedio (en años)", "value":"5.9"},{"description": "Tasa de escolaridad en niños y niñas de 0 a 17 años", "value":"70%"}]</v>
      </c>
      <c r="L24" s="15"/>
      <c r="M24" s="17"/>
      <c r="N24" s="17"/>
      <c r="O24" s="17"/>
      <c r="P24" s="15"/>
      <c r="Q24" s="15"/>
      <c r="R24" s="15"/>
      <c r="S24" s="15"/>
      <c r="T24" s="15"/>
      <c r="U24" s="15"/>
      <c r="V24" s="15"/>
      <c r="W24" s="15"/>
      <c r="X24" s="15"/>
      <c r="Y24" s="14"/>
      <c r="Z24" s="15"/>
      <c r="AA24" s="17"/>
    </row>
    <row r="25" spans="1:27" ht="12.75" customHeight="1" x14ac:dyDescent="0.25">
      <c r="A25" s="24" t="s">
        <v>58</v>
      </c>
      <c r="B25" s="28" t="s">
        <v>125</v>
      </c>
      <c r="C25" s="15">
        <v>0.2</v>
      </c>
      <c r="D25" s="30" t="str">
        <f t="shared" si="0"/>
        <v>{"description": "Tasa de analfabetismo (población de 10 años y más)", "value":""}</v>
      </c>
      <c r="E25" s="15">
        <v>0.21</v>
      </c>
      <c r="F25" s="15" t="str">
        <f t="shared" si="1"/>
        <v>{"description": "Tasa de analfabetismo de mujeres (mujeres de 10 años y más)", "value":"21%"}</v>
      </c>
      <c r="G25" s="16">
        <v>5.5380000000000003</v>
      </c>
      <c r="H25" s="16" t="str">
        <f t="shared" si="2"/>
        <v>{"description": "Escolaridad promedio (en años)", "value":"5.5"}</v>
      </c>
      <c r="I25" s="15">
        <v>0.67</v>
      </c>
      <c r="J25" s="15" t="str">
        <f t="shared" si="3"/>
        <v>{"description": "Tasa de escolaridad en niños y niñas de 0 a 17 años", "value":"67%"}</v>
      </c>
      <c r="K25" s="36" t="str">
        <f t="shared" si="4"/>
        <v>"category2": [{"description": "Tasa de analfabetismo (población de 10 años y más)", "value":""},{"description": "Tasa de analfabetismo de mujeres (mujeres de 10 años y más)", "value":"21%"},{"description": "Escolaridad promedio (en años)", "value":"5.5"},{"description": "Tasa de escolaridad en niños y niñas de 0 a 17 años", "value":"67%"}]</v>
      </c>
      <c r="L25" s="15"/>
      <c r="M25" s="17"/>
      <c r="N25" s="17"/>
      <c r="O25" s="17"/>
      <c r="P25" s="15"/>
      <c r="Q25" s="15"/>
      <c r="R25" s="15"/>
      <c r="S25" s="15"/>
      <c r="T25" s="15"/>
      <c r="U25" s="15"/>
      <c r="V25" s="15"/>
      <c r="W25" s="15"/>
      <c r="X25" s="15"/>
      <c r="Y25" s="14"/>
      <c r="Z25" s="15"/>
      <c r="AA25" s="17"/>
    </row>
    <row r="26" spans="1:27" ht="12.75" customHeight="1" x14ac:dyDescent="0.25">
      <c r="A26" s="24" t="s">
        <v>59</v>
      </c>
      <c r="B26" s="28" t="s">
        <v>126</v>
      </c>
      <c r="C26" s="15">
        <v>0.18</v>
      </c>
      <c r="D26" s="30" t="str">
        <f t="shared" si="0"/>
        <v>{"description": "Tasa de analfabetismo (población de 10 años y más)", "value":""}</v>
      </c>
      <c r="E26" s="15">
        <v>0.18</v>
      </c>
      <c r="F26" s="15" t="str">
        <f t="shared" si="1"/>
        <v>{"description": "Tasa de analfabetismo de mujeres (mujeres de 10 años y más)", "value":"18%"}</v>
      </c>
      <c r="G26" s="16">
        <v>6.1452099999999996</v>
      </c>
      <c r="H26" s="16" t="str">
        <f t="shared" si="2"/>
        <v>{"description": "Escolaridad promedio (en años)", "value":"6.1"}</v>
      </c>
      <c r="I26" s="15">
        <v>0.69</v>
      </c>
      <c r="J26" s="15" t="str">
        <f t="shared" si="3"/>
        <v>{"description": "Tasa de escolaridad en niños y niñas de 0 a 17 años", "value":"69%"}</v>
      </c>
      <c r="K26" s="36" t="str">
        <f t="shared" si="4"/>
        <v>"category2": [{"description": "Tasa de analfabetismo (población de 10 años y más)", "value":""},{"description": "Tasa de analfabetismo de mujeres (mujeres de 10 años y más)", "value":"18%"},{"description": "Escolaridad promedio (en años)", "value":"6.1"},{"description": "Tasa de escolaridad en niños y niñas de 0 a 17 años", "value":"69%"}]</v>
      </c>
      <c r="L26" s="15"/>
      <c r="M26" s="17"/>
      <c r="N26" s="17"/>
      <c r="O26" s="17"/>
      <c r="P26" s="15"/>
      <c r="Q26" s="15"/>
      <c r="R26" s="15"/>
      <c r="S26" s="15"/>
      <c r="T26" s="15"/>
      <c r="U26" s="15"/>
      <c r="V26" s="15"/>
      <c r="W26" s="15"/>
      <c r="X26" s="15"/>
      <c r="Y26" s="14"/>
      <c r="Z26" s="15"/>
      <c r="AA26" s="17"/>
    </row>
    <row r="27" spans="1:27" ht="12.75" customHeight="1" x14ac:dyDescent="0.25">
      <c r="A27" s="24" t="s">
        <v>60</v>
      </c>
      <c r="B27" s="28" t="s">
        <v>122</v>
      </c>
      <c r="C27" s="15">
        <v>0.2</v>
      </c>
      <c r="D27" s="30" t="str">
        <f t="shared" si="0"/>
        <v>{"description": "Tasa de analfabetismo (población de 10 años y más)", "value":""}</v>
      </c>
      <c r="E27" s="15">
        <v>0.23</v>
      </c>
      <c r="F27" s="15" t="str">
        <f t="shared" si="1"/>
        <v>{"description": "Tasa de analfabetismo de mujeres (mujeres de 10 años y más)", "value":"23%"}</v>
      </c>
      <c r="G27" s="16">
        <v>5.1077139999999996</v>
      </c>
      <c r="H27" s="16" t="str">
        <f t="shared" si="2"/>
        <v>{"description": "Escolaridad promedio (en años)", "value":"5.1"}</v>
      </c>
      <c r="I27" s="15">
        <v>0.64</v>
      </c>
      <c r="J27" s="15" t="str">
        <f t="shared" si="3"/>
        <v>{"description": "Tasa de escolaridad en niños y niñas de 0 a 17 años", "value":"64%"}</v>
      </c>
      <c r="K27" s="36" t="str">
        <f t="shared" si="4"/>
        <v>"category2": [{"description": "Tasa de analfabetismo (población de 10 años y más)", "value":""},{"description": "Tasa de analfabetismo de mujeres (mujeres de 10 años y más)", "value":"23%"},{"description": "Escolaridad promedio (en años)", "value":"5.1"},{"description": "Tasa de escolaridad en niños y niñas de 0 a 17 años", "value":"64%"}]</v>
      </c>
      <c r="L27" s="15"/>
      <c r="M27" s="17"/>
      <c r="N27" s="17"/>
      <c r="O27" s="17"/>
      <c r="P27" s="15"/>
      <c r="Q27" s="15"/>
      <c r="R27" s="15"/>
      <c r="S27" s="15"/>
      <c r="T27" s="15"/>
      <c r="U27" s="15"/>
      <c r="V27" s="15"/>
      <c r="W27" s="15"/>
      <c r="X27" s="15"/>
      <c r="Y27" s="14"/>
      <c r="Z27" s="15"/>
      <c r="AA27" s="17"/>
    </row>
    <row r="28" spans="1:27" ht="12.75" customHeight="1" x14ac:dyDescent="0.25">
      <c r="A28" s="24" t="s">
        <v>61</v>
      </c>
      <c r="B28" s="28" t="s">
        <v>123</v>
      </c>
      <c r="C28" s="15">
        <v>0.09</v>
      </c>
      <c r="D28" s="30" t="str">
        <f t="shared" si="0"/>
        <v>{"description": "Tasa de analfabetismo (población de 10 años y más)", "value":""}</v>
      </c>
      <c r="E28" s="15">
        <v>0.1</v>
      </c>
      <c r="F28" s="15" t="str">
        <f t="shared" si="1"/>
        <v>{"description": "Tasa de analfabetismo de mujeres (mujeres de 10 años y más)", "value":"10%"}</v>
      </c>
      <c r="G28" s="16">
        <v>8.0451840000000008</v>
      </c>
      <c r="H28" s="16" t="str">
        <f t="shared" si="2"/>
        <v>{"description": "Escolaridad promedio (en años)", "value":"8."}</v>
      </c>
      <c r="I28" s="15">
        <v>0.73</v>
      </c>
      <c r="J28" s="15" t="str">
        <f t="shared" si="3"/>
        <v>{"description": "Tasa de escolaridad en niños y niñas de 0 a 17 años", "value":"73%"}</v>
      </c>
      <c r="K28" s="36" t="str">
        <f t="shared" si="4"/>
        <v>"category2": [{"description": "Tasa de analfabetismo (población de 10 años y más)", "value":""},{"description": "Tasa de analfabetismo de mujeres (mujeres de 10 años y más)", "value":"10%"},{"description": "Escolaridad promedio (en años)", "value":"8."},{"description": "Tasa de escolaridad en niños y niñas de 0 a 17 años", "value":"73%"}]</v>
      </c>
      <c r="L28" s="15"/>
      <c r="M28" s="17"/>
      <c r="N28" s="17"/>
      <c r="O28" s="17"/>
      <c r="P28" s="15"/>
      <c r="Q28" s="15"/>
      <c r="R28" s="15"/>
      <c r="S28" s="15"/>
      <c r="T28" s="15"/>
      <c r="U28" s="15"/>
      <c r="V28" s="15"/>
      <c r="W28" s="15"/>
      <c r="X28" s="15"/>
      <c r="Y28" s="14"/>
      <c r="Z28" s="15"/>
      <c r="AA28" s="17"/>
    </row>
    <row r="29" spans="1:27" ht="12.75" customHeight="1" x14ac:dyDescent="0.25">
      <c r="A29" s="24" t="s">
        <v>62</v>
      </c>
      <c r="B29" s="28" t="s">
        <v>124</v>
      </c>
      <c r="C29" s="15">
        <v>0.17</v>
      </c>
      <c r="D29" s="30" t="str">
        <f t="shared" si="0"/>
        <v>{"description": "Tasa de analfabetismo (población de 10 años y más)", "value":""}</v>
      </c>
      <c r="E29" s="15">
        <v>0.17</v>
      </c>
      <c r="F29" s="15" t="str">
        <f t="shared" si="1"/>
        <v>{"description": "Tasa de analfabetismo de mujeres (mujeres de 10 años y más)", "value":"17%"}</v>
      </c>
      <c r="G29" s="16">
        <v>6.3996209999999998</v>
      </c>
      <c r="H29" s="16" t="str">
        <f t="shared" si="2"/>
        <v>{"description": "Escolaridad promedio (en años)", "value":"6.4"}</v>
      </c>
      <c r="I29" s="15">
        <v>0.74</v>
      </c>
      <c r="J29" s="15" t="str">
        <f t="shared" si="3"/>
        <v>{"description": "Tasa de escolaridad en niños y niñas de 0 a 17 años", "value":"74%"}</v>
      </c>
      <c r="K29" s="36" t="str">
        <f t="shared" si="4"/>
        <v>"category2": [{"description": "Tasa de analfabetismo (población de 10 años y más)", "value":""},{"description": "Tasa de analfabetismo de mujeres (mujeres de 10 años y más)", "value":"17%"},{"description": "Escolaridad promedio (en años)", "value":"6.4"},{"description": "Tasa de escolaridad en niños y niñas de 0 a 17 años", "value":"74%"}]</v>
      </c>
      <c r="L29" s="15"/>
      <c r="M29" s="17"/>
      <c r="N29" s="17"/>
      <c r="O29" s="17"/>
      <c r="P29" s="15"/>
      <c r="Q29" s="15"/>
      <c r="R29" s="15"/>
      <c r="S29" s="15"/>
      <c r="T29" s="15"/>
      <c r="U29" s="15"/>
      <c r="V29" s="15"/>
      <c r="W29" s="15"/>
      <c r="X29" s="15"/>
      <c r="Y29" s="14"/>
      <c r="Z29" s="15"/>
      <c r="AA29" s="17"/>
    </row>
    <row r="30" spans="1:27" ht="12.75" customHeight="1" x14ac:dyDescent="0.25">
      <c r="A30" s="24" t="s">
        <v>63</v>
      </c>
      <c r="B30" s="28" t="s">
        <v>86</v>
      </c>
      <c r="C30" s="15">
        <v>0.13</v>
      </c>
      <c r="D30" s="30" t="str">
        <f t="shared" si="0"/>
        <v>{"description": "Tasa de analfabetismo (población de 10 años y más)", "value":""}</v>
      </c>
      <c r="E30" s="15">
        <v>0.15</v>
      </c>
      <c r="F30" s="15" t="str">
        <f t="shared" si="1"/>
        <v>{"description": "Tasa de analfabetismo de mujeres (mujeres de 10 años y más)", "value":"15%"}</v>
      </c>
      <c r="G30" s="16">
        <v>6.8598860000000004</v>
      </c>
      <c r="H30" s="16" t="str">
        <f t="shared" si="2"/>
        <v>{"description": "Escolaridad promedio (en años)", "value":"6.9"}</v>
      </c>
      <c r="I30" s="15">
        <v>0.75</v>
      </c>
      <c r="J30" s="15" t="str">
        <f t="shared" si="3"/>
        <v>{"description": "Tasa de escolaridad en niños y niñas de 0 a 17 años", "value":"75%"}</v>
      </c>
      <c r="K30" s="36" t="str">
        <f t="shared" si="4"/>
        <v>"category2": [{"description": "Tasa de analfabetismo (población de 10 años y más)", "value":""},{"description": "Tasa de analfabetismo de mujeres (mujeres de 10 años y más)", "value":"15%"},{"description": "Escolaridad promedio (en años)", "value":"6.9"},{"description": "Tasa de escolaridad en niños y niñas de 0 a 17 años", "value":"75%"}]</v>
      </c>
      <c r="L30" s="15"/>
      <c r="M30" s="17"/>
      <c r="N30" s="17"/>
      <c r="O30" s="17"/>
      <c r="P30" s="15"/>
      <c r="Q30" s="15"/>
      <c r="R30" s="15"/>
      <c r="S30" s="15"/>
      <c r="T30" s="15"/>
      <c r="U30" s="15"/>
      <c r="V30" s="15"/>
      <c r="W30" s="15"/>
      <c r="X30" s="15"/>
      <c r="Y30" s="14"/>
      <c r="Z30" s="15"/>
      <c r="AA30" s="17"/>
    </row>
    <row r="31" spans="1:27" ht="12.75" customHeight="1" x14ac:dyDescent="0.25">
      <c r="A31" s="24" t="s">
        <v>64</v>
      </c>
      <c r="B31" s="28" t="s">
        <v>89</v>
      </c>
      <c r="C31" s="15">
        <v>0.03</v>
      </c>
      <c r="D31" s="30" t="str">
        <f t="shared" si="0"/>
        <v>{"description": "Tasa de analfabetismo (población de 10 años y más)", "value":""}</v>
      </c>
      <c r="E31" s="15">
        <v>0.05</v>
      </c>
      <c r="F31" s="15" t="str">
        <f t="shared" si="1"/>
        <v>{"description": "Tasa de analfabetismo de mujeres (mujeres de 10 años y más)", "value":"5%"}</v>
      </c>
      <c r="G31" s="16">
        <v>9.7632080000000006</v>
      </c>
      <c r="H31" s="16" t="str">
        <f t="shared" si="2"/>
        <v>{"description": "Escolaridad promedio (en años)", "value":"9.8"}</v>
      </c>
      <c r="I31" s="15">
        <v>0.8</v>
      </c>
      <c r="J31" s="15" t="str">
        <f t="shared" si="3"/>
        <v>{"description": "Tasa de escolaridad en niños y niñas de 0 a 17 años", "value":"80%"}</v>
      </c>
      <c r="K31" s="36" t="str">
        <f t="shared" si="4"/>
        <v>"category2": [{"description": "Tasa de analfabetismo (población de 10 años y más)", "value":""},{"description": "Tasa de analfabetismo de mujeres (mujeres de 10 años y más)", "value":"5%"},{"description": "Escolaridad promedio (en años)", "value":"9.8"},{"description": "Tasa de escolaridad en niños y niñas de 0 a 17 años", "value":"80%"}]</v>
      </c>
      <c r="L31" s="15"/>
      <c r="M31" s="17"/>
      <c r="N31" s="17"/>
      <c r="O31" s="17"/>
      <c r="P31" s="15"/>
      <c r="Q31" s="15"/>
      <c r="R31" s="15"/>
      <c r="S31" s="15"/>
      <c r="T31" s="15"/>
      <c r="U31" s="15"/>
      <c r="V31" s="15"/>
      <c r="W31" s="15"/>
      <c r="X31" s="15"/>
      <c r="Y31" s="14"/>
      <c r="Z31" s="15"/>
      <c r="AA31" s="17"/>
    </row>
    <row r="32" spans="1:27" ht="12.75" customHeight="1" x14ac:dyDescent="0.25">
      <c r="A32" s="24" t="s">
        <v>65</v>
      </c>
      <c r="B32" s="28" t="s">
        <v>87</v>
      </c>
      <c r="C32" s="15">
        <v>0.06</v>
      </c>
      <c r="D32" s="30" t="str">
        <f t="shared" si="0"/>
        <v>{"description": "Tasa de analfabetismo (población de 10 años y más)", "value":""}</v>
      </c>
      <c r="E32" s="15">
        <v>0.08</v>
      </c>
      <c r="F32" s="15" t="str">
        <f t="shared" si="1"/>
        <v>{"description": "Tasa de analfabetismo de mujeres (mujeres de 10 años y más)", "value":"8%"}</v>
      </c>
      <c r="G32" s="16">
        <v>7.9808770000000004</v>
      </c>
      <c r="H32" s="16" t="str">
        <f t="shared" si="2"/>
        <v>{"description": "Escolaridad promedio (en años)", "value":"8."}</v>
      </c>
      <c r="I32" s="15">
        <v>0.75</v>
      </c>
      <c r="J32" s="15" t="str">
        <f t="shared" si="3"/>
        <v>{"description": "Tasa de escolaridad en niños y niñas de 0 a 17 años", "value":"75%"}</v>
      </c>
      <c r="K32" s="36" t="str">
        <f t="shared" si="4"/>
        <v>"category2": [{"description": "Tasa de analfabetismo (población de 10 años y más)", "value":""},{"description": "Tasa de analfabetismo de mujeres (mujeres de 10 años y más)", "value":"8%"},{"description": "Escolaridad promedio (en años)", "value":"8."},{"description": "Tasa de escolaridad en niños y niñas de 0 a 17 años", "value":"75%"}]</v>
      </c>
      <c r="L32" s="15"/>
      <c r="M32" s="17"/>
      <c r="N32" s="17"/>
      <c r="O32" s="17"/>
      <c r="P32" s="15"/>
      <c r="Q32" s="15"/>
      <c r="R32" s="15"/>
      <c r="S32" s="15"/>
      <c r="T32" s="15"/>
      <c r="U32" s="15"/>
      <c r="V32" s="15"/>
      <c r="W32" s="15"/>
      <c r="X32" s="15"/>
      <c r="Y32" s="14"/>
      <c r="Z32" s="15"/>
      <c r="AA32" s="17"/>
    </row>
    <row r="33" spans="1:27" ht="12.75" customHeight="1" x14ac:dyDescent="0.25">
      <c r="A33" s="24" t="s">
        <v>66</v>
      </c>
      <c r="B33" s="28" t="s">
        <v>88</v>
      </c>
      <c r="C33" s="15">
        <v>0.05</v>
      </c>
      <c r="D33" s="30" t="str">
        <f t="shared" si="0"/>
        <v>{"description": "Tasa de analfabetismo (población de 10 años y más)", "value":""}</v>
      </c>
      <c r="E33" s="15">
        <v>0.05</v>
      </c>
      <c r="F33" s="15" t="str">
        <f t="shared" si="1"/>
        <v>{"description": "Tasa de analfabetismo de mujeres (mujeres de 10 años y más)", "value":"5%"}</v>
      </c>
      <c r="G33" s="16">
        <v>8.7447060000000008</v>
      </c>
      <c r="H33" s="16" t="str">
        <f t="shared" si="2"/>
        <v>{"description": "Escolaridad promedio (en años)", "value":"8.7"}</v>
      </c>
      <c r="I33" s="15">
        <v>0.74</v>
      </c>
      <c r="J33" s="15" t="str">
        <f t="shared" si="3"/>
        <v>{"description": "Tasa de escolaridad en niños y niñas de 0 a 17 años", "value":"74%"}</v>
      </c>
      <c r="K33" s="36" t="str">
        <f t="shared" si="4"/>
        <v>"category2": [{"description": "Tasa de analfabetismo (población de 10 años y más)", "value":""},{"description": "Tasa de analfabetismo de mujeres (mujeres de 10 años y más)", "value":"5%"},{"description": "Escolaridad promedio (en años)", "value":"8.7"},{"description": "Tasa de escolaridad en niños y niñas de 0 a 17 años", "value":"74%"}]</v>
      </c>
      <c r="L33" s="15"/>
      <c r="M33" s="17"/>
      <c r="N33" s="17"/>
      <c r="O33" s="17"/>
      <c r="P33" s="15"/>
      <c r="Q33" s="15"/>
      <c r="R33" s="15"/>
      <c r="S33" s="15"/>
      <c r="T33" s="15"/>
      <c r="U33" s="15"/>
      <c r="V33" s="15"/>
      <c r="W33" s="15"/>
      <c r="X33" s="15"/>
      <c r="Y33" s="14"/>
      <c r="Z33" s="15"/>
      <c r="AA33" s="17"/>
    </row>
    <row r="34" spans="1:27" ht="12.75" customHeight="1" x14ac:dyDescent="0.25">
      <c r="A34" s="24" t="s">
        <v>67</v>
      </c>
      <c r="B34" s="28" t="s">
        <v>90</v>
      </c>
      <c r="C34" s="15">
        <v>0.06</v>
      </c>
      <c r="D34" s="30" t="str">
        <f t="shared" si="0"/>
        <v>{"description": "Tasa de analfabetismo (población de 10 años y más)", "value":""}</v>
      </c>
      <c r="E34" s="15">
        <v>0.08</v>
      </c>
      <c r="F34" s="15" t="str">
        <f t="shared" si="1"/>
        <v>{"description": "Tasa de analfabetismo de mujeres (mujeres de 10 años y más)", "value":"8%"}</v>
      </c>
      <c r="G34" s="16">
        <v>8.3260330000000007</v>
      </c>
      <c r="H34" s="16" t="str">
        <f t="shared" si="2"/>
        <v>{"description": "Escolaridad promedio (en años)", "value":"8.3"}</v>
      </c>
      <c r="I34" s="15">
        <v>0.73</v>
      </c>
      <c r="J34" s="15" t="str">
        <f t="shared" si="3"/>
        <v>{"description": "Tasa de escolaridad en niños y niñas de 0 a 17 años", "value":"73%"}</v>
      </c>
      <c r="K34" s="36" t="str">
        <f t="shared" si="4"/>
        <v>"category2": [{"description": "Tasa de analfabetismo (población de 10 años y más)", "value":""},{"description": "Tasa de analfabetismo de mujeres (mujeres de 10 años y más)", "value":"8%"},{"description": "Escolaridad promedio (en años)", "value":"8.3"},{"description": "Tasa de escolaridad en niños y niñas de 0 a 17 años", "value":"73%"}]</v>
      </c>
      <c r="L34" s="15"/>
      <c r="M34" s="17"/>
      <c r="N34" s="17"/>
      <c r="O34" s="17"/>
      <c r="P34" s="15"/>
      <c r="Q34" s="15"/>
      <c r="R34" s="15"/>
      <c r="S34" s="15"/>
      <c r="T34" s="15"/>
      <c r="U34" s="15"/>
      <c r="V34" s="15"/>
      <c r="W34" s="15"/>
      <c r="X34" s="15"/>
      <c r="Y34" s="14"/>
      <c r="Z34" s="15"/>
      <c r="AA34" s="17"/>
    </row>
    <row r="35" spans="1:27" ht="12.75" customHeight="1" x14ac:dyDescent="0.25">
      <c r="A35" s="24" t="s">
        <v>68</v>
      </c>
      <c r="B35" s="28" t="s">
        <v>120</v>
      </c>
      <c r="C35" s="15">
        <v>0.12</v>
      </c>
      <c r="D35" s="30" t="str">
        <f t="shared" si="0"/>
        <v>{"description": "Tasa de analfabetismo (población de 10 años y más)", "value":""}</v>
      </c>
      <c r="E35" s="15">
        <v>0.14000000000000001</v>
      </c>
      <c r="F35" s="15" t="str">
        <f t="shared" si="1"/>
        <v>{"description": "Tasa de analfabetismo de mujeres (mujeres de 10 años y más)", "value":"14%"}</v>
      </c>
      <c r="G35" s="16">
        <v>7.100873</v>
      </c>
      <c r="H35" s="16" t="str">
        <f t="shared" si="2"/>
        <v>{"description": "Escolaridad promedio (en años)", "value":"7.1"}</v>
      </c>
      <c r="I35" s="15">
        <v>0.69</v>
      </c>
      <c r="J35" s="15" t="str">
        <f t="shared" si="3"/>
        <v>{"description": "Tasa de escolaridad en niños y niñas de 0 a 17 años", "value":"69%"}</v>
      </c>
      <c r="K35" s="36" t="str">
        <f t="shared" si="4"/>
        <v>"category2": [{"description": "Tasa de analfabetismo (población de 10 años y más)", "value":""},{"description": "Tasa de analfabetismo de mujeres (mujeres de 10 años y más)", "value":"14%"},{"description": "Escolaridad promedio (en años)", "value":"7.1"},{"description": "Tasa de escolaridad en niños y niñas de 0 a 17 años", "value":"69%"}]</v>
      </c>
      <c r="L35" s="15"/>
      <c r="M35" s="17"/>
      <c r="N35" s="17"/>
      <c r="O35" s="17"/>
      <c r="P35" s="15"/>
      <c r="Q35" s="15"/>
      <c r="R35" s="15"/>
      <c r="S35" s="15"/>
      <c r="T35" s="15"/>
      <c r="U35" s="15"/>
      <c r="V35" s="15"/>
      <c r="W35" s="15"/>
      <c r="X35" s="15"/>
      <c r="Y35" s="14"/>
      <c r="Z35" s="15"/>
      <c r="AA35" s="17"/>
    </row>
    <row r="36" spans="1:27" ht="12.75" customHeight="1" x14ac:dyDescent="0.25">
      <c r="A36" s="24" t="s">
        <v>69</v>
      </c>
      <c r="B36" s="28" t="s">
        <v>121</v>
      </c>
      <c r="C36" s="15">
        <v>0.12</v>
      </c>
      <c r="D36" s="30" t="str">
        <f t="shared" si="0"/>
        <v>{"description": "Tasa de analfabetismo (población de 10 años y más)", "value":""}</v>
      </c>
      <c r="E36" s="15">
        <v>0.13</v>
      </c>
      <c r="F36" s="15" t="str">
        <f t="shared" si="1"/>
        <v>{"description": "Tasa de analfabetismo de mujeres (mujeres de 10 años y más)", "value":"13%"}</v>
      </c>
      <c r="G36" s="16">
        <v>6.7348160000000004</v>
      </c>
      <c r="H36" s="16" t="str">
        <f t="shared" si="2"/>
        <v>{"description": "Escolaridad promedio (en años)", "value":"6.7"}</v>
      </c>
      <c r="I36" s="15">
        <v>0.74</v>
      </c>
      <c r="J36" s="15" t="str">
        <f t="shared" si="3"/>
        <v>{"description": "Tasa de escolaridad en niños y niñas de 0 a 17 años", "value":"74%"}</v>
      </c>
      <c r="K36" s="36" t="str">
        <f t="shared" si="4"/>
        <v>"category2": [{"description": "Tasa de analfabetismo (población de 10 años y más)", "value":""},{"description": "Tasa de analfabetismo de mujeres (mujeres de 10 años y más)", "value":"13%"},{"description": "Escolaridad promedio (en años)", "value":"6.7"},{"description": "Tasa de escolaridad en niños y niñas de 0 a 17 años", "value":"74%"}]</v>
      </c>
      <c r="L36" s="15"/>
      <c r="M36" s="17"/>
      <c r="N36" s="17"/>
      <c r="O36" s="17"/>
      <c r="P36" s="15"/>
      <c r="Q36" s="15"/>
      <c r="R36" s="15"/>
      <c r="S36" s="15"/>
      <c r="T36" s="15"/>
      <c r="U36" s="15"/>
      <c r="V36" s="15"/>
      <c r="W36" s="15"/>
      <c r="X36" s="15"/>
      <c r="Y36" s="14"/>
      <c r="Z36" s="15"/>
      <c r="AA36" s="17"/>
    </row>
    <row r="37" spans="1:27" ht="12.75" customHeight="1" x14ac:dyDescent="0.25">
      <c r="A37" s="24" t="s">
        <v>70</v>
      </c>
      <c r="B37" s="28" t="s">
        <v>116</v>
      </c>
      <c r="C37" s="15">
        <v>0.15</v>
      </c>
      <c r="D37" s="30" t="str">
        <f t="shared" si="0"/>
        <v>{"description": "Tasa de analfabetismo (población de 10 años y más)", "value":""}</v>
      </c>
      <c r="E37" s="15">
        <v>0.17</v>
      </c>
      <c r="F37" s="15" t="str">
        <f t="shared" si="1"/>
        <v>{"description": "Tasa de analfabetismo de mujeres (mujeres de 10 años y más)", "value":"17%"}</v>
      </c>
      <c r="G37" s="16">
        <v>5.5506840000000004</v>
      </c>
      <c r="H37" s="16" t="str">
        <f t="shared" si="2"/>
        <v>{"description": "Escolaridad promedio (en años)", "value":"5.6"}</v>
      </c>
      <c r="I37" s="15">
        <v>0.68</v>
      </c>
      <c r="J37" s="15" t="str">
        <f t="shared" si="3"/>
        <v>{"description": "Tasa de escolaridad en niños y niñas de 0 a 17 años", "value":"68%"}</v>
      </c>
      <c r="K37" s="36" t="str">
        <f t="shared" si="4"/>
        <v>"category2": [{"description": "Tasa de analfabetismo (población de 10 años y más)", "value":""},{"description": "Tasa de analfabetismo de mujeres (mujeres de 10 años y más)", "value":"17%"},{"description": "Escolaridad promedio (en años)", "value":"5.6"},{"description": "Tasa de escolaridad en niños y niñas de 0 a 17 años", "value":"68%"}]</v>
      </c>
      <c r="L37" s="15"/>
      <c r="M37" s="17"/>
      <c r="N37" s="17"/>
      <c r="O37" s="17"/>
      <c r="P37" s="15"/>
      <c r="Q37" s="15"/>
      <c r="R37" s="15"/>
      <c r="S37" s="15"/>
      <c r="T37" s="15"/>
      <c r="U37" s="15"/>
      <c r="V37" s="15"/>
      <c r="W37" s="15"/>
      <c r="X37" s="15"/>
      <c r="Y37" s="14"/>
      <c r="Z37" s="15"/>
      <c r="AA37" s="17"/>
    </row>
    <row r="38" spans="1:27" ht="12.75" customHeight="1" x14ac:dyDescent="0.25">
      <c r="A38" s="24" t="s">
        <v>71</v>
      </c>
      <c r="B38" s="28" t="s">
        <v>117</v>
      </c>
      <c r="C38" s="15">
        <v>0.1</v>
      </c>
      <c r="D38" s="30" t="str">
        <f t="shared" si="0"/>
        <v>{"description": "Tasa de analfabetismo (población de 10 años y más)", "value":""}</v>
      </c>
      <c r="E38" s="15">
        <v>0.13</v>
      </c>
      <c r="F38" s="15" t="str">
        <f t="shared" si="1"/>
        <v>{"description": "Tasa de analfabetismo de mujeres (mujeres de 10 años y más)", "value":"13%"}</v>
      </c>
      <c r="G38" s="16">
        <v>6.845993</v>
      </c>
      <c r="H38" s="16" t="str">
        <f t="shared" si="2"/>
        <v>{"description": "Escolaridad promedio (en años)", "value":"6.8"}</v>
      </c>
      <c r="I38" s="15">
        <v>0.75</v>
      </c>
      <c r="J38" s="15" t="str">
        <f t="shared" si="3"/>
        <v>{"description": "Tasa de escolaridad en niños y niñas de 0 a 17 años", "value":"75%"}</v>
      </c>
      <c r="K38" s="36" t="str">
        <f t="shared" si="4"/>
        <v>"category2": [{"description": "Tasa de analfabetismo (población de 10 años y más)", "value":""},{"description": "Tasa de analfabetismo de mujeres (mujeres de 10 años y más)", "value":"13%"},{"description": "Escolaridad promedio (en años)", "value":"6.8"},{"description": "Tasa de escolaridad en niños y niñas de 0 a 17 años", "value":"75%"}]</v>
      </c>
      <c r="L38" s="15"/>
      <c r="M38" s="17"/>
      <c r="N38" s="17"/>
      <c r="O38" s="17"/>
      <c r="P38" s="15"/>
      <c r="Q38" s="15"/>
      <c r="R38" s="15"/>
      <c r="S38" s="15"/>
      <c r="T38" s="15"/>
      <c r="U38" s="15"/>
      <c r="V38" s="15"/>
      <c r="W38" s="15"/>
      <c r="X38" s="15"/>
      <c r="Y38" s="14"/>
      <c r="Z38" s="15"/>
      <c r="AA38" s="17"/>
    </row>
    <row r="39" spans="1:27" ht="12.75" customHeight="1" x14ac:dyDescent="0.25">
      <c r="A39" s="24" t="s">
        <v>72</v>
      </c>
      <c r="B39" s="28" t="s">
        <v>119</v>
      </c>
      <c r="C39" s="15">
        <v>0.09</v>
      </c>
      <c r="D39" s="30" t="str">
        <f t="shared" si="0"/>
        <v>{"description": "Tasa de analfabetismo (población de 10 años y más)", "value":""}</v>
      </c>
      <c r="E39" s="15">
        <v>0.11</v>
      </c>
      <c r="F39" s="15" t="str">
        <f t="shared" si="1"/>
        <v>{"description": "Tasa de analfabetismo de mujeres (mujeres de 10 años y más)", "value":"11%"}</v>
      </c>
      <c r="G39" s="16">
        <v>6.9267620000000001</v>
      </c>
      <c r="H39" s="16" t="str">
        <f t="shared" si="2"/>
        <v>{"description": "Escolaridad promedio (en años)", "value":"6.9"}</v>
      </c>
      <c r="I39" s="15">
        <v>0.72</v>
      </c>
      <c r="J39" s="15" t="str">
        <f t="shared" si="3"/>
        <v>{"description": "Tasa de escolaridad en niños y niñas de 0 a 17 años", "value":"72%"}</v>
      </c>
      <c r="K39" s="36" t="str">
        <f t="shared" si="4"/>
        <v>"category2": [{"description": "Tasa de analfabetismo (población de 10 años y más)", "value":""},{"description": "Tasa de analfabetismo de mujeres (mujeres de 10 años y más)", "value":"11%"},{"description": "Escolaridad promedio (en años)", "value":"6.9"},{"description": "Tasa de escolaridad en niños y niñas de 0 a 17 años", "value":"72%"}]</v>
      </c>
      <c r="L39" s="15"/>
      <c r="M39" s="17"/>
      <c r="N39" s="17"/>
      <c r="O39" s="17"/>
      <c r="P39" s="15"/>
      <c r="Q39" s="15"/>
      <c r="R39" s="15"/>
      <c r="S39" s="15"/>
      <c r="T39" s="15"/>
      <c r="U39" s="15"/>
      <c r="V39" s="15"/>
      <c r="W39" s="15"/>
      <c r="X39" s="15"/>
      <c r="Y39" s="14"/>
      <c r="Z39" s="15"/>
      <c r="AA39" s="17"/>
    </row>
    <row r="40" spans="1:27" ht="12.75" customHeight="1" x14ac:dyDescent="0.25">
      <c r="A40" s="24" t="s">
        <v>73</v>
      </c>
      <c r="B40" s="28" t="s">
        <v>118</v>
      </c>
      <c r="C40" s="15">
        <v>0.1</v>
      </c>
      <c r="D40" s="30" t="str">
        <f t="shared" si="0"/>
        <v>{"description": "Tasa de analfabetismo (población de 10 años y más)", "value":""}</v>
      </c>
      <c r="E40" s="15">
        <v>0.12</v>
      </c>
      <c r="F40" s="15" t="str">
        <f t="shared" si="1"/>
        <v>{"description": "Tasa de analfabetismo de mujeres (mujeres de 10 años y más)", "value":"12%"}</v>
      </c>
      <c r="G40" s="16">
        <v>6.284853</v>
      </c>
      <c r="H40" s="16" t="str">
        <f t="shared" si="2"/>
        <v>{"description": "Escolaridad promedio (en años)", "value":"6.3"}</v>
      </c>
      <c r="I40" s="15">
        <v>0.62</v>
      </c>
      <c r="J40" s="15" t="str">
        <f t="shared" si="3"/>
        <v>{"description": "Tasa de escolaridad en niños y niñas de 0 a 17 años", "value":"62%"}</v>
      </c>
      <c r="K40" s="36" t="str">
        <f t="shared" si="4"/>
        <v>"category2": [{"description": "Tasa de analfabetismo (población de 10 años y más)", "value":""},{"description": "Tasa de analfabetismo de mujeres (mujeres de 10 años y más)", "value":"12%"},{"description": "Escolaridad promedio (en años)", "value":"6.3"},{"description": "Tasa de escolaridad en niños y niñas de 0 a 17 años", "value":"62%"}]</v>
      </c>
      <c r="L40" s="15"/>
      <c r="M40" s="17"/>
      <c r="N40" s="17"/>
      <c r="O40" s="17"/>
      <c r="P40" s="15"/>
      <c r="Q40" s="15"/>
      <c r="R40" s="15"/>
      <c r="S40" s="15"/>
      <c r="T40" s="15"/>
      <c r="U40" s="15"/>
      <c r="V40" s="15"/>
      <c r="W40" s="15"/>
      <c r="X40" s="15"/>
      <c r="Y40" s="14"/>
      <c r="Z40" s="15"/>
      <c r="AA40" s="17"/>
    </row>
    <row r="41" spans="1:27" ht="12.75" customHeight="1" x14ac:dyDescent="0.25">
      <c r="A41" s="24" t="s">
        <v>74</v>
      </c>
      <c r="B41" s="28" t="s">
        <v>112</v>
      </c>
      <c r="C41" s="15">
        <v>0.11</v>
      </c>
      <c r="D41" s="30" t="str">
        <f t="shared" si="0"/>
        <v>{"description": "Tasa de analfabetismo (población de 10 años y más)", "value":""}</v>
      </c>
      <c r="E41" s="15">
        <v>0.15</v>
      </c>
      <c r="F41" s="15" t="str">
        <f t="shared" si="1"/>
        <v>{"description": "Tasa de analfabetismo de mujeres (mujeres de 10 años y más)", "value":"15%"}</v>
      </c>
      <c r="G41" s="16">
        <v>6.5734029999999999</v>
      </c>
      <c r="H41" s="16" t="str">
        <f t="shared" si="2"/>
        <v>{"description": "Escolaridad promedio (en años)", "value":"6.6"}</v>
      </c>
      <c r="I41" s="15">
        <v>0.71</v>
      </c>
      <c r="J41" s="15" t="str">
        <f t="shared" si="3"/>
        <v>{"description": "Tasa de escolaridad en niños y niñas de 0 a 17 años", "value":"71%"}</v>
      </c>
      <c r="K41" s="36" t="str">
        <f t="shared" si="4"/>
        <v>"category2": [{"description": "Tasa de analfabetismo (población de 10 años y más)", "value":""},{"description": "Tasa de analfabetismo de mujeres (mujeres de 10 años y más)", "value":"15%"},{"description": "Escolaridad promedio (en años)", "value":"6.6"},{"description": "Tasa de escolaridad en niños y niñas de 0 a 17 años", "value":"71%"}]</v>
      </c>
      <c r="L41" s="15"/>
      <c r="M41" s="17"/>
      <c r="N41" s="17"/>
      <c r="O41" s="17"/>
      <c r="P41" s="15"/>
      <c r="Q41" s="15"/>
      <c r="R41" s="15"/>
      <c r="S41" s="15"/>
      <c r="T41" s="15"/>
      <c r="U41" s="15"/>
      <c r="V41" s="15"/>
      <c r="W41" s="15"/>
      <c r="X41" s="15"/>
      <c r="Y41" s="14"/>
      <c r="Z41" s="15"/>
      <c r="AA41" s="17"/>
    </row>
    <row r="42" spans="1:27" ht="12.75" customHeight="1" x14ac:dyDescent="0.25">
      <c r="A42" s="24" t="s">
        <v>75</v>
      </c>
      <c r="B42" s="28" t="s">
        <v>113</v>
      </c>
      <c r="C42" s="15">
        <v>0.09</v>
      </c>
      <c r="D42" s="30" t="str">
        <f t="shared" si="0"/>
        <v>{"description": "Tasa de analfabetismo (población de 10 años y más)", "value":""}</v>
      </c>
      <c r="E42" s="15">
        <v>0.11</v>
      </c>
      <c r="F42" s="15" t="str">
        <f t="shared" si="1"/>
        <v>{"description": "Tasa de analfabetismo de mujeres (mujeres de 10 años y más)", "value":"11%"}</v>
      </c>
      <c r="G42" s="16">
        <v>7.7775679999999996</v>
      </c>
      <c r="H42" s="16" t="str">
        <f t="shared" si="2"/>
        <v>{"description": "Escolaridad promedio (en años)", "value":"7.8"}</v>
      </c>
      <c r="I42" s="15">
        <v>0.7</v>
      </c>
      <c r="J42" s="15" t="str">
        <f t="shared" si="3"/>
        <v>{"description": "Tasa de escolaridad en niños y niñas de 0 a 17 años", "value":"70%"}</v>
      </c>
      <c r="K42" s="36" t="str">
        <f t="shared" si="4"/>
        <v>"category2": [{"description": "Tasa de analfabetismo (población de 10 años y más)", "value":""},{"description": "Tasa de analfabetismo de mujeres (mujeres de 10 años y más)", "value":"11%"},{"description": "Escolaridad promedio (en años)", "value":"7.8"},{"description": "Tasa de escolaridad en niños y niñas de 0 a 17 años", "value":"70%"}]</v>
      </c>
      <c r="L42" s="15"/>
      <c r="M42" s="17"/>
      <c r="N42" s="17"/>
      <c r="O42" s="17"/>
      <c r="P42" s="15"/>
      <c r="Q42" s="15"/>
      <c r="R42" s="15"/>
      <c r="S42" s="15"/>
      <c r="T42" s="15"/>
      <c r="U42" s="15"/>
      <c r="V42" s="15"/>
      <c r="W42" s="15"/>
      <c r="X42" s="15"/>
      <c r="Y42" s="14"/>
      <c r="Z42" s="15"/>
      <c r="AA42" s="17"/>
    </row>
    <row r="43" spans="1:27" ht="12.75" customHeight="1" x14ac:dyDescent="0.25">
      <c r="A43" s="24" t="s">
        <v>76</v>
      </c>
      <c r="B43" s="28" t="s">
        <v>115</v>
      </c>
      <c r="C43" s="15">
        <v>0.15</v>
      </c>
      <c r="D43" s="30" t="str">
        <f t="shared" si="0"/>
        <v>{"description": "Tasa de analfabetismo (población de 10 años y más)", "value":""}</v>
      </c>
      <c r="E43" s="15">
        <v>0.18</v>
      </c>
      <c r="F43" s="15" t="str">
        <f t="shared" si="1"/>
        <v>{"description": "Tasa de analfabetismo de mujeres (mujeres de 10 años y más)", "value":"18%"}</v>
      </c>
      <c r="G43" s="16">
        <v>5.9186259999999997</v>
      </c>
      <c r="H43" s="16" t="str">
        <f t="shared" si="2"/>
        <v>{"description": "Escolaridad promedio (en años)", "value":"5.9"}</v>
      </c>
      <c r="I43" s="15">
        <v>0.63</v>
      </c>
      <c r="J43" s="15" t="str">
        <f t="shared" si="3"/>
        <v>{"description": "Tasa de escolaridad en niños y niñas de 0 a 17 años", "value":"63%"}</v>
      </c>
      <c r="K43" s="36" t="str">
        <f t="shared" si="4"/>
        <v>"category2": [{"description": "Tasa de analfabetismo (población de 10 años y más)", "value":""},{"description": "Tasa de analfabetismo de mujeres (mujeres de 10 años y más)", "value":"18%"},{"description": "Escolaridad promedio (en años)", "value":"5.9"},{"description": "Tasa de escolaridad en niños y niñas de 0 a 17 años", "value":"63%"}]</v>
      </c>
      <c r="L43" s="15"/>
      <c r="M43" s="17"/>
      <c r="N43" s="17"/>
      <c r="O43" s="17"/>
      <c r="P43" s="15"/>
      <c r="Q43" s="15"/>
      <c r="R43" s="15"/>
      <c r="S43" s="15"/>
      <c r="T43" s="15"/>
      <c r="U43" s="15"/>
      <c r="V43" s="15"/>
      <c r="W43" s="15"/>
      <c r="X43" s="15"/>
      <c r="Y43" s="14"/>
      <c r="Z43" s="15"/>
      <c r="AA43" s="17"/>
    </row>
    <row r="44" spans="1:27" ht="12.75" customHeight="1" x14ac:dyDescent="0.25">
      <c r="A44" s="24" t="s">
        <v>77</v>
      </c>
      <c r="B44" s="28" t="s">
        <v>114</v>
      </c>
      <c r="C44" s="15">
        <v>0.09</v>
      </c>
      <c r="D44" s="30" t="str">
        <f t="shared" si="0"/>
        <v>{"description": "Tasa de analfabetismo (población de 10 años y más)", "value":""}</v>
      </c>
      <c r="E44" s="15">
        <v>0.11</v>
      </c>
      <c r="F44" s="15" t="str">
        <f t="shared" si="1"/>
        <v>{"description": "Tasa de analfabetismo de mujeres (mujeres de 10 años y más)", "value":"11%"}</v>
      </c>
      <c r="G44" s="16">
        <v>6.8682860000000003</v>
      </c>
      <c r="H44" s="16" t="str">
        <f t="shared" si="2"/>
        <v>{"description": "Escolaridad promedio (en años)", "value":"6.9"}</v>
      </c>
      <c r="I44" s="15">
        <v>0.76</v>
      </c>
      <c r="J44" s="15" t="str">
        <f t="shared" si="3"/>
        <v>{"description": "Tasa de escolaridad en niños y niñas de 0 a 17 años", "value":"76%"}</v>
      </c>
      <c r="K44" s="36" t="str">
        <f t="shared" si="4"/>
        <v>"category2": [{"description": "Tasa de analfabetismo (población de 10 años y más)", "value":""},{"description": "Tasa de analfabetismo de mujeres (mujeres de 10 años y más)", "value":"11%"},{"description": "Escolaridad promedio (en años)", "value":"6.9"},{"description": "Tasa de escolaridad en niños y niñas de 0 a 17 años", "value":"76%"}]</v>
      </c>
      <c r="L44" s="15"/>
      <c r="M44" s="17"/>
      <c r="N44" s="17"/>
      <c r="O44" s="17"/>
      <c r="P44" s="15"/>
      <c r="Q44" s="15"/>
      <c r="R44" s="15"/>
      <c r="S44" s="15"/>
      <c r="T44" s="15"/>
      <c r="U44" s="15"/>
      <c r="V44" s="15"/>
      <c r="W44" s="15"/>
      <c r="X44" s="15"/>
      <c r="Y44" s="14"/>
      <c r="Z44" s="15"/>
      <c r="AA44" s="17"/>
    </row>
    <row r="45" spans="1:27" ht="12.75" customHeight="1" x14ac:dyDescent="0.25">
      <c r="A45" s="24" t="s">
        <v>78</v>
      </c>
      <c r="B45" s="28" t="s">
        <v>109</v>
      </c>
      <c r="C45" s="15">
        <v>0.17</v>
      </c>
      <c r="D45" s="30" t="str">
        <f t="shared" si="0"/>
        <v>{"description": "Tasa de analfabetismo (población de 10 años y más)", "value":""}</v>
      </c>
      <c r="E45" s="15">
        <v>0.21</v>
      </c>
      <c r="F45" s="15" t="str">
        <f t="shared" si="1"/>
        <v>{"description": "Tasa de analfabetismo de mujeres (mujeres de 10 años y más)", "value":"21%"}</v>
      </c>
      <c r="G45" s="16">
        <v>7.0564809999999998</v>
      </c>
      <c r="H45" s="16" t="str">
        <f t="shared" si="2"/>
        <v>{"description": "Escolaridad promedio (en años)", "value":"7.1"}</v>
      </c>
      <c r="I45" s="15">
        <v>0.76</v>
      </c>
      <c r="J45" s="15" t="str">
        <f t="shared" si="3"/>
        <v>{"description": "Tasa de escolaridad en niños y niñas de 0 a 17 años", "value":"76%"}</v>
      </c>
      <c r="K45" s="36" t="str">
        <f t="shared" si="4"/>
        <v>"category2": [{"description": "Tasa de analfabetismo (población de 10 años y más)", "value":""},{"description": "Tasa de analfabetismo de mujeres (mujeres de 10 años y más)", "value":"21%"},{"description": "Escolaridad promedio (en años)", "value":"7.1"},{"description": "Tasa de escolaridad en niños y niñas de 0 a 17 años", "value":"76%"}]</v>
      </c>
      <c r="L45" s="15"/>
      <c r="M45" s="17"/>
      <c r="N45" s="17"/>
      <c r="O45" s="17"/>
      <c r="P45" s="15"/>
      <c r="Q45" s="15"/>
      <c r="R45" s="15"/>
      <c r="S45" s="15"/>
      <c r="T45" s="15"/>
      <c r="U45" s="15"/>
      <c r="V45" s="15"/>
      <c r="W45" s="15"/>
      <c r="X45" s="15"/>
      <c r="Y45" s="14"/>
      <c r="Z45" s="15"/>
      <c r="AA45" s="17"/>
    </row>
    <row r="46" spans="1:27" ht="12.75" customHeight="1" x14ac:dyDescent="0.25">
      <c r="A46" s="24" t="s">
        <v>79</v>
      </c>
      <c r="B46" s="28" t="s">
        <v>111</v>
      </c>
      <c r="C46" s="15">
        <v>0.18</v>
      </c>
      <c r="D46" s="30" t="str">
        <f t="shared" si="0"/>
        <v>{"description": "Tasa de analfabetismo (población de 10 años y más)", "value":""}</v>
      </c>
      <c r="E46" s="15">
        <v>0.23</v>
      </c>
      <c r="F46" s="15" t="str">
        <f t="shared" si="1"/>
        <v>{"description": "Tasa de analfabetismo de mujeres (mujeres de 10 años y más)", "value":"23%"}</v>
      </c>
      <c r="G46" s="16">
        <v>5.4058489999999999</v>
      </c>
      <c r="H46" s="16" t="str">
        <f t="shared" si="2"/>
        <v>{"description": "Escolaridad promedio (en años)", "value":"5.4"}</v>
      </c>
      <c r="I46" s="15">
        <v>0.71</v>
      </c>
      <c r="J46" s="15" t="str">
        <f t="shared" si="3"/>
        <v>{"description": "Tasa de escolaridad en niños y niñas de 0 a 17 años", "value":"71%"}</v>
      </c>
      <c r="K46" s="36" t="str">
        <f t="shared" si="4"/>
        <v>"category2": [{"description": "Tasa de analfabetismo (población de 10 años y más)", "value":""},{"description": "Tasa de analfabetismo de mujeres (mujeres de 10 años y más)", "value":"23%"},{"description": "Escolaridad promedio (en años)", "value":"5.4"},{"description": "Tasa de escolaridad en niños y niñas de 0 a 17 años", "value":"71%"}]</v>
      </c>
      <c r="L46" s="15"/>
      <c r="M46" s="17"/>
      <c r="N46" s="17"/>
      <c r="O46" s="17"/>
      <c r="P46" s="15"/>
      <c r="Q46" s="15"/>
      <c r="R46" s="15"/>
      <c r="S46" s="15"/>
      <c r="T46" s="15"/>
      <c r="U46" s="15"/>
      <c r="V46" s="15"/>
      <c r="W46" s="15"/>
      <c r="X46" s="15"/>
      <c r="Y46" s="14"/>
      <c r="Z46" s="15"/>
      <c r="AA46" s="17"/>
    </row>
    <row r="47" spans="1:27" ht="12.75" customHeight="1" x14ac:dyDescent="0.25">
      <c r="A47" s="24" t="s">
        <v>80</v>
      </c>
      <c r="B47" s="28" t="s">
        <v>110</v>
      </c>
      <c r="C47" s="15">
        <v>0.14000000000000001</v>
      </c>
      <c r="D47" s="30" t="str">
        <f t="shared" si="0"/>
        <v>{"description": "Tasa de analfabetismo (población de 10 años y más)", "value":""}</v>
      </c>
      <c r="E47" s="15">
        <v>0.16</v>
      </c>
      <c r="F47" s="15" t="str">
        <f t="shared" si="1"/>
        <v>{"description": "Tasa de analfabetismo de mujeres (mujeres de 10 años y más)", "value":"16%"}</v>
      </c>
      <c r="G47" s="16">
        <v>6.630261</v>
      </c>
      <c r="H47" s="16" t="str">
        <f t="shared" si="2"/>
        <v>{"description": "Escolaridad promedio (en años)", "value":"6.6"}</v>
      </c>
      <c r="I47" s="15">
        <v>0.75</v>
      </c>
      <c r="J47" s="15" t="str">
        <f t="shared" si="3"/>
        <v>{"description": "Tasa de escolaridad en niños y niñas de 0 a 17 años", "value":"75%"}</v>
      </c>
      <c r="K47" s="36" t="str">
        <f t="shared" si="4"/>
        <v>"category2": [{"description": "Tasa de analfabetismo (población de 10 años y más)", "value":""},{"description": "Tasa de analfabetismo de mujeres (mujeres de 10 años y más)", "value":"16%"},{"description": "Escolaridad promedio (en años)", "value":"6.6"},{"description": "Tasa de escolaridad en niños y niñas de 0 a 17 años", "value":"75%"}]</v>
      </c>
      <c r="L47" s="15"/>
      <c r="M47" s="17"/>
      <c r="N47" s="17"/>
      <c r="O47" s="17"/>
      <c r="P47" s="15"/>
      <c r="Q47" s="15"/>
      <c r="R47" s="15"/>
      <c r="S47" s="15"/>
      <c r="T47" s="15"/>
      <c r="U47" s="15"/>
      <c r="V47" s="15"/>
      <c r="W47" s="15"/>
      <c r="X47" s="15"/>
      <c r="Y47" s="14"/>
      <c r="Z47" s="15"/>
      <c r="AA47" s="17"/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5">
    <mergeCell ref="C1:I1"/>
    <mergeCell ref="J1:M1"/>
    <mergeCell ref="N1:S1"/>
    <mergeCell ref="T1:Y1"/>
    <mergeCell ref="Z1:AA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tabSelected="1" workbookViewId="0">
      <selection activeCell="K3" sqref="K3:K47"/>
    </sheetView>
  </sheetViews>
  <sheetFormatPr baseColWidth="10" defaultColWidth="12.6640625" defaultRowHeight="15" customHeight="1" x14ac:dyDescent="0.25"/>
  <cols>
    <col min="1" max="1" width="20.88671875" customWidth="1"/>
    <col min="2" max="2" width="4.33203125" customWidth="1"/>
    <col min="3" max="3" width="15" customWidth="1"/>
    <col min="4" max="4" width="19.33203125" customWidth="1"/>
    <col min="5" max="7" width="15" customWidth="1"/>
    <col min="8" max="8" width="20.5546875" customWidth="1"/>
    <col min="9" max="10" width="15" customWidth="1"/>
    <col min="11" max="11" width="15" style="38" customWidth="1"/>
    <col min="12" max="12" width="15" customWidth="1"/>
    <col min="13" max="14" width="17" customWidth="1"/>
    <col min="15" max="24" width="15" customWidth="1"/>
  </cols>
  <sheetData>
    <row r="1" spans="1:24" ht="45" customHeight="1" x14ac:dyDescent="0.25">
      <c r="A1" s="1"/>
      <c r="B1" s="1"/>
      <c r="C1" s="32" t="s">
        <v>2</v>
      </c>
      <c r="D1" s="35"/>
      <c r="E1" s="34"/>
      <c r="F1" s="34"/>
      <c r="G1" s="34"/>
      <c r="H1" s="34"/>
      <c r="I1" s="34"/>
      <c r="J1" s="32"/>
      <c r="K1" s="34"/>
      <c r="L1" s="34"/>
      <c r="M1" s="34"/>
      <c r="N1" s="34"/>
      <c r="O1" s="34"/>
      <c r="P1" s="32"/>
      <c r="Q1" s="34"/>
      <c r="R1" s="34"/>
      <c r="S1" s="34"/>
      <c r="T1" s="34"/>
      <c r="U1" s="34"/>
      <c r="V1" s="32"/>
      <c r="W1" s="33"/>
      <c r="X1" s="4"/>
    </row>
    <row r="2" spans="1:24" ht="70.8" customHeight="1" x14ac:dyDescent="0.25">
      <c r="A2" s="23" t="s">
        <v>6</v>
      </c>
      <c r="B2" s="27" t="s">
        <v>82</v>
      </c>
      <c r="C2" s="7" t="s">
        <v>18</v>
      </c>
      <c r="D2" s="7"/>
      <c r="E2" s="7" t="s">
        <v>19</v>
      </c>
      <c r="F2" s="7"/>
      <c r="G2" s="7" t="s">
        <v>20</v>
      </c>
      <c r="H2" s="7"/>
      <c r="I2" s="7" t="s">
        <v>21</v>
      </c>
      <c r="J2" s="7"/>
      <c r="K2" s="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ht="12.75" customHeight="1" x14ac:dyDescent="0.25">
      <c r="A3" s="24" t="s">
        <v>81</v>
      </c>
      <c r="B3" s="28" t="s">
        <v>127</v>
      </c>
      <c r="C3" s="15">
        <v>0.61099999999999999</v>
      </c>
      <c r="D3" s="15" t="str">
        <f>CONCATENATE("{","""" &amp; "description"  &amp; """", ": ", """" &amp; $C$2 &amp; """", ", """ &amp; "value" &amp;""":", """" &amp; TEXT(C3,"##%") &amp; """","}")</f>
        <v>{"description": "Tasa de ocupación", "value":"61%"}</v>
      </c>
      <c r="E3" s="15">
        <v>0.48</v>
      </c>
      <c r="F3" s="15" t="str">
        <f>CONCATENATE("{","""" &amp; "description"  &amp; """", ": ", """" &amp; $E$2 &amp; """", ", """ &amp; "value" &amp;""":", """" &amp; TEXT(E3,"##%") &amp; """","}")</f>
        <v>{"description": "Tasa de ocupación femenina", "value":"48%"}</v>
      </c>
      <c r="G3" s="15">
        <v>0.7</v>
      </c>
      <c r="H3" s="15" t="str">
        <f>CONCATENATE("{","""" &amp; "description"  &amp; """", ": ", """" &amp; $G$2 &amp; """", ", """ &amp; "value" &amp;""":", """" &amp; TEXT(G3,"##%") &amp; """","}")</f>
        <v>{"description": "Porcentaje de personas ocupadas con un empleo informal", "value":"70%"}</v>
      </c>
      <c r="I3" s="17">
        <v>364.45</v>
      </c>
      <c r="J3" s="15" t="str">
        <f>CONCATENATE("{","""" &amp; "description"  &amp; """", ": ", """" &amp; $I$2 &amp; """", ", """ &amp; "value" &amp;""":", """" &amp; TEXT(I3,"$###.##") &amp; """","}")</f>
        <v>{"description": "Ingreso laboral promedio", "value":"$364.45"}</v>
      </c>
      <c r="K3" s="36" t="str">
        <f>CONCATENATE("""" &amp; "category3" &amp;""": [",D3,",",F3,",",H3,",",J3,"]")</f>
        <v>"category3": [{"description": "Tasa de ocupación", "value":"61%"},{"description": "Tasa de ocupación femenina", "value":"48%"},{"description": "Porcentaje de personas ocupadas con un empleo informal", "value":"70%"},{"description": "Ingreso laboral promedio", "value":"$364.45"}]</v>
      </c>
      <c r="L3" s="15"/>
      <c r="M3" s="15"/>
      <c r="N3" s="15"/>
      <c r="O3" s="15"/>
      <c r="P3" s="15"/>
      <c r="Q3" s="15"/>
      <c r="R3" s="15"/>
      <c r="S3" s="15"/>
      <c r="T3" s="15"/>
      <c r="U3" s="14"/>
      <c r="V3" s="15"/>
      <c r="W3" s="17"/>
    </row>
    <row r="4" spans="1:24" ht="12.75" customHeight="1" x14ac:dyDescent="0.25">
      <c r="A4" s="24" t="s">
        <v>36</v>
      </c>
      <c r="B4" s="28" t="s">
        <v>83</v>
      </c>
      <c r="C4" s="15">
        <v>0.56000000000000005</v>
      </c>
      <c r="D4" s="15" t="str">
        <f t="shared" ref="D4:D47" si="0">CONCATENATE("{","""" &amp; "description"  &amp; """", ": ", """" &amp; $C$2 &amp; """", ", """ &amp; "value" &amp;""":", """" &amp; TEXT(C4,"##%") &amp; """","}")</f>
        <v>{"description": "Tasa de ocupación", "value":"56%"}</v>
      </c>
      <c r="E4" s="15">
        <v>0.4</v>
      </c>
      <c r="F4" s="15" t="str">
        <f t="shared" ref="F4:F47" si="1">CONCATENATE("{","""" &amp; "description"  &amp; """", ": ", """" &amp; $E$2 &amp; """", ", """ &amp; "value" &amp;""":", """" &amp; TEXT(E4,"##%") &amp; """","}")</f>
        <v>{"description": "Tasa de ocupación femenina", "value":"40%"}</v>
      </c>
      <c r="G4" s="15">
        <v>0.73</v>
      </c>
      <c r="H4" s="15" t="str">
        <f t="shared" ref="H4:H47" si="2">CONCATENATE("{","""" &amp; "description"  &amp; """", ": ", """" &amp; $G$2 &amp; """", ", """ &amp; "value" &amp;""":", """" &amp; TEXT(G4,"##%") &amp; """","}")</f>
        <v>{"description": "Porcentaje de personas ocupadas con un empleo informal", "value":"73%"}</v>
      </c>
      <c r="I4" s="17">
        <v>299.93</v>
      </c>
      <c r="J4" s="15" t="str">
        <f t="shared" ref="J4:J47" si="3">CONCATENATE("{","""" &amp; "description"  &amp; """", ": ", """" &amp; $I$2 &amp; """", ", """ &amp; "value" &amp;""":", """" &amp; TEXT(I4,"$###.##") &amp; """","}")</f>
        <v>{"description": "Ingreso laboral promedio", "value":"$299.93"}</v>
      </c>
      <c r="K4" s="36" t="str">
        <f t="shared" ref="K4:K47" si="4">CONCATENATE("""" &amp; "category3" &amp;""": [",D4,",",F4,",",H4,",",J4,"]")</f>
        <v>"category3": [{"description": "Tasa de ocupación", "value":"56%"},{"description": "Tasa de ocupación femenina", "value":"40%"},{"description": "Porcentaje de personas ocupadas con un empleo informal", "value":"73%"},{"description": "Ingreso laboral promedio", "value":"$299.93"}]</v>
      </c>
      <c r="L4" s="15"/>
      <c r="M4" s="15"/>
      <c r="N4" s="15"/>
      <c r="O4" s="15"/>
      <c r="P4" s="15"/>
      <c r="Q4" s="15"/>
      <c r="R4" s="15"/>
      <c r="S4" s="15"/>
      <c r="T4" s="15"/>
      <c r="U4" s="14"/>
      <c r="V4" s="15"/>
      <c r="W4" s="17"/>
    </row>
    <row r="5" spans="1:24" ht="12.75" customHeight="1" x14ac:dyDescent="0.25">
      <c r="A5" s="24" t="s">
        <v>37</v>
      </c>
      <c r="B5" s="28" t="s">
        <v>84</v>
      </c>
      <c r="C5" s="15">
        <v>0.62</v>
      </c>
      <c r="D5" s="15" t="str">
        <f t="shared" si="0"/>
        <v>{"description": "Tasa de ocupación", "value":"62%"}</v>
      </c>
      <c r="E5" s="15">
        <v>0.5</v>
      </c>
      <c r="F5" s="15" t="str">
        <f t="shared" si="1"/>
        <v>{"description": "Tasa de ocupación femenina", "value":"50%"}</v>
      </c>
      <c r="G5" s="15">
        <v>0.76</v>
      </c>
      <c r="H5" s="15" t="str">
        <f t="shared" si="2"/>
        <v>{"description": "Porcentaje de personas ocupadas con un empleo informal", "value":"76%"}</v>
      </c>
      <c r="I5" s="17">
        <v>300.99</v>
      </c>
      <c r="J5" s="15" t="str">
        <f t="shared" si="3"/>
        <v>{"description": "Ingreso laboral promedio", "value":"$300.99"}</v>
      </c>
      <c r="K5" s="36" t="str">
        <f t="shared" si="4"/>
        <v>"category3": [{"description": "Tasa de ocupación", "value":"62%"},{"description": "Tasa de ocupación femenina", "value":"50%"},{"description": "Porcentaje de personas ocupadas con un empleo informal", "value":"76%"},{"description": "Ingreso laboral promedio", "value":"$300.99"}]</v>
      </c>
      <c r="L5" s="15"/>
      <c r="M5" s="15"/>
      <c r="N5" s="15"/>
      <c r="O5" s="15"/>
      <c r="P5" s="15"/>
      <c r="Q5" s="15"/>
      <c r="R5" s="15"/>
      <c r="S5" s="15"/>
      <c r="T5" s="15"/>
      <c r="U5" s="14"/>
      <c r="V5" s="15"/>
      <c r="W5" s="17"/>
      <c r="X5" s="13" t="s">
        <v>38</v>
      </c>
    </row>
    <row r="6" spans="1:24" ht="12.75" customHeight="1" x14ac:dyDescent="0.25">
      <c r="A6" s="24" t="s">
        <v>39</v>
      </c>
      <c r="B6" s="28" t="s">
        <v>85</v>
      </c>
      <c r="C6" s="15">
        <v>0.6</v>
      </c>
      <c r="D6" s="15" t="str">
        <f t="shared" si="0"/>
        <v>{"description": "Tasa de ocupación", "value":"60%"}</v>
      </c>
      <c r="E6" s="15">
        <v>0.41</v>
      </c>
      <c r="F6" s="15" t="str">
        <f t="shared" si="1"/>
        <v>{"description": "Tasa de ocupación femenina", "value":"41%"}</v>
      </c>
      <c r="G6" s="15">
        <v>0.86</v>
      </c>
      <c r="H6" s="15" t="str">
        <f t="shared" si="2"/>
        <v>{"description": "Porcentaje de personas ocupadas con un empleo informal", "value":"86%"}</v>
      </c>
      <c r="I6" s="17">
        <v>246.95</v>
      </c>
      <c r="J6" s="15" t="str">
        <f t="shared" si="3"/>
        <v>{"description": "Ingreso laboral promedio", "value":"$246.95"}</v>
      </c>
      <c r="K6" s="36" t="str">
        <f t="shared" si="4"/>
        <v>"category3": [{"description": "Tasa de ocupación", "value":"60%"},{"description": "Tasa de ocupación femenina", "value":"41%"},{"description": "Porcentaje de personas ocupadas con un empleo informal", "value":"86%"},{"description": "Ingreso laboral promedio", "value":"$246.95"}]</v>
      </c>
      <c r="L6" s="15"/>
      <c r="M6" s="15"/>
      <c r="N6" s="15"/>
      <c r="O6" s="15"/>
      <c r="P6" s="15"/>
      <c r="Q6" s="15"/>
      <c r="R6" s="15"/>
      <c r="S6" s="15"/>
      <c r="T6" s="15"/>
      <c r="U6" s="14"/>
      <c r="V6" s="15"/>
      <c r="W6" s="17"/>
    </row>
    <row r="7" spans="1:24" ht="12.75" customHeight="1" x14ac:dyDescent="0.25">
      <c r="A7" s="24" t="s">
        <v>40</v>
      </c>
      <c r="B7" s="28" t="s">
        <v>103</v>
      </c>
      <c r="C7" s="15">
        <v>0.54</v>
      </c>
      <c r="D7" s="15" t="str">
        <f t="shared" si="0"/>
        <v>{"description": "Tasa de ocupación", "value":"54%"}</v>
      </c>
      <c r="E7" s="15">
        <v>0.37</v>
      </c>
      <c r="F7" s="15" t="str">
        <f t="shared" si="1"/>
        <v>{"description": "Tasa de ocupación femenina", "value":"37%"}</v>
      </c>
      <c r="G7" s="15">
        <v>0.88</v>
      </c>
      <c r="H7" s="15" t="str">
        <f t="shared" si="2"/>
        <v>{"description": "Porcentaje de personas ocupadas con un empleo informal", "value":"88%"}</v>
      </c>
      <c r="I7" s="17">
        <v>260.37</v>
      </c>
      <c r="J7" s="15" t="str">
        <f t="shared" si="3"/>
        <v>{"description": "Ingreso laboral promedio", "value":"$260.37"}</v>
      </c>
      <c r="K7" s="36" t="str">
        <f t="shared" si="4"/>
        <v>"category3": [{"description": "Tasa de ocupación", "value":"54%"},{"description": "Tasa de ocupación femenina", "value":"37%"},{"description": "Porcentaje de personas ocupadas con un empleo informal", "value":"88%"},{"description": "Ingreso laboral promedio", "value":"$260.37"}]</v>
      </c>
      <c r="L7" s="15"/>
      <c r="M7" s="15"/>
      <c r="N7" s="15"/>
      <c r="O7" s="15"/>
      <c r="P7" s="15"/>
      <c r="Q7" s="15"/>
      <c r="R7" s="15"/>
      <c r="S7" s="15"/>
      <c r="T7" s="15"/>
      <c r="U7" s="14"/>
      <c r="V7" s="15"/>
      <c r="W7" s="17"/>
    </row>
    <row r="8" spans="1:24" ht="12.75" customHeight="1" x14ac:dyDescent="0.25">
      <c r="A8" s="24" t="s">
        <v>41</v>
      </c>
      <c r="B8" s="28" t="s">
        <v>102</v>
      </c>
      <c r="C8" s="15">
        <v>0.52</v>
      </c>
      <c r="D8" s="15" t="str">
        <f t="shared" si="0"/>
        <v>{"description": "Tasa de ocupación", "value":"52%"}</v>
      </c>
      <c r="E8" s="15">
        <v>0.34</v>
      </c>
      <c r="F8" s="15" t="str">
        <f t="shared" si="1"/>
        <v>{"description": "Tasa de ocupación femenina", "value":"34%"}</v>
      </c>
      <c r="G8" s="15">
        <v>0.89</v>
      </c>
      <c r="H8" s="15" t="str">
        <f t="shared" si="2"/>
        <v>{"description": "Porcentaje de personas ocupadas con un empleo informal", "value":"89%"}</v>
      </c>
      <c r="I8" s="17">
        <v>256</v>
      </c>
      <c r="J8" s="15" t="str">
        <f t="shared" si="3"/>
        <v>{"description": "Ingreso laboral promedio", "value":"$256."}</v>
      </c>
      <c r="K8" s="36" t="str">
        <f t="shared" si="4"/>
        <v>"category3": [{"description": "Tasa de ocupación", "value":"52%"},{"description": "Tasa de ocupación femenina", "value":"34%"},{"description": "Porcentaje de personas ocupadas con un empleo informal", "value":"89%"},{"description": "Ingreso laboral promedio", "value":"$256."}]</v>
      </c>
      <c r="L8" s="15"/>
      <c r="M8" s="15"/>
      <c r="N8" s="15"/>
      <c r="O8" s="15"/>
      <c r="P8" s="15"/>
      <c r="Q8" s="15"/>
      <c r="R8" s="15"/>
      <c r="S8" s="15"/>
      <c r="T8" s="15"/>
      <c r="U8" s="14"/>
      <c r="V8" s="15"/>
      <c r="W8" s="17"/>
    </row>
    <row r="9" spans="1:24" ht="12.75" customHeight="1" x14ac:dyDescent="0.25">
      <c r="A9" s="24" t="s">
        <v>42</v>
      </c>
      <c r="B9" s="28" t="s">
        <v>97</v>
      </c>
      <c r="C9" s="15">
        <v>0.68</v>
      </c>
      <c r="D9" s="15" t="str">
        <f t="shared" si="0"/>
        <v>{"description": "Tasa de ocupación", "value":"68%"}</v>
      </c>
      <c r="E9" s="15">
        <v>0.53</v>
      </c>
      <c r="F9" s="15" t="str">
        <f t="shared" si="1"/>
        <v>{"description": "Tasa de ocupación femenina", "value":"53%"}</v>
      </c>
      <c r="G9" s="15">
        <v>0.86</v>
      </c>
      <c r="H9" s="15" t="str">
        <f t="shared" si="2"/>
        <v>{"description": "Porcentaje de personas ocupadas con un empleo informal", "value":"86%"}</v>
      </c>
      <c r="I9" s="17">
        <v>468.05</v>
      </c>
      <c r="J9" s="15" t="str">
        <f t="shared" si="3"/>
        <v>{"description": "Ingreso laboral promedio", "value":"$468.05"}</v>
      </c>
      <c r="K9" s="36" t="str">
        <f t="shared" si="4"/>
        <v>"category3": [{"description": "Tasa de ocupación", "value":"68%"},{"description": "Tasa de ocupación femenina", "value":"53%"},{"description": "Porcentaje de personas ocupadas con un empleo informal", "value":"86%"},{"description": "Ingreso laboral promedio", "value":"$468.05"}]</v>
      </c>
      <c r="L9" s="15"/>
      <c r="M9" s="15"/>
      <c r="N9" s="15"/>
      <c r="O9" s="15"/>
      <c r="P9" s="15"/>
      <c r="Q9" s="15"/>
      <c r="R9" s="15"/>
      <c r="S9" s="15"/>
      <c r="T9" s="15"/>
      <c r="U9" s="14"/>
      <c r="V9" s="15"/>
      <c r="W9" s="17"/>
    </row>
    <row r="10" spans="1:24" ht="12.75" customHeight="1" x14ac:dyDescent="0.25">
      <c r="A10" s="24" t="s">
        <v>43</v>
      </c>
      <c r="B10" s="28" t="s">
        <v>98</v>
      </c>
      <c r="C10" s="15">
        <v>0.59</v>
      </c>
      <c r="D10" s="15" t="str">
        <f t="shared" si="0"/>
        <v>{"description": "Tasa de ocupación", "value":"59%"}</v>
      </c>
      <c r="E10" s="15">
        <v>0.42</v>
      </c>
      <c r="F10" s="15" t="str">
        <f t="shared" si="1"/>
        <v>{"description": "Tasa de ocupación femenina", "value":"42%"}</v>
      </c>
      <c r="G10" s="15">
        <v>0.9</v>
      </c>
      <c r="H10" s="15" t="str">
        <f t="shared" si="2"/>
        <v>{"description": "Porcentaje de personas ocupadas con un empleo informal", "value":"90%"}</v>
      </c>
      <c r="I10" s="17">
        <v>276.5</v>
      </c>
      <c r="J10" s="15" t="str">
        <f t="shared" si="3"/>
        <v>{"description": "Ingreso laboral promedio", "value":"$276.5"}</v>
      </c>
      <c r="K10" s="36" t="str">
        <f t="shared" si="4"/>
        <v>"category3": [{"description": "Tasa de ocupación", "value":"59%"},{"description": "Tasa de ocupación femenina", "value":"42%"},{"description": "Porcentaje de personas ocupadas con un empleo informal", "value":"90%"},{"description": "Ingreso laboral promedio", "value":"$276.5"}]</v>
      </c>
      <c r="L10" s="15"/>
      <c r="M10" s="15"/>
      <c r="N10" s="15"/>
      <c r="O10" s="15"/>
      <c r="P10" s="15"/>
      <c r="Q10" s="15"/>
      <c r="R10" s="15"/>
      <c r="S10" s="15"/>
      <c r="T10" s="15"/>
      <c r="U10" s="14"/>
      <c r="V10" s="15"/>
      <c r="W10" s="17"/>
    </row>
    <row r="11" spans="1:24" ht="12.75" customHeight="1" x14ac:dyDescent="0.25">
      <c r="A11" s="24" t="s">
        <v>44</v>
      </c>
      <c r="B11" s="28" t="s">
        <v>99</v>
      </c>
      <c r="C11" s="15">
        <v>0.6</v>
      </c>
      <c r="D11" s="15" t="str">
        <f t="shared" si="0"/>
        <v>{"description": "Tasa de ocupación", "value":"60%"}</v>
      </c>
      <c r="E11" s="15">
        <v>0.43</v>
      </c>
      <c r="F11" s="15" t="str">
        <f t="shared" si="1"/>
        <v>{"description": "Tasa de ocupación femenina", "value":"43%"}</v>
      </c>
      <c r="G11" s="15">
        <v>0.89</v>
      </c>
      <c r="H11" s="15" t="str">
        <f t="shared" si="2"/>
        <v>{"description": "Porcentaje de personas ocupadas con un empleo informal", "value":"89%"}</v>
      </c>
      <c r="I11" s="17">
        <v>246.77</v>
      </c>
      <c r="J11" s="15" t="str">
        <f t="shared" si="3"/>
        <v>{"description": "Ingreso laboral promedio", "value":"$246.77"}</v>
      </c>
      <c r="K11" s="36" t="str">
        <f t="shared" si="4"/>
        <v>"category3": [{"description": "Tasa de ocupación", "value":"60%"},{"description": "Tasa de ocupación femenina", "value":"43%"},{"description": "Porcentaje de personas ocupadas con un empleo informal", "value":"89%"},{"description": "Ingreso laboral promedio", "value":"$246.77"}]</v>
      </c>
      <c r="L11" s="15"/>
      <c r="M11" s="15"/>
      <c r="N11" s="15"/>
      <c r="O11" s="15"/>
      <c r="P11" s="15"/>
      <c r="Q11" s="15"/>
      <c r="R11" s="15"/>
      <c r="S11" s="15"/>
      <c r="T11" s="15"/>
      <c r="U11" s="14"/>
      <c r="V11" s="15"/>
      <c r="W11" s="17"/>
    </row>
    <row r="12" spans="1:24" ht="12.75" customHeight="1" x14ac:dyDescent="0.25">
      <c r="A12" s="24" t="s">
        <v>45</v>
      </c>
      <c r="B12" s="28" t="s">
        <v>100</v>
      </c>
      <c r="C12" s="15">
        <v>0.56999999999999995</v>
      </c>
      <c r="D12" s="15" t="str">
        <f t="shared" si="0"/>
        <v>{"description": "Tasa de ocupación", "value":"57%"}</v>
      </c>
      <c r="E12" s="15">
        <v>0.37</v>
      </c>
      <c r="F12" s="15" t="str">
        <f t="shared" si="1"/>
        <v>{"description": "Tasa de ocupación femenina", "value":"37%"}</v>
      </c>
      <c r="G12" s="15">
        <v>0.78</v>
      </c>
      <c r="H12" s="15" t="str">
        <f t="shared" si="2"/>
        <v>{"description": "Porcentaje de personas ocupadas con un empleo informal", "value":"78%"}</v>
      </c>
      <c r="I12" s="17">
        <v>268.26</v>
      </c>
      <c r="J12" s="15" t="str">
        <f t="shared" si="3"/>
        <v>{"description": "Ingreso laboral promedio", "value":"$268.26"}</v>
      </c>
      <c r="K12" s="36" t="str">
        <f t="shared" si="4"/>
        <v>"category3": [{"description": "Tasa de ocupación", "value":"57%"},{"description": "Tasa de ocupación femenina", "value":"37%"},{"description": "Porcentaje de personas ocupadas con un empleo informal", "value":"78%"},{"description": "Ingreso laboral promedio", "value":"$268.26"}]</v>
      </c>
      <c r="L12" s="15"/>
      <c r="M12" s="15"/>
      <c r="N12" s="15"/>
      <c r="O12" s="15"/>
      <c r="P12" s="15"/>
      <c r="Q12" s="15"/>
      <c r="R12" s="15"/>
      <c r="S12" s="15"/>
      <c r="T12" s="15"/>
      <c r="U12" s="14"/>
      <c r="V12" s="15"/>
      <c r="W12" s="17"/>
    </row>
    <row r="13" spans="1:24" ht="12.75" customHeight="1" x14ac:dyDescent="0.25">
      <c r="A13" s="24" t="s">
        <v>46</v>
      </c>
      <c r="B13" s="28" t="s">
        <v>101</v>
      </c>
      <c r="C13" s="15">
        <v>0.61</v>
      </c>
      <c r="D13" s="15" t="str">
        <f t="shared" si="0"/>
        <v>{"description": "Tasa de ocupación", "value":"61%"}</v>
      </c>
      <c r="E13" s="15">
        <v>0.5</v>
      </c>
      <c r="F13" s="15" t="str">
        <f t="shared" si="1"/>
        <v>{"description": "Tasa de ocupación femenina", "value":"50%"}</v>
      </c>
      <c r="G13" s="15">
        <v>0.75</v>
      </c>
      <c r="H13" s="15" t="str">
        <f t="shared" si="2"/>
        <v>{"description": "Porcentaje de personas ocupadas con un empleo informal", "value":"75%"}</v>
      </c>
      <c r="I13" s="17">
        <v>351.89</v>
      </c>
      <c r="J13" s="15" t="str">
        <f t="shared" si="3"/>
        <v>{"description": "Ingreso laboral promedio", "value":"$351.89"}</v>
      </c>
      <c r="K13" s="36" t="str">
        <f t="shared" si="4"/>
        <v>"category3": [{"description": "Tasa de ocupación", "value":"61%"},{"description": "Tasa de ocupación femenina", "value":"50%"},{"description": "Porcentaje de personas ocupadas con un empleo informal", "value":"75%"},{"description": "Ingreso laboral promedio", "value":"$351.89"}]</v>
      </c>
      <c r="L13" s="15"/>
      <c r="M13" s="15"/>
      <c r="N13" s="15"/>
      <c r="O13" s="15"/>
      <c r="P13" s="15"/>
      <c r="Q13" s="15"/>
      <c r="R13" s="15"/>
      <c r="S13" s="15"/>
      <c r="T13" s="15"/>
      <c r="U13" s="14"/>
      <c r="V13" s="15"/>
      <c r="W13" s="17"/>
    </row>
    <row r="14" spans="1:24" ht="12.75" customHeight="1" x14ac:dyDescent="0.25">
      <c r="A14" s="24" t="s">
        <v>47</v>
      </c>
      <c r="B14" s="28" t="s">
        <v>91</v>
      </c>
      <c r="C14" s="15">
        <v>0.61</v>
      </c>
      <c r="D14" s="15" t="str">
        <f t="shared" si="0"/>
        <v>{"description": "Tasa de ocupación", "value":"61%"}</v>
      </c>
      <c r="E14" s="15">
        <v>0.46</v>
      </c>
      <c r="F14" s="15" t="str">
        <f t="shared" si="1"/>
        <v>{"description": "Tasa de ocupación femenina", "value":"46%"}</v>
      </c>
      <c r="G14" s="15">
        <v>0.73</v>
      </c>
      <c r="H14" s="15" t="str">
        <f t="shared" si="2"/>
        <v>{"description": "Porcentaje de personas ocupadas con un empleo informal", "value":"73%"}</v>
      </c>
      <c r="I14" s="17">
        <v>339.88</v>
      </c>
      <c r="J14" s="15" t="str">
        <f t="shared" si="3"/>
        <v>{"description": "Ingreso laboral promedio", "value":"$339.88"}</v>
      </c>
      <c r="K14" s="36" t="str">
        <f t="shared" si="4"/>
        <v>"category3": [{"description": "Tasa de ocupación", "value":"61%"},{"description": "Tasa de ocupación femenina", "value":"46%"},{"description": "Porcentaje de personas ocupadas con un empleo informal", "value":"73%"},{"description": "Ingreso laboral promedio", "value":"$339.88"}]</v>
      </c>
      <c r="L14" s="15"/>
      <c r="M14" s="15"/>
      <c r="N14" s="15"/>
      <c r="O14" s="15"/>
      <c r="P14" s="15"/>
      <c r="Q14" s="15"/>
      <c r="R14" s="15"/>
      <c r="S14" s="15"/>
      <c r="T14" s="15"/>
      <c r="U14" s="14"/>
      <c r="V14" s="15"/>
      <c r="W14" s="17"/>
    </row>
    <row r="15" spans="1:24" ht="12.75" customHeight="1" x14ac:dyDescent="0.25">
      <c r="A15" s="24" t="s">
        <v>48</v>
      </c>
      <c r="B15" s="28" t="s">
        <v>92</v>
      </c>
      <c r="C15" s="15">
        <v>0.64</v>
      </c>
      <c r="D15" s="15" t="str">
        <f t="shared" si="0"/>
        <v>{"description": "Tasa de ocupación", "value":"64%"}</v>
      </c>
      <c r="E15" s="15">
        <v>0.52</v>
      </c>
      <c r="F15" s="15" t="str">
        <f t="shared" si="1"/>
        <v>{"description": "Tasa de ocupación femenina", "value":"52%"}</v>
      </c>
      <c r="G15" s="15">
        <v>0.66</v>
      </c>
      <c r="H15" s="15" t="str">
        <f t="shared" si="2"/>
        <v>{"description": "Porcentaje de personas ocupadas con un empleo informal", "value":"66%"}</v>
      </c>
      <c r="I15" s="17">
        <v>350.12</v>
      </c>
      <c r="J15" s="15" t="str">
        <f t="shared" si="3"/>
        <v>{"description": "Ingreso laboral promedio", "value":"$350.12"}</v>
      </c>
      <c r="K15" s="36" t="str">
        <f t="shared" si="4"/>
        <v>"category3": [{"description": "Tasa de ocupación", "value":"64%"},{"description": "Tasa de ocupación femenina", "value":"52%"},{"description": "Porcentaje de personas ocupadas con un empleo informal", "value":"66%"},{"description": "Ingreso laboral promedio", "value":"$350.12"}]</v>
      </c>
      <c r="L15" s="15"/>
      <c r="M15" s="15"/>
      <c r="N15" s="15"/>
      <c r="O15" s="15"/>
      <c r="P15" s="15"/>
      <c r="Q15" s="15"/>
      <c r="R15" s="15"/>
      <c r="S15" s="15"/>
      <c r="T15" s="15"/>
      <c r="U15" s="14"/>
      <c r="V15" s="15"/>
      <c r="W15" s="17"/>
    </row>
    <row r="16" spans="1:24" ht="12.75" customHeight="1" x14ac:dyDescent="0.25">
      <c r="A16" s="24" t="s">
        <v>49</v>
      </c>
      <c r="B16" s="28" t="s">
        <v>93</v>
      </c>
      <c r="C16" s="15">
        <v>0.63</v>
      </c>
      <c r="D16" s="15" t="str">
        <f t="shared" si="0"/>
        <v>{"description": "Tasa de ocupación", "value":"63%"}</v>
      </c>
      <c r="E16" s="15">
        <v>0.5</v>
      </c>
      <c r="F16" s="15" t="str">
        <f t="shared" si="1"/>
        <v>{"description": "Tasa de ocupación femenina", "value":"50%"}</v>
      </c>
      <c r="G16" s="15">
        <v>0.55000000000000004</v>
      </c>
      <c r="H16" s="15" t="str">
        <f t="shared" si="2"/>
        <v>{"description": "Porcentaje de personas ocupadas con un empleo informal", "value":"55%"}</v>
      </c>
      <c r="I16" s="17">
        <v>391.38</v>
      </c>
      <c r="J16" s="15" t="str">
        <f t="shared" si="3"/>
        <v>{"description": "Ingreso laboral promedio", "value":"$391.38"}</v>
      </c>
      <c r="K16" s="36" t="str">
        <f t="shared" si="4"/>
        <v>"category3": [{"description": "Tasa de ocupación", "value":"63%"},{"description": "Tasa de ocupación femenina", "value":"50%"},{"description": "Porcentaje de personas ocupadas con un empleo informal", "value":"55%"},{"description": "Ingreso laboral promedio", "value":"$391.38"}]</v>
      </c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5"/>
      <c r="W16" s="17"/>
    </row>
    <row r="17" spans="1:23" ht="12.75" customHeight="1" x14ac:dyDescent="0.25">
      <c r="A17" s="24" t="s">
        <v>50</v>
      </c>
      <c r="B17" s="28" t="s">
        <v>94</v>
      </c>
      <c r="C17" s="15">
        <v>0.65</v>
      </c>
      <c r="D17" s="15" t="str">
        <f t="shared" si="0"/>
        <v>{"description": "Tasa de ocupación", "value":"65%"}</v>
      </c>
      <c r="E17" s="15">
        <v>0.54</v>
      </c>
      <c r="F17" s="15" t="str">
        <f t="shared" si="1"/>
        <v>{"description": "Tasa de ocupación femenina", "value":"54%"}</v>
      </c>
      <c r="G17" s="15">
        <v>0.5</v>
      </c>
      <c r="H17" s="15" t="str">
        <f t="shared" si="2"/>
        <v>{"description": "Porcentaje de personas ocupadas con un empleo informal", "value":"50%"}</v>
      </c>
      <c r="I17" s="17">
        <v>551.08000000000004</v>
      </c>
      <c r="J17" s="15" t="str">
        <f t="shared" si="3"/>
        <v>{"description": "Ingreso laboral promedio", "value":"$551.08"}</v>
      </c>
      <c r="K17" s="36" t="str">
        <f t="shared" si="4"/>
        <v>"category3": [{"description": "Tasa de ocupación", "value":"65%"},{"description": "Tasa de ocupación femenina", "value":"54%"},{"description": "Porcentaje de personas ocupadas con un empleo informal", "value":"50%"},{"description": "Ingreso laboral promedio", "value":"$551.08"}]</v>
      </c>
      <c r="L17" s="15"/>
      <c r="M17" s="15"/>
      <c r="N17" s="15"/>
      <c r="O17" s="15"/>
      <c r="P17" s="15"/>
      <c r="Q17" s="15"/>
      <c r="R17" s="15"/>
      <c r="S17" s="15"/>
      <c r="T17" s="15"/>
      <c r="U17" s="14"/>
      <c r="V17" s="15"/>
      <c r="W17" s="17"/>
    </row>
    <row r="18" spans="1:23" ht="12.75" customHeight="1" x14ac:dyDescent="0.25">
      <c r="A18" s="24" t="s">
        <v>51</v>
      </c>
      <c r="B18" s="28" t="s">
        <v>95</v>
      </c>
      <c r="C18" s="15">
        <v>0.62</v>
      </c>
      <c r="D18" s="15" t="str">
        <f t="shared" si="0"/>
        <v>{"description": "Tasa de ocupación", "value":"62%"}</v>
      </c>
      <c r="E18" s="15">
        <v>0.44</v>
      </c>
      <c r="F18" s="15" t="str">
        <f t="shared" si="1"/>
        <v>{"description": "Tasa de ocupación femenina", "value":"44%"}</v>
      </c>
      <c r="G18" s="15">
        <v>0.76</v>
      </c>
      <c r="H18" s="15" t="str">
        <f t="shared" si="2"/>
        <v>{"description": "Porcentaje de personas ocupadas con un empleo informal", "value":"76%"}</v>
      </c>
      <c r="I18" s="17">
        <v>393.05</v>
      </c>
      <c r="J18" s="15" t="str">
        <f t="shared" si="3"/>
        <v>{"description": "Ingreso laboral promedio", "value":"$393.05"}</v>
      </c>
      <c r="K18" s="36" t="str">
        <f t="shared" si="4"/>
        <v>"category3": [{"description": "Tasa de ocupación", "value":"62%"},{"description": "Tasa de ocupación femenina", "value":"44%"},{"description": "Porcentaje de personas ocupadas con un empleo informal", "value":"76%"},{"description": "Ingreso laboral promedio", "value":"$393.05"}]</v>
      </c>
      <c r="L18" s="15"/>
      <c r="M18" s="15"/>
      <c r="N18" s="15"/>
      <c r="O18" s="15"/>
      <c r="P18" s="15"/>
      <c r="Q18" s="15"/>
      <c r="R18" s="15"/>
      <c r="S18" s="15"/>
      <c r="T18" s="15"/>
      <c r="U18" s="14"/>
      <c r="V18" s="15"/>
      <c r="W18" s="17"/>
    </row>
    <row r="19" spans="1:23" ht="12.75" customHeight="1" x14ac:dyDescent="0.25">
      <c r="A19" s="24" t="s">
        <v>52</v>
      </c>
      <c r="B19" s="28" t="s">
        <v>96</v>
      </c>
      <c r="C19" s="15">
        <v>0.62</v>
      </c>
      <c r="D19" s="15" t="str">
        <f t="shared" si="0"/>
        <v>{"description": "Tasa de ocupación", "value":"62%"}</v>
      </c>
      <c r="E19" s="15">
        <v>0.51</v>
      </c>
      <c r="F19" s="15" t="str">
        <f t="shared" si="1"/>
        <v>{"description": "Tasa de ocupación femenina", "value":"51%"}</v>
      </c>
      <c r="G19" s="15">
        <v>0.61</v>
      </c>
      <c r="H19" s="15" t="str">
        <f t="shared" si="2"/>
        <v>{"description": "Porcentaje de personas ocupadas con un empleo informal", "value":"61%"}</v>
      </c>
      <c r="I19" s="17">
        <v>431.9</v>
      </c>
      <c r="J19" s="15" t="str">
        <f t="shared" si="3"/>
        <v>{"description": "Ingreso laboral promedio", "value":"$431.9"}</v>
      </c>
      <c r="K19" s="36" t="str">
        <f t="shared" si="4"/>
        <v>"category3": [{"description": "Tasa de ocupación", "value":"62%"},{"description": "Tasa de ocupación femenina", "value":"51%"},{"description": "Porcentaje de personas ocupadas con un empleo informal", "value":"61%"},{"description": "Ingreso laboral promedio", "value":"$431.9"}]</v>
      </c>
      <c r="L19" s="15"/>
      <c r="M19" s="15"/>
      <c r="N19" s="15"/>
      <c r="O19" s="15"/>
      <c r="P19" s="15"/>
      <c r="Q19" s="15"/>
      <c r="R19" s="15"/>
      <c r="S19" s="15"/>
      <c r="T19" s="15"/>
      <c r="U19" s="14"/>
      <c r="V19" s="15"/>
      <c r="W19" s="17"/>
    </row>
    <row r="20" spans="1:23" ht="12.75" customHeight="1" x14ac:dyDescent="0.25">
      <c r="A20" s="24" t="s">
        <v>53</v>
      </c>
      <c r="B20" s="28" t="s">
        <v>105</v>
      </c>
      <c r="C20" s="15">
        <v>0.59</v>
      </c>
      <c r="D20" s="15" t="str">
        <f t="shared" si="0"/>
        <v>{"description": "Tasa de ocupación", "value":"59%"}</v>
      </c>
      <c r="E20" s="15">
        <v>0.42</v>
      </c>
      <c r="F20" s="15" t="str">
        <f t="shared" si="1"/>
        <v>{"description": "Tasa de ocupación femenina", "value":"42%"}</v>
      </c>
      <c r="G20" s="15">
        <v>0.78</v>
      </c>
      <c r="H20" s="15" t="str">
        <f t="shared" si="2"/>
        <v>{"description": "Porcentaje de personas ocupadas con un empleo informal", "value":"78%"}</v>
      </c>
      <c r="I20" s="17">
        <v>318.18</v>
      </c>
      <c r="J20" s="15" t="str">
        <f t="shared" si="3"/>
        <v>{"description": "Ingreso laboral promedio", "value":"$318.18"}</v>
      </c>
      <c r="K20" s="36" t="str">
        <f t="shared" si="4"/>
        <v>"category3": [{"description": "Tasa de ocupación", "value":"59%"},{"description": "Tasa de ocupación femenina", "value":"42%"},{"description": "Porcentaje de personas ocupadas con un empleo informal", "value":"78%"},{"description": "Ingreso laboral promedio", "value":"$318.18"}]</v>
      </c>
      <c r="L20" s="15"/>
      <c r="M20" s="15"/>
      <c r="N20" s="15"/>
      <c r="O20" s="15"/>
      <c r="P20" s="15"/>
      <c r="Q20" s="15"/>
      <c r="R20" s="15"/>
      <c r="S20" s="15"/>
      <c r="T20" s="15"/>
      <c r="U20" s="14"/>
      <c r="V20" s="15"/>
      <c r="W20" s="17"/>
    </row>
    <row r="21" spans="1:23" ht="12.75" customHeight="1" x14ac:dyDescent="0.25">
      <c r="A21" s="24" t="s">
        <v>54</v>
      </c>
      <c r="B21" s="28" t="s">
        <v>104</v>
      </c>
      <c r="C21" s="15">
        <v>0.69</v>
      </c>
      <c r="D21" s="15" t="str">
        <f t="shared" si="0"/>
        <v>{"description": "Tasa de ocupación", "value":"69%"}</v>
      </c>
      <c r="E21" s="15">
        <v>0.56000000000000005</v>
      </c>
      <c r="F21" s="15" t="str">
        <f t="shared" si="1"/>
        <v>{"description": "Tasa de ocupación femenina", "value":"56%"}</v>
      </c>
      <c r="G21" s="15">
        <v>0.69</v>
      </c>
      <c r="H21" s="15" t="str">
        <f t="shared" si="2"/>
        <v>{"description": "Porcentaje de personas ocupadas con un empleo informal", "value":"69%"}</v>
      </c>
      <c r="I21" s="17">
        <v>340.48</v>
      </c>
      <c r="J21" s="15" t="str">
        <f t="shared" si="3"/>
        <v>{"description": "Ingreso laboral promedio", "value":"$340.48"}</v>
      </c>
      <c r="K21" s="36" t="str">
        <f t="shared" si="4"/>
        <v>"category3": [{"description": "Tasa de ocupación", "value":"69%"},{"description": "Tasa de ocupación femenina", "value":"56%"},{"description": "Porcentaje de personas ocupadas con un empleo informal", "value":"69%"},{"description": "Ingreso laboral promedio", "value":"$340.48"}]</v>
      </c>
      <c r="L21" s="15"/>
      <c r="M21" s="15"/>
      <c r="N21" s="15"/>
      <c r="O21" s="15"/>
      <c r="P21" s="15"/>
      <c r="Q21" s="15"/>
      <c r="R21" s="15"/>
      <c r="S21" s="15"/>
      <c r="T21" s="15"/>
      <c r="U21" s="14"/>
      <c r="V21" s="15"/>
      <c r="W21" s="17"/>
    </row>
    <row r="22" spans="1:23" ht="12.75" customHeight="1" x14ac:dyDescent="0.25">
      <c r="A22" s="24" t="s">
        <v>55</v>
      </c>
      <c r="B22" s="28" t="s">
        <v>106</v>
      </c>
      <c r="C22" s="15">
        <v>0.59</v>
      </c>
      <c r="D22" s="15" t="str">
        <f t="shared" si="0"/>
        <v>{"description": "Tasa de ocupación", "value":"59%"}</v>
      </c>
      <c r="E22" s="15">
        <v>0.46</v>
      </c>
      <c r="F22" s="15" t="str">
        <f t="shared" si="1"/>
        <v>{"description": "Tasa de ocupación femenina", "value":"46%"}</v>
      </c>
      <c r="G22" s="15">
        <v>0.7</v>
      </c>
      <c r="H22" s="15" t="str">
        <f t="shared" si="2"/>
        <v>{"description": "Porcentaje de personas ocupadas con un empleo informal", "value":"70%"}</v>
      </c>
      <c r="I22" s="17">
        <v>355.23</v>
      </c>
      <c r="J22" s="15" t="str">
        <f t="shared" si="3"/>
        <v>{"description": "Ingreso laboral promedio", "value":"$355.23"}</v>
      </c>
      <c r="K22" s="36" t="str">
        <f t="shared" si="4"/>
        <v>"category3": [{"description": "Tasa de ocupación", "value":"59%"},{"description": "Tasa de ocupación femenina", "value":"46%"},{"description": "Porcentaje de personas ocupadas con un empleo informal", "value":"70%"},{"description": "Ingreso laboral promedio", "value":"$355.23"}]</v>
      </c>
      <c r="L22" s="15"/>
      <c r="M22" s="15"/>
      <c r="N22" s="15"/>
      <c r="O22" s="15"/>
      <c r="P22" s="15"/>
      <c r="Q22" s="15"/>
      <c r="R22" s="15"/>
      <c r="S22" s="15"/>
      <c r="T22" s="15"/>
      <c r="U22" s="14"/>
      <c r="V22" s="15"/>
      <c r="W22" s="17"/>
    </row>
    <row r="23" spans="1:23" ht="12.75" customHeight="1" x14ac:dyDescent="0.25">
      <c r="A23" s="24" t="s">
        <v>56</v>
      </c>
      <c r="B23" s="28" t="s">
        <v>107</v>
      </c>
      <c r="C23" s="15">
        <v>0.51</v>
      </c>
      <c r="D23" s="15" t="str">
        <f t="shared" si="0"/>
        <v>{"description": "Tasa de ocupación", "value":"51%"}</v>
      </c>
      <c r="E23" s="15">
        <v>0.32</v>
      </c>
      <c r="F23" s="15" t="str">
        <f t="shared" si="1"/>
        <v>{"description": "Tasa de ocupación femenina", "value":"32%"}</v>
      </c>
      <c r="G23" s="15">
        <v>0.91</v>
      </c>
      <c r="H23" s="15" t="str">
        <f t="shared" si="2"/>
        <v>{"description": "Porcentaje de personas ocupadas con un empleo informal", "value":"91%"}</v>
      </c>
      <c r="I23" s="17">
        <v>273.35000000000002</v>
      </c>
      <c r="J23" s="15" t="str">
        <f t="shared" si="3"/>
        <v>{"description": "Ingreso laboral promedio", "value":"$273.35"}</v>
      </c>
      <c r="K23" s="36" t="str">
        <f t="shared" si="4"/>
        <v>"category3": [{"description": "Tasa de ocupación", "value":"51%"},{"description": "Tasa de ocupación femenina", "value":"32%"},{"description": "Porcentaje de personas ocupadas con un empleo informal", "value":"91%"},{"description": "Ingreso laboral promedio", "value":"$273.35"}]</v>
      </c>
      <c r="L23" s="15"/>
      <c r="M23" s="15"/>
      <c r="N23" s="15"/>
      <c r="O23" s="15"/>
      <c r="P23" s="15"/>
      <c r="Q23" s="15"/>
      <c r="R23" s="15"/>
      <c r="S23" s="15"/>
      <c r="T23" s="15"/>
      <c r="U23" s="14"/>
      <c r="V23" s="15"/>
      <c r="W23" s="17"/>
    </row>
    <row r="24" spans="1:23" ht="12.75" customHeight="1" x14ac:dyDescent="0.25">
      <c r="A24" s="24" t="s">
        <v>57</v>
      </c>
      <c r="B24" s="28" t="s">
        <v>108</v>
      </c>
      <c r="C24" s="15">
        <v>0.56999999999999995</v>
      </c>
      <c r="D24" s="15" t="str">
        <f t="shared" si="0"/>
        <v>{"description": "Tasa de ocupación", "value":"57%"}</v>
      </c>
      <c r="E24" s="15">
        <v>0.41</v>
      </c>
      <c r="F24" s="15" t="str">
        <f t="shared" si="1"/>
        <v>{"description": "Tasa de ocupación femenina", "value":"41%"}</v>
      </c>
      <c r="G24" s="15">
        <v>0.85</v>
      </c>
      <c r="H24" s="15" t="str">
        <f t="shared" si="2"/>
        <v>{"description": "Porcentaje de personas ocupadas con un empleo informal", "value":"85%"}</v>
      </c>
      <c r="I24" s="17">
        <v>327.96</v>
      </c>
      <c r="J24" s="15" t="str">
        <f t="shared" si="3"/>
        <v>{"description": "Ingreso laboral promedio", "value":"$327.96"}</v>
      </c>
      <c r="K24" s="36" t="str">
        <f t="shared" si="4"/>
        <v>"category3": [{"description": "Tasa de ocupación", "value":"57%"},{"description": "Tasa de ocupación femenina", "value":"41%"},{"description": "Porcentaje de personas ocupadas con un empleo informal", "value":"85%"},{"description": "Ingreso laboral promedio", "value":"$327.96"}]</v>
      </c>
      <c r="L24" s="15"/>
      <c r="M24" s="15"/>
      <c r="N24" s="15"/>
      <c r="O24" s="15"/>
      <c r="P24" s="15"/>
      <c r="Q24" s="15"/>
      <c r="R24" s="15"/>
      <c r="S24" s="15"/>
      <c r="T24" s="15"/>
      <c r="U24" s="14"/>
      <c r="V24" s="15"/>
      <c r="W24" s="17"/>
    </row>
    <row r="25" spans="1:23" ht="12.75" customHeight="1" x14ac:dyDescent="0.25">
      <c r="A25" s="24" t="s">
        <v>58</v>
      </c>
      <c r="B25" s="28" t="s">
        <v>125</v>
      </c>
      <c r="C25" s="15">
        <v>0.59</v>
      </c>
      <c r="D25" s="15" t="str">
        <f t="shared" si="0"/>
        <v>{"description": "Tasa de ocupación", "value":"59%"}</v>
      </c>
      <c r="E25" s="15">
        <v>0.42</v>
      </c>
      <c r="F25" s="15" t="str">
        <f t="shared" si="1"/>
        <v>{"description": "Tasa de ocupación femenina", "value":"42%"}</v>
      </c>
      <c r="G25" s="15">
        <v>0.94</v>
      </c>
      <c r="H25" s="15" t="str">
        <f t="shared" si="2"/>
        <v>{"description": "Porcentaje de personas ocupadas con un empleo informal", "value":"94%"}</v>
      </c>
      <c r="I25" s="17">
        <v>233.44</v>
      </c>
      <c r="J25" s="15" t="str">
        <f t="shared" si="3"/>
        <v>{"description": "Ingreso laboral promedio", "value":"$233.44"}</v>
      </c>
      <c r="K25" s="36" t="str">
        <f t="shared" si="4"/>
        <v>"category3": [{"description": "Tasa de ocupación", "value":"59%"},{"description": "Tasa de ocupación femenina", "value":"42%"},{"description": "Porcentaje de personas ocupadas con un empleo informal", "value":"94%"},{"description": "Ingreso laboral promedio", "value":"$233.44"}]</v>
      </c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5"/>
      <c r="W25" s="17"/>
    </row>
    <row r="26" spans="1:23" ht="12.75" customHeight="1" x14ac:dyDescent="0.25">
      <c r="A26" s="24" t="s">
        <v>59</v>
      </c>
      <c r="B26" s="28" t="s">
        <v>126</v>
      </c>
      <c r="C26" s="15">
        <v>0.56999999999999995</v>
      </c>
      <c r="D26" s="15" t="str">
        <f t="shared" si="0"/>
        <v>{"description": "Tasa de ocupación", "value":"57%"}</v>
      </c>
      <c r="E26" s="15">
        <v>0.42</v>
      </c>
      <c r="F26" s="15" t="str">
        <f t="shared" si="1"/>
        <v>{"description": "Tasa de ocupación femenina", "value":"42%"}</v>
      </c>
      <c r="G26" s="15">
        <v>0.88</v>
      </c>
      <c r="H26" s="15" t="str">
        <f t="shared" si="2"/>
        <v>{"description": "Porcentaje de personas ocupadas con un empleo informal", "value":"88%"}</v>
      </c>
      <c r="I26" s="17">
        <v>291.58999999999997</v>
      </c>
      <c r="J26" s="15" t="str">
        <f t="shared" si="3"/>
        <v>{"description": "Ingreso laboral promedio", "value":"$291.59"}</v>
      </c>
      <c r="K26" s="36" t="str">
        <f t="shared" si="4"/>
        <v>"category3": [{"description": "Tasa de ocupación", "value":"57%"},{"description": "Tasa de ocupación femenina", "value":"42%"},{"description": "Porcentaje de personas ocupadas con un empleo informal", "value":"88%"},{"description": "Ingreso laboral promedio", "value":"$291.59"}]</v>
      </c>
      <c r="L26" s="15"/>
      <c r="M26" s="15"/>
      <c r="N26" s="15"/>
      <c r="O26" s="15"/>
      <c r="P26" s="15"/>
      <c r="Q26" s="15"/>
      <c r="R26" s="15"/>
      <c r="S26" s="15"/>
      <c r="T26" s="15"/>
      <c r="U26" s="14"/>
      <c r="V26" s="15"/>
      <c r="W26" s="17"/>
    </row>
    <row r="27" spans="1:23" ht="12.75" customHeight="1" x14ac:dyDescent="0.25">
      <c r="A27" s="24" t="s">
        <v>60</v>
      </c>
      <c r="B27" s="28" t="s">
        <v>122</v>
      </c>
      <c r="C27" s="15">
        <v>0.52</v>
      </c>
      <c r="D27" s="15" t="str">
        <f t="shared" si="0"/>
        <v>{"description": "Tasa de ocupación", "value":"52%"}</v>
      </c>
      <c r="E27" s="15">
        <v>0.36</v>
      </c>
      <c r="F27" s="15" t="str">
        <f t="shared" si="1"/>
        <v>{"description": "Tasa de ocupación femenina", "value":"36%"}</v>
      </c>
      <c r="G27" s="15">
        <v>0.94</v>
      </c>
      <c r="H27" s="15" t="str">
        <f t="shared" si="2"/>
        <v>{"description": "Porcentaje de personas ocupadas con un empleo informal", "value":"94%"}</v>
      </c>
      <c r="I27" s="17">
        <v>223.19</v>
      </c>
      <c r="J27" s="15" t="str">
        <f t="shared" si="3"/>
        <v>{"description": "Ingreso laboral promedio", "value":"$223.19"}</v>
      </c>
      <c r="K27" s="36" t="str">
        <f t="shared" si="4"/>
        <v>"category3": [{"description": "Tasa de ocupación", "value":"52%"},{"description": "Tasa de ocupación femenina", "value":"36%"},{"description": "Porcentaje de personas ocupadas con un empleo informal", "value":"94%"},{"description": "Ingreso laboral promedio", "value":"$223.19"}]</v>
      </c>
      <c r="L27" s="15"/>
      <c r="M27" s="15"/>
      <c r="N27" s="15"/>
      <c r="O27" s="15"/>
      <c r="P27" s="15"/>
      <c r="Q27" s="15"/>
      <c r="R27" s="15"/>
      <c r="S27" s="15"/>
      <c r="T27" s="15"/>
      <c r="U27" s="14"/>
      <c r="V27" s="15"/>
      <c r="W27" s="17"/>
    </row>
    <row r="28" spans="1:23" ht="12.75" customHeight="1" x14ac:dyDescent="0.25">
      <c r="A28" s="24" t="s">
        <v>61</v>
      </c>
      <c r="B28" s="28" t="s">
        <v>123</v>
      </c>
      <c r="C28" s="15">
        <v>0.65</v>
      </c>
      <c r="D28" s="15" t="str">
        <f t="shared" si="0"/>
        <v>{"description": "Tasa de ocupación", "value":"65%"}</v>
      </c>
      <c r="E28" s="15">
        <v>0.54</v>
      </c>
      <c r="F28" s="15" t="str">
        <f t="shared" si="1"/>
        <v>{"description": "Tasa de ocupación femenina", "value":"54%"}</v>
      </c>
      <c r="G28" s="15">
        <v>0.73</v>
      </c>
      <c r="H28" s="15" t="str">
        <f t="shared" si="2"/>
        <v>{"description": "Porcentaje de personas ocupadas con un empleo informal", "value":"73%"}</v>
      </c>
      <c r="I28" s="17">
        <v>389.24</v>
      </c>
      <c r="J28" s="15" t="str">
        <f t="shared" si="3"/>
        <v>{"description": "Ingreso laboral promedio", "value":"$389.24"}</v>
      </c>
      <c r="K28" s="36" t="str">
        <f t="shared" si="4"/>
        <v>"category3": [{"description": "Tasa de ocupación", "value":"65%"},{"description": "Tasa de ocupación femenina", "value":"54%"},{"description": "Porcentaje de personas ocupadas con un empleo informal", "value":"73%"},{"description": "Ingreso laboral promedio", "value":"$389.24"}]</v>
      </c>
      <c r="L28" s="15"/>
      <c r="M28" s="15"/>
      <c r="N28" s="15"/>
      <c r="O28" s="15"/>
      <c r="P28" s="15"/>
      <c r="Q28" s="15"/>
      <c r="R28" s="15"/>
      <c r="S28" s="15"/>
      <c r="T28" s="15"/>
      <c r="U28" s="14"/>
      <c r="V28" s="15"/>
      <c r="W28" s="17"/>
    </row>
    <row r="29" spans="1:23" ht="12.75" customHeight="1" x14ac:dyDescent="0.25">
      <c r="A29" s="24" t="s">
        <v>62</v>
      </c>
      <c r="B29" s="28" t="s">
        <v>124</v>
      </c>
      <c r="C29" s="15">
        <v>0.56999999999999995</v>
      </c>
      <c r="D29" s="15" t="str">
        <f t="shared" si="0"/>
        <v>{"description": "Tasa de ocupación", "value":"57%"}</v>
      </c>
      <c r="E29" s="15">
        <v>0.4</v>
      </c>
      <c r="F29" s="15" t="str">
        <f t="shared" si="1"/>
        <v>{"description": "Tasa de ocupación femenina", "value":"40%"}</v>
      </c>
      <c r="G29" s="15">
        <v>0.81</v>
      </c>
      <c r="H29" s="15" t="str">
        <f t="shared" si="2"/>
        <v>{"description": "Porcentaje de personas ocupadas con un empleo informal", "value":"81%"}</v>
      </c>
      <c r="I29" s="17">
        <v>287.77999999999997</v>
      </c>
      <c r="J29" s="15" t="str">
        <f t="shared" si="3"/>
        <v>{"description": "Ingreso laboral promedio", "value":"$287.78"}</v>
      </c>
      <c r="K29" s="36" t="str">
        <f t="shared" si="4"/>
        <v>"category3": [{"description": "Tasa de ocupación", "value":"57%"},{"description": "Tasa de ocupación femenina", "value":"40%"},{"description": "Porcentaje de personas ocupadas con un empleo informal", "value":"81%"},{"description": "Ingreso laboral promedio", "value":"$287.78"}]</v>
      </c>
      <c r="L29" s="15"/>
      <c r="M29" s="15"/>
      <c r="N29" s="15"/>
      <c r="O29" s="15"/>
      <c r="P29" s="15"/>
      <c r="Q29" s="15"/>
      <c r="R29" s="15"/>
      <c r="S29" s="15"/>
      <c r="T29" s="15"/>
      <c r="U29" s="14"/>
      <c r="V29" s="15"/>
      <c r="W29" s="17"/>
    </row>
    <row r="30" spans="1:23" ht="12.75" customHeight="1" x14ac:dyDescent="0.25">
      <c r="A30" s="24" t="s">
        <v>63</v>
      </c>
      <c r="B30" s="28" t="s">
        <v>86</v>
      </c>
      <c r="C30" s="15">
        <v>0.64</v>
      </c>
      <c r="D30" s="15" t="str">
        <f t="shared" si="0"/>
        <v>{"description": "Tasa de ocupación", "value":"64%"}</v>
      </c>
      <c r="E30" s="15">
        <v>0.5</v>
      </c>
      <c r="F30" s="15" t="str">
        <f t="shared" si="1"/>
        <v>{"description": "Tasa de ocupación femenina", "value":"50%"}</v>
      </c>
      <c r="G30" s="15">
        <v>0.73</v>
      </c>
      <c r="H30" s="15" t="str">
        <f t="shared" si="2"/>
        <v>{"description": "Porcentaje de personas ocupadas con un empleo informal", "value":"73%"}</v>
      </c>
      <c r="I30" s="17">
        <v>353.63</v>
      </c>
      <c r="J30" s="15" t="str">
        <f t="shared" si="3"/>
        <v>{"description": "Ingreso laboral promedio", "value":"$353.63"}</v>
      </c>
      <c r="K30" s="36" t="str">
        <f t="shared" si="4"/>
        <v>"category3": [{"description": "Tasa de ocupación", "value":"64%"},{"description": "Tasa de ocupación femenina", "value":"50%"},{"description": "Porcentaje de personas ocupadas con un empleo informal", "value":"73%"},{"description": "Ingreso laboral promedio", "value":"$353.63"}]</v>
      </c>
      <c r="L30" s="15"/>
      <c r="M30" s="15"/>
      <c r="N30" s="15"/>
      <c r="O30" s="15"/>
      <c r="P30" s="15"/>
      <c r="Q30" s="15"/>
      <c r="R30" s="15"/>
      <c r="S30" s="15"/>
      <c r="T30" s="15"/>
      <c r="U30" s="14"/>
      <c r="V30" s="15"/>
      <c r="W30" s="17"/>
    </row>
    <row r="31" spans="1:23" ht="12.75" customHeight="1" x14ac:dyDescent="0.25">
      <c r="A31" s="24" t="s">
        <v>64</v>
      </c>
      <c r="B31" s="28" t="s">
        <v>89</v>
      </c>
      <c r="C31" s="15">
        <v>0.61</v>
      </c>
      <c r="D31" s="15" t="str">
        <f t="shared" si="0"/>
        <v>{"description": "Tasa de ocupación", "value":"61%"}</v>
      </c>
      <c r="E31" s="15">
        <v>0.53</v>
      </c>
      <c r="F31" s="15" t="str">
        <f t="shared" si="1"/>
        <v>{"description": "Tasa de ocupación femenina", "value":"53%"}</v>
      </c>
      <c r="G31" s="15">
        <v>0.51</v>
      </c>
      <c r="H31" s="15" t="str">
        <f t="shared" si="2"/>
        <v>{"description": "Porcentaje de personas ocupadas con un empleo informal", "value":"51%"}</v>
      </c>
      <c r="I31" s="17">
        <v>512.12</v>
      </c>
      <c r="J31" s="15" t="str">
        <f t="shared" si="3"/>
        <v>{"description": "Ingreso laboral promedio", "value":"$512.12"}</v>
      </c>
      <c r="K31" s="36" t="str">
        <f t="shared" si="4"/>
        <v>"category3": [{"description": "Tasa de ocupación", "value":"61%"},{"description": "Tasa de ocupación femenina", "value":"53%"},{"description": "Porcentaje de personas ocupadas con un empleo informal", "value":"51%"},{"description": "Ingreso laboral promedio", "value":"$512.12"}]</v>
      </c>
      <c r="L31" s="15"/>
      <c r="M31" s="15"/>
      <c r="N31" s="15"/>
      <c r="O31" s="15"/>
      <c r="P31" s="15"/>
      <c r="Q31" s="15"/>
      <c r="R31" s="15"/>
      <c r="S31" s="15"/>
      <c r="T31" s="15"/>
      <c r="U31" s="14"/>
      <c r="V31" s="15"/>
      <c r="W31" s="17"/>
    </row>
    <row r="32" spans="1:23" ht="12.75" customHeight="1" x14ac:dyDescent="0.25">
      <c r="A32" s="24" t="s">
        <v>65</v>
      </c>
      <c r="B32" s="28" t="s">
        <v>87</v>
      </c>
      <c r="C32" s="15">
        <v>0.66</v>
      </c>
      <c r="D32" s="15" t="str">
        <f t="shared" si="0"/>
        <v>{"description": "Tasa de ocupación", "value":"66%"}</v>
      </c>
      <c r="E32" s="15">
        <v>0.55000000000000004</v>
      </c>
      <c r="F32" s="15" t="str">
        <f t="shared" si="1"/>
        <v>{"description": "Tasa de ocupación femenina", "value":"55%"}</v>
      </c>
      <c r="G32" s="15">
        <v>0.59</v>
      </c>
      <c r="H32" s="15" t="str">
        <f t="shared" si="2"/>
        <v>{"description": "Porcentaje de personas ocupadas con un empleo informal", "value":"59%"}</v>
      </c>
      <c r="I32" s="17">
        <v>400.87</v>
      </c>
      <c r="J32" s="15" t="str">
        <f t="shared" si="3"/>
        <v>{"description": "Ingreso laboral promedio", "value":"$400.87"}</v>
      </c>
      <c r="K32" s="36" t="str">
        <f t="shared" si="4"/>
        <v>"category3": [{"description": "Tasa de ocupación", "value":"66%"},{"description": "Tasa de ocupación femenina", "value":"55%"},{"description": "Porcentaje de personas ocupadas con un empleo informal", "value":"59%"},{"description": "Ingreso laboral promedio", "value":"$400.87"}]</v>
      </c>
      <c r="L32" s="15"/>
      <c r="M32" s="15"/>
      <c r="N32" s="15"/>
      <c r="O32" s="15"/>
      <c r="P32" s="15"/>
      <c r="Q32" s="15"/>
      <c r="R32" s="15"/>
      <c r="S32" s="15"/>
      <c r="T32" s="15"/>
      <c r="U32" s="14"/>
      <c r="V32" s="15"/>
      <c r="W32" s="17"/>
    </row>
    <row r="33" spans="1:23" ht="12.75" customHeight="1" x14ac:dyDescent="0.25">
      <c r="A33" s="24" t="s">
        <v>66</v>
      </c>
      <c r="B33" s="28" t="s">
        <v>88</v>
      </c>
      <c r="C33" s="15">
        <v>0.63</v>
      </c>
      <c r="D33" s="15" t="str">
        <f t="shared" si="0"/>
        <v>{"description": "Tasa de ocupación", "value":"63%"}</v>
      </c>
      <c r="E33" s="15">
        <v>0.53</v>
      </c>
      <c r="F33" s="15" t="str">
        <f t="shared" si="1"/>
        <v>{"description": "Tasa de ocupación femenina", "value":"53%"}</v>
      </c>
      <c r="G33" s="15">
        <v>0.55000000000000004</v>
      </c>
      <c r="H33" s="15" t="str">
        <f t="shared" si="2"/>
        <v>{"description": "Porcentaje de personas ocupadas con un empleo informal", "value":"55%"}</v>
      </c>
      <c r="I33" s="17">
        <v>452.59</v>
      </c>
      <c r="J33" s="15" t="str">
        <f t="shared" si="3"/>
        <v>{"description": "Ingreso laboral promedio", "value":"$452.59"}</v>
      </c>
      <c r="K33" s="36" t="str">
        <f t="shared" si="4"/>
        <v>"category3": [{"description": "Tasa de ocupación", "value":"63%"},{"description": "Tasa de ocupación femenina", "value":"53%"},{"description": "Porcentaje de personas ocupadas con un empleo informal", "value":"55%"},{"description": "Ingreso laboral promedio", "value":"$452.59"}]</v>
      </c>
      <c r="L33" s="15"/>
      <c r="M33" s="15"/>
      <c r="N33" s="15"/>
      <c r="O33" s="15"/>
      <c r="P33" s="15"/>
      <c r="Q33" s="15"/>
      <c r="R33" s="15"/>
      <c r="S33" s="15"/>
      <c r="T33" s="15"/>
      <c r="U33" s="14"/>
      <c r="V33" s="15"/>
      <c r="W33" s="17"/>
    </row>
    <row r="34" spans="1:23" ht="12.75" customHeight="1" x14ac:dyDescent="0.25">
      <c r="A34" s="24" t="s">
        <v>67</v>
      </c>
      <c r="B34" s="28" t="s">
        <v>90</v>
      </c>
      <c r="C34" s="15">
        <v>0.64</v>
      </c>
      <c r="D34" s="15" t="str">
        <f t="shared" si="0"/>
        <v>{"description": "Tasa de ocupación", "value":"64%"}</v>
      </c>
      <c r="E34" s="15">
        <v>0.53</v>
      </c>
      <c r="F34" s="15" t="str">
        <f t="shared" si="1"/>
        <v>{"description": "Tasa de ocupación femenina", "value":"53%"}</v>
      </c>
      <c r="G34" s="15">
        <v>0.57999999999999996</v>
      </c>
      <c r="H34" s="15" t="str">
        <f t="shared" si="2"/>
        <v>{"description": "Porcentaje de personas ocupadas con un empleo informal", "value":"58%"}</v>
      </c>
      <c r="I34" s="17">
        <v>428.99</v>
      </c>
      <c r="J34" s="15" t="str">
        <f t="shared" si="3"/>
        <v>{"description": "Ingreso laboral promedio", "value":"$428.99"}</v>
      </c>
      <c r="K34" s="36" t="str">
        <f t="shared" si="4"/>
        <v>"category3": [{"description": "Tasa de ocupación", "value":"64%"},{"description": "Tasa de ocupación femenina", "value":"53%"},{"description": "Porcentaje de personas ocupadas con un empleo informal", "value":"58%"},{"description": "Ingreso laboral promedio", "value":"$428.99"}]</v>
      </c>
      <c r="L34" s="15"/>
      <c r="M34" s="15"/>
      <c r="N34" s="15"/>
      <c r="O34" s="15"/>
      <c r="P34" s="15"/>
      <c r="Q34" s="15"/>
      <c r="R34" s="15"/>
      <c r="S34" s="15"/>
      <c r="T34" s="15"/>
      <c r="U34" s="14"/>
      <c r="V34" s="15"/>
      <c r="W34" s="17"/>
    </row>
    <row r="35" spans="1:23" ht="12.75" customHeight="1" x14ac:dyDescent="0.25">
      <c r="A35" s="24" t="s">
        <v>68</v>
      </c>
      <c r="B35" s="28" t="s">
        <v>120</v>
      </c>
      <c r="C35" s="15">
        <v>0.55000000000000004</v>
      </c>
      <c r="D35" s="15" t="str">
        <f t="shared" si="0"/>
        <v>{"description": "Tasa de ocupación", "value":"55%"}</v>
      </c>
      <c r="E35" s="15">
        <v>0.36</v>
      </c>
      <c r="F35" s="15" t="str">
        <f t="shared" si="1"/>
        <v>{"description": "Tasa de ocupación femenina", "value":"36%"}</v>
      </c>
      <c r="G35" s="15">
        <v>0.85</v>
      </c>
      <c r="H35" s="15" t="str">
        <f t="shared" si="2"/>
        <v>{"description": "Porcentaje de personas ocupadas con un empleo informal", "value":"85%"}</v>
      </c>
      <c r="I35" s="17">
        <v>287.08999999999997</v>
      </c>
      <c r="J35" s="15" t="str">
        <f t="shared" si="3"/>
        <v>{"description": "Ingreso laboral promedio", "value":"$287.09"}</v>
      </c>
      <c r="K35" s="36" t="str">
        <f t="shared" si="4"/>
        <v>"category3": [{"description": "Tasa de ocupación", "value":"55%"},{"description": "Tasa de ocupación femenina", "value":"36%"},{"description": "Porcentaje de personas ocupadas con un empleo informal", "value":"85%"},{"description": "Ingreso laboral promedio", "value":"$287.09"}]</v>
      </c>
      <c r="L35" s="15"/>
      <c r="M35" s="15"/>
      <c r="N35" s="15"/>
      <c r="O35" s="15"/>
      <c r="P35" s="15"/>
      <c r="Q35" s="15"/>
      <c r="R35" s="15"/>
      <c r="S35" s="15"/>
      <c r="T35" s="15"/>
      <c r="U35" s="14"/>
      <c r="V35" s="15"/>
      <c r="W35" s="17"/>
    </row>
    <row r="36" spans="1:23" ht="12.75" customHeight="1" x14ac:dyDescent="0.25">
      <c r="A36" s="24" t="s">
        <v>69</v>
      </c>
      <c r="B36" s="28" t="s">
        <v>121</v>
      </c>
      <c r="C36" s="15">
        <v>0.64</v>
      </c>
      <c r="D36" s="15" t="str">
        <f t="shared" si="0"/>
        <v>{"description": "Tasa de ocupación", "value":"64%"}</v>
      </c>
      <c r="E36" s="15">
        <v>0.49</v>
      </c>
      <c r="F36" s="15" t="str">
        <f t="shared" si="1"/>
        <v>{"description": "Tasa de ocupación femenina", "value":"49%"}</v>
      </c>
      <c r="G36" s="15">
        <v>0.82</v>
      </c>
      <c r="H36" s="15" t="str">
        <f t="shared" si="2"/>
        <v>{"description": "Porcentaje de personas ocupadas con un empleo informal", "value":"82%"}</v>
      </c>
      <c r="I36" s="17">
        <v>289.02</v>
      </c>
      <c r="J36" s="15" t="str">
        <f t="shared" si="3"/>
        <v>{"description": "Ingreso laboral promedio", "value":"$289.02"}</v>
      </c>
      <c r="K36" s="36" t="str">
        <f t="shared" si="4"/>
        <v>"category3": [{"description": "Tasa de ocupación", "value":"64%"},{"description": "Tasa de ocupación femenina", "value":"49%"},{"description": "Porcentaje de personas ocupadas con un empleo informal", "value":"82%"},{"description": "Ingreso laboral promedio", "value":"$289.02"}]</v>
      </c>
      <c r="L36" s="15"/>
      <c r="M36" s="15"/>
      <c r="N36" s="15"/>
      <c r="O36" s="15"/>
      <c r="P36" s="15"/>
      <c r="Q36" s="15"/>
      <c r="R36" s="15"/>
      <c r="S36" s="15"/>
      <c r="T36" s="15"/>
      <c r="U36" s="14"/>
      <c r="V36" s="15"/>
      <c r="W36" s="17"/>
    </row>
    <row r="37" spans="1:23" ht="12.75" customHeight="1" x14ac:dyDescent="0.25">
      <c r="A37" s="24" t="s">
        <v>70</v>
      </c>
      <c r="B37" s="28" t="s">
        <v>116</v>
      </c>
      <c r="C37" s="15">
        <v>0.56000000000000005</v>
      </c>
      <c r="D37" s="15" t="str">
        <f t="shared" si="0"/>
        <v>{"description": "Tasa de ocupación", "value":"56%"}</v>
      </c>
      <c r="E37" s="15">
        <v>0.35</v>
      </c>
      <c r="F37" s="15" t="str">
        <f t="shared" si="1"/>
        <v>{"description": "Tasa de ocupación femenina", "value":"35%"}</v>
      </c>
      <c r="G37" s="15">
        <v>0.83</v>
      </c>
      <c r="H37" s="15" t="str">
        <f t="shared" si="2"/>
        <v>{"description": "Porcentaje de personas ocupadas con un empleo informal", "value":"83%"}</v>
      </c>
      <c r="I37" s="17">
        <v>309.25</v>
      </c>
      <c r="J37" s="15" t="str">
        <f t="shared" si="3"/>
        <v>{"description": "Ingreso laboral promedio", "value":"$309.25"}</v>
      </c>
      <c r="K37" s="36" t="str">
        <f t="shared" si="4"/>
        <v>"category3": [{"description": "Tasa de ocupación", "value":"56%"},{"description": "Tasa de ocupación femenina", "value":"35%"},{"description": "Porcentaje de personas ocupadas con un empleo informal", "value":"83%"},{"description": "Ingreso laboral promedio", "value":"$309.25"}]</v>
      </c>
      <c r="L37" s="15"/>
      <c r="M37" s="15"/>
      <c r="N37" s="15"/>
      <c r="O37" s="15"/>
      <c r="P37" s="15"/>
      <c r="Q37" s="15"/>
      <c r="R37" s="15"/>
      <c r="S37" s="15"/>
      <c r="T37" s="15"/>
      <c r="U37" s="14"/>
      <c r="V37" s="15"/>
      <c r="W37" s="17"/>
    </row>
    <row r="38" spans="1:23" ht="12.75" customHeight="1" x14ac:dyDescent="0.25">
      <c r="A38" s="24" t="s">
        <v>71</v>
      </c>
      <c r="B38" s="28" t="s">
        <v>117</v>
      </c>
      <c r="C38" s="15">
        <v>0.59</v>
      </c>
      <c r="D38" s="15" t="str">
        <f t="shared" si="0"/>
        <v>{"description": "Tasa de ocupación", "value":"59%"}</v>
      </c>
      <c r="E38" s="15">
        <v>0.46</v>
      </c>
      <c r="F38" s="15" t="str">
        <f t="shared" si="1"/>
        <v>{"description": "Tasa de ocupación femenina", "value":"46%"}</v>
      </c>
      <c r="G38" s="15">
        <v>0.76</v>
      </c>
      <c r="H38" s="15" t="str">
        <f t="shared" si="2"/>
        <v>{"description": "Porcentaje de personas ocupadas con un empleo informal", "value":"76%"}</v>
      </c>
      <c r="I38" s="17">
        <v>325.52</v>
      </c>
      <c r="J38" s="15" t="str">
        <f t="shared" si="3"/>
        <v>{"description": "Ingreso laboral promedio", "value":"$325.52"}</v>
      </c>
      <c r="K38" s="36" t="str">
        <f t="shared" si="4"/>
        <v>"category3": [{"description": "Tasa de ocupación", "value":"59%"},{"description": "Tasa de ocupación femenina", "value":"46%"},{"description": "Porcentaje de personas ocupadas con un empleo informal", "value":"76%"},{"description": "Ingreso laboral promedio", "value":"$325.52"}]</v>
      </c>
      <c r="L38" s="15"/>
      <c r="M38" s="15"/>
      <c r="N38" s="15"/>
      <c r="O38" s="15"/>
      <c r="P38" s="15"/>
      <c r="Q38" s="15"/>
      <c r="R38" s="15"/>
      <c r="S38" s="15"/>
      <c r="T38" s="15"/>
      <c r="U38" s="14"/>
      <c r="V38" s="15"/>
      <c r="W38" s="17"/>
    </row>
    <row r="39" spans="1:23" ht="12.75" customHeight="1" x14ac:dyDescent="0.25">
      <c r="A39" s="24" t="s">
        <v>72</v>
      </c>
      <c r="B39" s="28" t="s">
        <v>119</v>
      </c>
      <c r="C39" s="15">
        <v>0.61</v>
      </c>
      <c r="D39" s="15" t="str">
        <f t="shared" si="0"/>
        <v>{"description": "Tasa de ocupación", "value":"61%"}</v>
      </c>
      <c r="E39" s="15">
        <v>0.46</v>
      </c>
      <c r="F39" s="15" t="str">
        <f t="shared" si="1"/>
        <v>{"description": "Tasa de ocupación femenina", "value":"46%"}</v>
      </c>
      <c r="G39" s="15">
        <v>0.75</v>
      </c>
      <c r="H39" s="15" t="str">
        <f t="shared" si="2"/>
        <v>{"description": "Porcentaje de personas ocupadas con un empleo informal", "value":"75%"}</v>
      </c>
      <c r="I39" s="17">
        <v>314.88</v>
      </c>
      <c r="J39" s="15" t="str">
        <f t="shared" si="3"/>
        <v>{"description": "Ingreso laboral promedio", "value":"$314.88"}</v>
      </c>
      <c r="K39" s="36" t="str">
        <f t="shared" si="4"/>
        <v>"category3": [{"description": "Tasa de ocupación", "value":"61%"},{"description": "Tasa de ocupación femenina", "value":"46%"},{"description": "Porcentaje de personas ocupadas con un empleo informal", "value":"75%"},{"description": "Ingreso laboral promedio", "value":"$314.88"}]</v>
      </c>
      <c r="L39" s="15"/>
      <c r="M39" s="15"/>
      <c r="N39" s="15"/>
      <c r="O39" s="15"/>
      <c r="P39" s="15"/>
      <c r="Q39" s="15"/>
      <c r="R39" s="15"/>
      <c r="S39" s="15"/>
      <c r="T39" s="15"/>
      <c r="U39" s="14"/>
      <c r="V39" s="15"/>
      <c r="W39" s="17"/>
    </row>
    <row r="40" spans="1:23" ht="12.75" customHeight="1" x14ac:dyDescent="0.25">
      <c r="A40" s="24" t="s">
        <v>73</v>
      </c>
      <c r="B40" s="28" t="s">
        <v>118</v>
      </c>
      <c r="C40" s="15">
        <v>0.62</v>
      </c>
      <c r="D40" s="15" t="str">
        <f t="shared" si="0"/>
        <v>{"description": "Tasa de ocupación", "value":"62%"}</v>
      </c>
      <c r="E40" s="15">
        <v>0.47</v>
      </c>
      <c r="F40" s="15" t="str">
        <f t="shared" si="1"/>
        <v>{"description": "Tasa de ocupación femenina", "value":"47%"}</v>
      </c>
      <c r="G40" s="15">
        <v>0.7</v>
      </c>
      <c r="H40" s="15" t="str">
        <f t="shared" si="2"/>
        <v>{"description": "Porcentaje de personas ocupadas con un empleo informal", "value":"70%"}</v>
      </c>
      <c r="I40" s="17">
        <v>305.05</v>
      </c>
      <c r="J40" s="15" t="str">
        <f t="shared" si="3"/>
        <v>{"description": "Ingreso laboral promedio", "value":"$305.05"}</v>
      </c>
      <c r="K40" s="36" t="str">
        <f t="shared" si="4"/>
        <v>"category3": [{"description": "Tasa de ocupación", "value":"62%"},{"description": "Tasa de ocupación femenina", "value":"47%"},{"description": "Porcentaje de personas ocupadas con un empleo informal", "value":"70%"},{"description": "Ingreso laboral promedio", "value":"$305.05"}]</v>
      </c>
      <c r="L40" s="15"/>
      <c r="M40" s="15"/>
      <c r="N40" s="15"/>
      <c r="O40" s="15"/>
      <c r="P40" s="15"/>
      <c r="Q40" s="15"/>
      <c r="R40" s="15"/>
      <c r="S40" s="15"/>
      <c r="T40" s="15"/>
      <c r="U40" s="14"/>
      <c r="V40" s="15"/>
      <c r="W40" s="17"/>
    </row>
    <row r="41" spans="1:23" ht="12.75" customHeight="1" x14ac:dyDescent="0.25">
      <c r="A41" s="24" t="s">
        <v>74</v>
      </c>
      <c r="B41" s="28" t="s">
        <v>112</v>
      </c>
      <c r="C41" s="15">
        <v>0.66</v>
      </c>
      <c r="D41" s="15" t="str">
        <f t="shared" si="0"/>
        <v>{"description": "Tasa de ocupación", "value":"66%"}</v>
      </c>
      <c r="E41" s="15">
        <v>0.51</v>
      </c>
      <c r="F41" s="15" t="str">
        <f t="shared" si="1"/>
        <v>{"description": "Tasa de ocupación femenina", "value":"51%"}</v>
      </c>
      <c r="G41" s="15">
        <v>0.77</v>
      </c>
      <c r="H41" s="15" t="str">
        <f t="shared" si="2"/>
        <v>{"description": "Porcentaje de personas ocupadas con un empleo informal", "value":"77%"}</v>
      </c>
      <c r="I41" s="17">
        <v>292.45</v>
      </c>
      <c r="J41" s="15" t="str">
        <f t="shared" si="3"/>
        <v>{"description": "Ingreso laboral promedio", "value":"$292.45"}</v>
      </c>
      <c r="K41" s="36" t="str">
        <f t="shared" si="4"/>
        <v>"category3": [{"description": "Tasa de ocupación", "value":"66%"},{"description": "Tasa de ocupación femenina", "value":"51%"},{"description": "Porcentaje de personas ocupadas con un empleo informal", "value":"77%"},{"description": "Ingreso laboral promedio", "value":"$292.45"}]</v>
      </c>
      <c r="L41" s="15"/>
      <c r="M41" s="15"/>
      <c r="N41" s="15"/>
      <c r="O41" s="15"/>
      <c r="P41" s="15"/>
      <c r="Q41" s="15"/>
      <c r="R41" s="15"/>
      <c r="S41" s="15"/>
      <c r="T41" s="15"/>
      <c r="U41" s="14"/>
      <c r="V41" s="15"/>
      <c r="W41" s="17"/>
    </row>
    <row r="42" spans="1:23" ht="12.75" customHeight="1" x14ac:dyDescent="0.25">
      <c r="A42" s="24" t="s">
        <v>75</v>
      </c>
      <c r="B42" s="28" t="s">
        <v>113</v>
      </c>
      <c r="C42" s="15">
        <v>0.6</v>
      </c>
      <c r="D42" s="15" t="str">
        <f t="shared" si="0"/>
        <v>{"description": "Tasa de ocupación", "value":"60%"}</v>
      </c>
      <c r="E42" s="15">
        <v>0.47</v>
      </c>
      <c r="F42" s="15" t="str">
        <f t="shared" si="1"/>
        <v>{"description": "Tasa de ocupación femenina", "value":"47%"}</v>
      </c>
      <c r="G42" s="15">
        <v>0.7</v>
      </c>
      <c r="H42" s="15" t="str">
        <f t="shared" si="2"/>
        <v>{"description": "Porcentaje de personas ocupadas con un empleo informal", "value":"70%"}</v>
      </c>
      <c r="I42" s="17">
        <v>381.22</v>
      </c>
      <c r="J42" s="15" t="str">
        <f t="shared" si="3"/>
        <v>{"description": "Ingreso laboral promedio", "value":"$381.22"}</v>
      </c>
      <c r="K42" s="36" t="str">
        <f t="shared" si="4"/>
        <v>"category3": [{"description": "Tasa de ocupación", "value":"60%"},{"description": "Tasa de ocupación femenina", "value":"47%"},{"description": "Porcentaje de personas ocupadas con un empleo informal", "value":"70%"},{"description": "Ingreso laboral promedio", "value":"$381.22"}]</v>
      </c>
      <c r="L42" s="15"/>
      <c r="M42" s="15"/>
      <c r="N42" s="15"/>
      <c r="O42" s="15"/>
      <c r="P42" s="15"/>
      <c r="Q42" s="15"/>
      <c r="R42" s="15"/>
      <c r="S42" s="15"/>
      <c r="T42" s="15"/>
      <c r="U42" s="14"/>
      <c r="V42" s="15"/>
      <c r="W42" s="17"/>
    </row>
    <row r="43" spans="1:23" ht="12.75" customHeight="1" x14ac:dyDescent="0.25">
      <c r="A43" s="24" t="s">
        <v>76</v>
      </c>
      <c r="B43" s="28" t="s">
        <v>115</v>
      </c>
      <c r="C43" s="15">
        <v>0.63</v>
      </c>
      <c r="D43" s="15" t="str">
        <f t="shared" si="0"/>
        <v>{"description": "Tasa de ocupación", "value":"63%"}</v>
      </c>
      <c r="E43" s="15">
        <v>0.49</v>
      </c>
      <c r="F43" s="15" t="str">
        <f t="shared" si="1"/>
        <v>{"description": "Tasa de ocupación femenina", "value":"49%"}</v>
      </c>
      <c r="G43" s="15">
        <v>0.75</v>
      </c>
      <c r="H43" s="15" t="str">
        <f t="shared" si="2"/>
        <v>{"description": "Porcentaje de personas ocupadas con un empleo informal", "value":"75%"}</v>
      </c>
      <c r="I43" s="17">
        <v>320.37</v>
      </c>
      <c r="J43" s="15" t="str">
        <f t="shared" si="3"/>
        <v>{"description": "Ingreso laboral promedio", "value":"$320.37"}</v>
      </c>
      <c r="K43" s="36" t="str">
        <f t="shared" si="4"/>
        <v>"category3": [{"description": "Tasa de ocupación", "value":"63%"},{"description": "Tasa de ocupación femenina", "value":"49%"},{"description": "Porcentaje de personas ocupadas con un empleo informal", "value":"75%"},{"description": "Ingreso laboral promedio", "value":"$320.37"}]</v>
      </c>
      <c r="L43" s="15"/>
      <c r="M43" s="15"/>
      <c r="N43" s="15"/>
      <c r="O43" s="15"/>
      <c r="P43" s="15"/>
      <c r="Q43" s="15"/>
      <c r="R43" s="15"/>
      <c r="S43" s="15"/>
      <c r="T43" s="15"/>
      <c r="U43" s="14"/>
      <c r="V43" s="15"/>
      <c r="W43" s="17"/>
    </row>
    <row r="44" spans="1:23" ht="12.75" customHeight="1" x14ac:dyDescent="0.25">
      <c r="A44" s="24" t="s">
        <v>77</v>
      </c>
      <c r="B44" s="28" t="s">
        <v>114</v>
      </c>
      <c r="C44" s="15">
        <v>0.6</v>
      </c>
      <c r="D44" s="15" t="str">
        <f t="shared" si="0"/>
        <v>{"description": "Tasa de ocupación", "value":"60%"}</v>
      </c>
      <c r="E44" s="15">
        <v>0.49</v>
      </c>
      <c r="F44" s="15" t="str">
        <f t="shared" si="1"/>
        <v>{"description": "Tasa de ocupación femenina", "value":"49%"}</v>
      </c>
      <c r="G44" s="15">
        <v>0.69</v>
      </c>
      <c r="H44" s="15" t="str">
        <f t="shared" si="2"/>
        <v>{"description": "Porcentaje de personas ocupadas con un empleo informal", "value":"69%"}</v>
      </c>
      <c r="I44" s="17">
        <v>408.94</v>
      </c>
      <c r="J44" s="15" t="str">
        <f t="shared" si="3"/>
        <v>{"description": "Ingreso laboral promedio", "value":"$408.94"}</v>
      </c>
      <c r="K44" s="36" t="str">
        <f t="shared" si="4"/>
        <v>"category3": [{"description": "Tasa de ocupación", "value":"60%"},{"description": "Tasa de ocupación femenina", "value":"49%"},{"description": "Porcentaje de personas ocupadas con un empleo informal", "value":"69%"},{"description": "Ingreso laboral promedio", "value":"$408.94"}]</v>
      </c>
      <c r="L44" s="15"/>
      <c r="M44" s="15"/>
      <c r="N44" s="15"/>
      <c r="O44" s="15"/>
      <c r="P44" s="15"/>
      <c r="Q44" s="15"/>
      <c r="R44" s="15"/>
      <c r="S44" s="15"/>
      <c r="T44" s="15"/>
      <c r="U44" s="14"/>
      <c r="V44" s="15"/>
      <c r="W44" s="17"/>
    </row>
    <row r="45" spans="1:23" ht="12.75" customHeight="1" x14ac:dyDescent="0.25">
      <c r="A45" s="24" t="s">
        <v>78</v>
      </c>
      <c r="B45" s="28" t="s">
        <v>109</v>
      </c>
      <c r="C45" s="15">
        <v>0.52</v>
      </c>
      <c r="D45" s="15" t="str">
        <f t="shared" si="0"/>
        <v>{"description": "Tasa de ocupación", "value":"52%"}</v>
      </c>
      <c r="E45" s="15">
        <v>0.43</v>
      </c>
      <c r="F45" s="15" t="str">
        <f t="shared" si="1"/>
        <v>{"description": "Tasa de ocupación femenina", "value":"43%"}</v>
      </c>
      <c r="G45" s="15">
        <v>0.85</v>
      </c>
      <c r="H45" s="15" t="str">
        <f t="shared" si="2"/>
        <v>{"description": "Porcentaje de personas ocupadas con un empleo informal", "value":"85%"}</v>
      </c>
      <c r="I45" s="17">
        <v>280.33</v>
      </c>
      <c r="J45" s="15" t="str">
        <f t="shared" si="3"/>
        <v>{"description": "Ingreso laboral promedio", "value":"$280.33"}</v>
      </c>
      <c r="K45" s="36" t="str">
        <f t="shared" si="4"/>
        <v>"category3": [{"description": "Tasa de ocupación", "value":"52%"},{"description": "Tasa de ocupación femenina", "value":"43%"},{"description": "Porcentaje de personas ocupadas con un empleo informal", "value":"85%"},{"description": "Ingreso laboral promedio", "value":"$280.33"}]</v>
      </c>
      <c r="L45" s="15"/>
      <c r="M45" s="15"/>
      <c r="N45" s="15"/>
      <c r="O45" s="15"/>
      <c r="P45" s="15"/>
      <c r="Q45" s="15"/>
      <c r="R45" s="15"/>
      <c r="S45" s="15"/>
      <c r="T45" s="15"/>
      <c r="U45" s="14"/>
      <c r="V45" s="15"/>
      <c r="W45" s="17"/>
    </row>
    <row r="46" spans="1:23" ht="12.75" customHeight="1" x14ac:dyDescent="0.25">
      <c r="A46" s="24" t="s">
        <v>79</v>
      </c>
      <c r="B46" s="28" t="s">
        <v>111</v>
      </c>
      <c r="C46" s="15">
        <v>0.62</v>
      </c>
      <c r="D46" s="15" t="str">
        <f t="shared" si="0"/>
        <v>{"description": "Tasa de ocupación", "value":"62%"}</v>
      </c>
      <c r="E46" s="15">
        <v>0.45</v>
      </c>
      <c r="F46" s="15" t="str">
        <f t="shared" si="1"/>
        <v>{"description": "Tasa de ocupación femenina", "value":"45%"}</v>
      </c>
      <c r="G46" s="15">
        <v>0.88</v>
      </c>
      <c r="H46" s="15" t="str">
        <f t="shared" si="2"/>
        <v>{"description": "Porcentaje de personas ocupadas con un empleo informal", "value":"88%"}</v>
      </c>
      <c r="I46" s="17">
        <v>239.43</v>
      </c>
      <c r="J46" s="15" t="str">
        <f t="shared" si="3"/>
        <v>{"description": "Ingreso laboral promedio", "value":"$239.43"}</v>
      </c>
      <c r="K46" s="36" t="str">
        <f t="shared" si="4"/>
        <v>"category3": [{"description": "Tasa de ocupación", "value":"62%"},{"description": "Tasa de ocupación femenina", "value":"45%"},{"description": "Porcentaje de personas ocupadas con un empleo informal", "value":"88%"},{"description": "Ingreso laboral promedio", "value":"$239.43"}]</v>
      </c>
      <c r="L46" s="15"/>
      <c r="M46" s="15"/>
      <c r="N46" s="15"/>
      <c r="O46" s="15"/>
      <c r="P46" s="15"/>
      <c r="Q46" s="15"/>
      <c r="R46" s="15"/>
      <c r="S46" s="15"/>
      <c r="T46" s="15"/>
      <c r="U46" s="14"/>
      <c r="V46" s="15"/>
      <c r="W46" s="17"/>
    </row>
    <row r="47" spans="1:23" ht="12.75" customHeight="1" x14ac:dyDescent="0.25">
      <c r="A47" s="24" t="s">
        <v>80</v>
      </c>
      <c r="B47" s="28" t="s">
        <v>110</v>
      </c>
      <c r="C47" s="15">
        <v>0.6</v>
      </c>
      <c r="D47" s="15" t="str">
        <f t="shared" si="0"/>
        <v>{"description": "Tasa de ocupación", "value":"60%"}</v>
      </c>
      <c r="E47" s="15">
        <v>0.49</v>
      </c>
      <c r="F47" s="15" t="str">
        <f t="shared" si="1"/>
        <v>{"description": "Tasa de ocupación femenina", "value":"49%"}</v>
      </c>
      <c r="G47" s="15">
        <v>0.83</v>
      </c>
      <c r="H47" s="15" t="str">
        <f t="shared" si="2"/>
        <v>{"description": "Porcentaje de personas ocupadas con un empleo informal", "value":"83%"}</v>
      </c>
      <c r="I47" s="17">
        <v>323.48</v>
      </c>
      <c r="J47" s="15" t="str">
        <f t="shared" si="3"/>
        <v>{"description": "Ingreso laboral promedio", "value":"$323.48"}</v>
      </c>
      <c r="K47" s="36" t="str">
        <f t="shared" si="4"/>
        <v>"category3": [{"description": "Tasa de ocupación", "value":"60%"},{"description": "Tasa de ocupación femenina", "value":"49%"},{"description": "Porcentaje de personas ocupadas con un empleo informal", "value":"83%"},{"description": "Ingreso laboral promedio", "value":"$323.48"}]</v>
      </c>
      <c r="L47" s="15"/>
      <c r="M47" s="15"/>
      <c r="N47" s="15"/>
      <c r="O47" s="15"/>
      <c r="P47" s="15"/>
      <c r="Q47" s="15"/>
      <c r="R47" s="15"/>
      <c r="S47" s="15"/>
      <c r="T47" s="15"/>
      <c r="U47" s="14"/>
      <c r="V47" s="15"/>
      <c r="W47" s="17"/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4">
    <mergeCell ref="C1:I1"/>
    <mergeCell ref="J1:O1"/>
    <mergeCell ref="P1:U1"/>
    <mergeCell ref="V1:W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opLeftCell="E1" workbookViewId="0">
      <selection activeCell="O3" sqref="O3:O47"/>
    </sheetView>
  </sheetViews>
  <sheetFormatPr baseColWidth="10" defaultColWidth="12.6640625" defaultRowHeight="15" customHeight="1" x14ac:dyDescent="0.25"/>
  <cols>
    <col min="1" max="1" width="20.88671875" customWidth="1"/>
    <col min="2" max="2" width="4.33203125" customWidth="1"/>
    <col min="3" max="3" width="15" customWidth="1"/>
    <col min="4" max="4" width="19.77734375" customWidth="1"/>
    <col min="5" max="7" width="15" customWidth="1"/>
    <col min="8" max="8" width="19.21875" customWidth="1"/>
    <col min="9" max="9" width="17" customWidth="1"/>
    <col min="10" max="10" width="16" customWidth="1"/>
    <col min="11" max="12" width="17" customWidth="1"/>
    <col min="13" max="22" width="15" customWidth="1"/>
  </cols>
  <sheetData>
    <row r="1" spans="1:22" ht="45" customHeight="1" x14ac:dyDescent="0.25">
      <c r="A1" s="1"/>
      <c r="B1" s="1"/>
      <c r="C1" s="32" t="s">
        <v>3</v>
      </c>
      <c r="D1" s="35"/>
      <c r="E1" s="34"/>
      <c r="F1" s="34"/>
      <c r="G1" s="34"/>
      <c r="H1" s="34"/>
      <c r="I1" s="34"/>
      <c r="J1" s="34"/>
      <c r="K1" s="34"/>
      <c r="L1" s="34"/>
      <c r="M1" s="34"/>
      <c r="N1" s="32"/>
      <c r="O1" s="34"/>
      <c r="P1" s="34"/>
      <c r="Q1" s="34"/>
      <c r="R1" s="34"/>
      <c r="S1" s="34"/>
      <c r="T1" s="32"/>
      <c r="U1" s="33"/>
      <c r="V1" s="4"/>
    </row>
    <row r="2" spans="1:22" ht="87" customHeight="1" x14ac:dyDescent="0.25">
      <c r="A2" s="23" t="s">
        <v>6</v>
      </c>
      <c r="B2" s="27" t="s">
        <v>82</v>
      </c>
      <c r="C2" s="7" t="s">
        <v>22</v>
      </c>
      <c r="D2" s="7"/>
      <c r="E2" s="7" t="s">
        <v>23</v>
      </c>
      <c r="F2" s="7"/>
      <c r="G2" s="7" t="s">
        <v>24</v>
      </c>
      <c r="H2" s="7"/>
      <c r="I2" s="7" t="s">
        <v>25</v>
      </c>
      <c r="J2" s="7"/>
      <c r="K2" s="7" t="s">
        <v>26</v>
      </c>
      <c r="L2" s="7"/>
      <c r="M2" s="7" t="s">
        <v>27</v>
      </c>
      <c r="N2" s="7"/>
      <c r="O2" s="7"/>
      <c r="P2" s="7"/>
      <c r="Q2" s="7"/>
      <c r="R2" s="7"/>
      <c r="S2" s="7"/>
      <c r="T2" s="7"/>
      <c r="U2" s="7"/>
    </row>
    <row r="3" spans="1:22" ht="12.75" customHeight="1" x14ac:dyDescent="0.25">
      <c r="A3" s="24" t="s">
        <v>81</v>
      </c>
      <c r="B3" s="28" t="s">
        <v>127</v>
      </c>
      <c r="C3" s="17">
        <v>700.94</v>
      </c>
      <c r="D3" s="15" t="str">
        <f>CONCATENATE("{","""" &amp; "description"  &amp; """", ": ", """" &amp; $C$2 &amp; """", ", """ &amp; "value" &amp;""":", """" &amp; TEXT(C3,"$###.##") &amp; """","}")</f>
        <v>{"description": "Ingreso familiar promedio", "value":"$700.94"}</v>
      </c>
      <c r="E3" s="17">
        <v>249.42</v>
      </c>
      <c r="F3" s="15" t="str">
        <f>CONCATENATE("{","""" &amp; "description"  &amp; """", ": ", """" &amp; $E$2 &amp; """", ", """ &amp; "value" &amp;""":", """" &amp; TEXT(E3,"$###.##") &amp; """","}")</f>
        <v>{"description": "Ingreso per cápita promedio", "value":"$249.42"}</v>
      </c>
      <c r="G3" s="15">
        <v>0.27200000000000002</v>
      </c>
      <c r="H3" s="15" t="str">
        <f>CONCATENATE("{","""" &amp; "description"  &amp; """", ": ", """" &amp; $G$2 &amp; """", ", """ &amp; "value" &amp;""":", """" &amp; TEXT(G3,"##%") &amp; """","}")</f>
        <v>{"description": "Porcentaje de hogares en situación de pobreza monetaria", "value":"27%"}</v>
      </c>
      <c r="I3" s="15">
        <v>0.251</v>
      </c>
      <c r="J3" s="15" t="str">
        <f>CONCATENATE("{","""" &amp; "description"  &amp; """", ": ", """" &amp; $I$2 &amp; """", ", """ &amp; "value" &amp;""":", """" &amp; TEXT(I3,"##%") &amp; """","}")</f>
        <v>{"description": "Porcentaje de hogares en pobreza multidimensional", "value":"25%"}</v>
      </c>
      <c r="K3" s="15">
        <v>0.38100000000000001</v>
      </c>
      <c r="L3" s="15" t="str">
        <f>CONCATENATE("{","""" &amp; "description"  &amp; """", ": ", """" &amp; $K$2 &amp; """", ", """ &amp; "value" &amp;""":", """" &amp; TEXT(K3,"##%") &amp; """","}")</f>
        <v>{"description": "Porcentaje de personas en hacinamiento (+3 personas por habitación)", "value":"38%"}</v>
      </c>
      <c r="M3" s="15">
        <v>0.27</v>
      </c>
      <c r="N3" s="15" t="str">
        <f>CONCATENATE("{","""" &amp; "description"  &amp; """", ": ", """" &amp; $M$2 &amp; """", ", """ &amp; "value" &amp;""":", """" &amp; TEXT(M3,"##%") &amp; """","}")</f>
        <v>{"description": "Porcentaje de personas con seguro médico (público o privado)", "value":"27%"}</v>
      </c>
      <c r="O3" s="36" t="str">
        <f>CONCATENATE("""" &amp; "category4" &amp;""": [",D3,",",F3,",",H3,",",J3,",",L3,",",N3,"]")</f>
        <v>"category4": [{"description": "Ingreso familiar promedio", "value":"$700.94"},{"description": "Ingreso per cápita promedio", "value":"$249.42"},{"description": "Porcentaje de hogares en situación de pobreza monetaria", "value":"27%"},{"description": "Porcentaje de hogares en pobreza multidimensional", "value":"25%"},{"description": "Porcentaje de personas en hacinamiento (+3 personas por habitación)", "value":"38%"},{"description": "Porcentaje de personas con seguro médico (público o privado)", "value":"27%"}]</v>
      </c>
      <c r="P3" s="15"/>
      <c r="Q3" s="15"/>
      <c r="R3" s="15"/>
      <c r="S3" s="14"/>
      <c r="T3" s="15"/>
      <c r="U3" s="17"/>
    </row>
    <row r="4" spans="1:22" ht="12.75" customHeight="1" x14ac:dyDescent="0.25">
      <c r="A4" s="24" t="s">
        <v>36</v>
      </c>
      <c r="B4" s="28" t="s">
        <v>83</v>
      </c>
      <c r="C4" s="17">
        <v>537.08000000000004</v>
      </c>
      <c r="D4" s="15" t="str">
        <f t="shared" ref="D4:D47" si="0">CONCATENATE("{","""" &amp; "description"  &amp; """", ": ", """" &amp; $C$2 &amp; """", ", """ &amp; "value" &amp;""":", """" &amp; TEXT(C4,"$###.##") &amp; """","}")</f>
        <v>{"description": "Ingreso familiar promedio", "value":"$537.08"}</v>
      </c>
      <c r="E4" s="17">
        <v>190.64</v>
      </c>
      <c r="F4" s="15" t="str">
        <f t="shared" ref="F4:F47" si="1">CONCATENATE("{","""" &amp; "description"  &amp; """", ": ", """" &amp; $E$2 &amp; """", ", """ &amp; "value" &amp;""":", """" &amp; TEXT(E4,"$###.##") &amp; """","}")</f>
        <v>{"description": "Ingreso per cápita promedio", "value":"$190.64"}</v>
      </c>
      <c r="G4" s="15">
        <v>0.36</v>
      </c>
      <c r="H4" s="15" t="str">
        <f t="shared" ref="H4:H47" si="2">CONCATENATE("{","""" &amp; "description"  &amp; """", ": ", """" &amp; $G$2 &amp; """", ", """ &amp; "value" &amp;""":", """" &amp; TEXT(G4,"##%") &amp; """","}")</f>
        <v>{"description": "Porcentaje de hogares en situación de pobreza monetaria", "value":"36%"}</v>
      </c>
      <c r="I4" s="15">
        <v>0.21</v>
      </c>
      <c r="J4" s="15" t="str">
        <f t="shared" ref="J4:J47" si="3">CONCATENATE("{","""" &amp; "description"  &amp; """", ": ", """" &amp; $I$2 &amp; """", ", """ &amp; "value" &amp;""":", """" &amp; TEXT(I4,"##%") &amp; """","}")</f>
        <v>{"description": "Porcentaje de hogares en pobreza multidimensional", "value":"21%"}</v>
      </c>
      <c r="K4" s="15">
        <v>0.38</v>
      </c>
      <c r="L4" s="15" t="str">
        <f t="shared" ref="L4:L47" si="4">CONCATENATE("{","""" &amp; "description"  &amp; """", ": ", """" &amp; $K$2 &amp; """", ", """ &amp; "value" &amp;""":", """" &amp; TEXT(K4,"##%") &amp; """","}")</f>
        <v>{"description": "Porcentaje de personas en hacinamiento (+3 personas por habitación)", "value":"38%"}</v>
      </c>
      <c r="M4" s="15">
        <v>0.25</v>
      </c>
      <c r="N4" s="15" t="str">
        <f t="shared" ref="N4:N47" si="5">CONCATENATE("{","""" &amp; "description"  &amp; """", ": ", """" &amp; $M$2 &amp; """", ", """ &amp; "value" &amp;""":", """" &amp; TEXT(M4,"##%") &amp; """","}")</f>
        <v>{"description": "Porcentaje de personas con seguro médico (público o privado)", "value":"25%"}</v>
      </c>
      <c r="O4" s="36" t="str">
        <f t="shared" ref="O4:O47" si="6">CONCATENATE("""" &amp; "category4" &amp;""": [",D4,",",F4,",",H4,",",J4,",",L4,",",N4,"]")</f>
        <v>"category4": [{"description": "Ingreso familiar promedio", "value":"$537.08"},{"description": "Ingreso per cápita promedio", "value":"$190.64"},{"description": "Porcentaje de hogares en situación de pobreza monetaria", "value":"36%"},{"description": "Porcentaje de hogares en pobreza multidimensional", "value":"21%"},{"description": "Porcentaje de personas en hacinamiento (+3 personas por habitación)", "value":"38%"},{"description": "Porcentaje de personas con seguro médico (público o privado)", "value":"25%"}]</v>
      </c>
      <c r="P4" s="15"/>
      <c r="Q4" s="15"/>
      <c r="R4" s="15"/>
      <c r="S4" s="14"/>
      <c r="T4" s="15"/>
      <c r="U4" s="17"/>
    </row>
    <row r="5" spans="1:22" ht="12.75" customHeight="1" x14ac:dyDescent="0.25">
      <c r="A5" s="24" t="s">
        <v>37</v>
      </c>
      <c r="B5" s="28" t="s">
        <v>84</v>
      </c>
      <c r="C5" s="17">
        <v>590.5</v>
      </c>
      <c r="D5" s="15" t="str">
        <f t="shared" si="0"/>
        <v>{"description": "Ingreso familiar promedio", "value":"$590.5"}</v>
      </c>
      <c r="E5" s="17">
        <v>195.25</v>
      </c>
      <c r="F5" s="15" t="str">
        <f t="shared" si="1"/>
        <v>{"description": "Ingreso per cápita promedio", "value":"$195.25"}</v>
      </c>
      <c r="G5" s="15">
        <v>0.31</v>
      </c>
      <c r="H5" s="15" t="str">
        <f t="shared" si="2"/>
        <v>{"description": "Porcentaje de hogares en situación de pobreza monetaria", "value":"31%"}</v>
      </c>
      <c r="I5" s="15">
        <v>0.4</v>
      </c>
      <c r="J5" s="15" t="str">
        <f t="shared" si="3"/>
        <v>{"description": "Porcentaje de hogares en pobreza multidimensional", "value":"40%"}</v>
      </c>
      <c r="K5" s="15">
        <v>0.54</v>
      </c>
      <c r="L5" s="15" t="str">
        <f t="shared" si="4"/>
        <v>{"description": "Porcentaje de personas en hacinamiento (+3 personas por habitación)", "value":"54%"}</v>
      </c>
      <c r="M5" s="15">
        <v>0.22</v>
      </c>
      <c r="N5" s="15" t="str">
        <f t="shared" si="5"/>
        <v>{"description": "Porcentaje de personas con seguro médico (público o privado)", "value":"22%"}</v>
      </c>
      <c r="O5" s="36" t="str">
        <f t="shared" si="6"/>
        <v>"category4": [{"description": "Ingreso familiar promedio", "value":"$590.5"},{"description": "Ingreso per cápita promedio", "value":"$195.25"},{"description": "Porcentaje de hogares en situación de pobreza monetaria", "value":"31%"},{"description": "Porcentaje de hogares en pobreza multidimensional", "value":"40%"},{"description": "Porcentaje de personas en hacinamiento (+3 personas por habitación)", "value":"54%"},{"description": "Porcentaje de personas con seguro médico (público o privado)", "value":"22%"}]</v>
      </c>
      <c r="P5" s="15"/>
      <c r="Q5" s="15"/>
      <c r="R5" s="15"/>
      <c r="S5" s="14"/>
      <c r="T5" s="15"/>
      <c r="U5" s="17"/>
      <c r="V5" s="13"/>
    </row>
    <row r="6" spans="1:22" ht="12.75" customHeight="1" x14ac:dyDescent="0.25">
      <c r="A6" s="24" t="s">
        <v>39</v>
      </c>
      <c r="B6" s="28" t="s">
        <v>85</v>
      </c>
      <c r="C6" s="17">
        <v>461.35</v>
      </c>
      <c r="D6" s="15" t="str">
        <f t="shared" si="0"/>
        <v>{"description": "Ingreso familiar promedio", "value":"$461.35"}</v>
      </c>
      <c r="E6" s="17">
        <v>160</v>
      </c>
      <c r="F6" s="15" t="str">
        <f t="shared" si="1"/>
        <v>{"description": "Ingreso per cápita promedio", "value":"$160."}</v>
      </c>
      <c r="G6" s="15">
        <v>0.44</v>
      </c>
      <c r="H6" s="15" t="str">
        <f t="shared" si="2"/>
        <v>{"description": "Porcentaje de hogares en situación de pobreza monetaria", "value":"44%"}</v>
      </c>
      <c r="I6" s="15">
        <v>0.5</v>
      </c>
      <c r="J6" s="15" t="str">
        <f t="shared" si="3"/>
        <v>{"description": "Porcentaje de hogares en pobreza multidimensional", "value":"50%"}</v>
      </c>
      <c r="K6" s="15">
        <v>0.55000000000000004</v>
      </c>
      <c r="L6" s="15" t="str">
        <f t="shared" si="4"/>
        <v>{"description": "Porcentaje de personas en hacinamiento (+3 personas por habitación)", "value":"55%"}</v>
      </c>
      <c r="M6" s="15">
        <v>0.14000000000000001</v>
      </c>
      <c r="N6" s="15" t="str">
        <f t="shared" si="5"/>
        <v>{"description": "Porcentaje de personas con seguro médico (público o privado)", "value":"14%"}</v>
      </c>
      <c r="O6" s="36" t="str">
        <f t="shared" si="6"/>
        <v>"category4": [{"description": "Ingreso familiar promedio", "value":"$461.35"},{"description": "Ingreso per cápita promedio", "value":"$160."},{"description": "Porcentaje de hogares en situación de pobreza monetaria", "value":"44%"},{"description": "Porcentaje de hogares en pobreza multidimensional", "value":"50%"},{"description": "Porcentaje de personas en hacinamiento (+3 personas por habitación)", "value":"55%"},{"description": "Porcentaje de personas con seguro médico (público o privado)", "value":"14%"}]</v>
      </c>
      <c r="P6" s="15"/>
      <c r="Q6" s="15"/>
      <c r="R6" s="15"/>
      <c r="S6" s="14"/>
      <c r="T6" s="15"/>
      <c r="U6" s="17"/>
    </row>
    <row r="7" spans="1:22" ht="12.75" customHeight="1" x14ac:dyDescent="0.25">
      <c r="A7" s="24" t="s">
        <v>40</v>
      </c>
      <c r="B7" s="28" t="s">
        <v>103</v>
      </c>
      <c r="C7" s="17">
        <v>532.97</v>
      </c>
      <c r="D7" s="15" t="str">
        <f t="shared" si="0"/>
        <v>{"description": "Ingreso familiar promedio", "value":"$532.97"}</v>
      </c>
      <c r="E7" s="17">
        <v>183.13</v>
      </c>
      <c r="F7" s="15" t="str">
        <f t="shared" si="1"/>
        <v>{"description": "Ingreso per cápita promedio", "value":"$183.13"}</v>
      </c>
      <c r="G7" s="15">
        <v>0.33</v>
      </c>
      <c r="H7" s="15" t="str">
        <f t="shared" si="2"/>
        <v>{"description": "Porcentaje de hogares en situación de pobreza monetaria", "value":"33%"}</v>
      </c>
      <c r="I7" s="15">
        <v>0.26</v>
      </c>
      <c r="J7" s="15" t="str">
        <f t="shared" si="3"/>
        <v>{"description": "Porcentaje de hogares en pobreza multidimensional", "value":"26%"}</v>
      </c>
      <c r="K7" s="15">
        <v>0.4</v>
      </c>
      <c r="L7" s="15" t="str">
        <f t="shared" si="4"/>
        <v>{"description": "Porcentaje de personas en hacinamiento (+3 personas por habitación)", "value":"40%"}</v>
      </c>
      <c r="M7" s="15">
        <v>0.11</v>
      </c>
      <c r="N7" s="15" t="str">
        <f t="shared" si="5"/>
        <v>{"description": "Porcentaje de personas con seguro médico (público o privado)", "value":"11%"}</v>
      </c>
      <c r="O7" s="36" t="str">
        <f t="shared" si="6"/>
        <v>"category4": [{"description": "Ingreso familiar promedio", "value":"$532.97"},{"description": "Ingreso per cápita promedio", "value":"$183.13"},{"description": "Porcentaje de hogares en situación de pobreza monetaria", "value":"33%"},{"description": "Porcentaje de hogares en pobreza multidimensional", "value":"26%"},{"description": "Porcentaje de personas en hacinamiento (+3 personas por habitación)", "value":"40%"},{"description": "Porcentaje de personas con seguro médico (público o privado)", "value":"11%"}]</v>
      </c>
      <c r="P7" s="15"/>
      <c r="Q7" s="15"/>
      <c r="R7" s="15"/>
      <c r="S7" s="14"/>
      <c r="T7" s="15"/>
      <c r="U7" s="17"/>
    </row>
    <row r="8" spans="1:22" ht="12.75" customHeight="1" x14ac:dyDescent="0.25">
      <c r="A8" s="24" t="s">
        <v>41</v>
      </c>
      <c r="B8" s="28" t="s">
        <v>102</v>
      </c>
      <c r="C8" s="17">
        <v>507.67</v>
      </c>
      <c r="D8" s="15" t="str">
        <f t="shared" si="0"/>
        <v>{"description": "Ingreso familiar promedio", "value":"$507.67"}</v>
      </c>
      <c r="E8" s="17">
        <v>182.89</v>
      </c>
      <c r="F8" s="15" t="str">
        <f t="shared" si="1"/>
        <v>{"description": "Ingreso per cápita promedio", "value":"$182.89"}</v>
      </c>
      <c r="G8" s="15">
        <v>0.34</v>
      </c>
      <c r="H8" s="15" t="str">
        <f t="shared" si="2"/>
        <v>{"description": "Porcentaje de hogares en situación de pobreza monetaria", "value":"34%"}</v>
      </c>
      <c r="I8" s="15">
        <v>0.26</v>
      </c>
      <c r="J8" s="15" t="str">
        <f t="shared" si="3"/>
        <v>{"description": "Porcentaje de hogares en pobreza multidimensional", "value":"26%"}</v>
      </c>
      <c r="K8" s="15">
        <v>0.37</v>
      </c>
      <c r="L8" s="15" t="str">
        <f t="shared" si="4"/>
        <v>{"description": "Porcentaje de personas en hacinamiento (+3 personas por habitación)", "value":"37%"}</v>
      </c>
      <c r="M8" s="15">
        <v>0.11</v>
      </c>
      <c r="N8" s="15" t="str">
        <f t="shared" si="5"/>
        <v>{"description": "Porcentaje de personas con seguro médico (público o privado)", "value":"11%"}</v>
      </c>
      <c r="O8" s="36" t="str">
        <f t="shared" si="6"/>
        <v>"category4": [{"description": "Ingreso familiar promedio", "value":"$507.67"},{"description": "Ingreso per cápita promedio", "value":"$182.89"},{"description": "Porcentaje de hogares en situación de pobreza monetaria", "value":"34%"},{"description": "Porcentaje de hogares en pobreza multidimensional", "value":"26%"},{"description": "Porcentaje de personas en hacinamiento (+3 personas por habitación)", "value":"37%"},{"description": "Porcentaje de personas con seguro médico (público o privado)", "value":"11%"}]</v>
      </c>
      <c r="P8" s="15"/>
      <c r="Q8" s="15"/>
      <c r="R8" s="15"/>
      <c r="S8" s="14"/>
      <c r="T8" s="15"/>
      <c r="U8" s="17"/>
    </row>
    <row r="9" spans="1:22" ht="12.75" customHeight="1" x14ac:dyDescent="0.25">
      <c r="A9" s="24" t="s">
        <v>42</v>
      </c>
      <c r="B9" s="28" t="s">
        <v>97</v>
      </c>
      <c r="C9" s="17">
        <v>1053.1600000000001</v>
      </c>
      <c r="D9" s="15" t="str">
        <f t="shared" si="0"/>
        <v>{"description": "Ingreso familiar promedio", "value":"$1053.16"}</v>
      </c>
      <c r="E9" s="17">
        <v>415.16</v>
      </c>
      <c r="F9" s="15" t="str">
        <f t="shared" si="1"/>
        <v>{"description": "Ingreso per cápita promedio", "value":"$415.16"}</v>
      </c>
      <c r="G9" s="15">
        <v>0.13</v>
      </c>
      <c r="H9" s="15" t="str">
        <f t="shared" si="2"/>
        <v>{"description": "Porcentaje de hogares en situación de pobreza monetaria", "value":"13%"}</v>
      </c>
      <c r="I9" s="15">
        <v>0.1</v>
      </c>
      <c r="J9" s="15" t="str">
        <f t="shared" si="3"/>
        <v>{"description": "Porcentaje de hogares en pobreza multidimensional", "value":"10%"}</v>
      </c>
      <c r="K9" s="15">
        <v>0.34</v>
      </c>
      <c r="L9" s="15" t="str">
        <f t="shared" si="4"/>
        <v>{"description": "Porcentaje de personas en hacinamiento (+3 personas por habitación)", "value":"34%"}</v>
      </c>
      <c r="M9" s="15">
        <v>0.16</v>
      </c>
      <c r="N9" s="15" t="str">
        <f t="shared" si="5"/>
        <v>{"description": "Porcentaje de personas con seguro médico (público o privado)", "value":"16%"}</v>
      </c>
      <c r="O9" s="36" t="str">
        <f t="shared" si="6"/>
        <v>"category4": [{"description": "Ingreso familiar promedio", "value":"$1053.16"},{"description": "Ingreso per cápita promedio", "value":"$415.16"},{"description": "Porcentaje de hogares en situación de pobreza monetaria", "value":"13%"},{"description": "Porcentaje de hogares en pobreza multidimensional", "value":"10%"},{"description": "Porcentaje de personas en hacinamiento (+3 personas por habitación)", "value":"34%"},{"description": "Porcentaje de personas con seguro médico (público o privado)", "value":"16%"}]</v>
      </c>
      <c r="P9" s="15"/>
      <c r="Q9" s="15"/>
      <c r="R9" s="15"/>
      <c r="S9" s="14"/>
      <c r="T9" s="15"/>
      <c r="U9" s="17"/>
    </row>
    <row r="10" spans="1:22" ht="12.75" customHeight="1" x14ac:dyDescent="0.25">
      <c r="A10" s="24" t="s">
        <v>43</v>
      </c>
      <c r="B10" s="28" t="s">
        <v>98</v>
      </c>
      <c r="C10" s="17">
        <v>566.71</v>
      </c>
      <c r="D10" s="15" t="str">
        <f t="shared" si="0"/>
        <v>{"description": "Ingreso familiar promedio", "value":"$566.71"}</v>
      </c>
      <c r="E10" s="17">
        <v>197.72</v>
      </c>
      <c r="F10" s="15" t="str">
        <f t="shared" si="1"/>
        <v>{"description": "Ingreso per cápita promedio", "value":"$197.72"}</v>
      </c>
      <c r="G10" s="15">
        <v>0.27</v>
      </c>
      <c r="H10" s="15" t="str">
        <f t="shared" si="2"/>
        <v>{"description": "Porcentaje de hogares en situación de pobreza monetaria", "value":"27%"}</v>
      </c>
      <c r="I10" s="15">
        <v>0.27</v>
      </c>
      <c r="J10" s="15" t="str">
        <f t="shared" si="3"/>
        <v>{"description": "Porcentaje de hogares en pobreza multidimensional", "value":"27%"}</v>
      </c>
      <c r="K10" s="15">
        <v>0.38</v>
      </c>
      <c r="L10" s="15" t="str">
        <f t="shared" si="4"/>
        <v>{"description": "Porcentaje de personas en hacinamiento (+3 personas por habitación)", "value":"38%"}</v>
      </c>
      <c r="M10" s="15">
        <v>0.08</v>
      </c>
      <c r="N10" s="15" t="str">
        <f t="shared" si="5"/>
        <v>{"description": "Porcentaje de personas con seguro médico (público o privado)", "value":"8%"}</v>
      </c>
      <c r="O10" s="36" t="str">
        <f t="shared" si="6"/>
        <v>"category4": [{"description": "Ingreso familiar promedio", "value":"$566.71"},{"description": "Ingreso per cápita promedio", "value":"$197.72"},{"description": "Porcentaje de hogares en situación de pobreza monetaria", "value":"27%"},{"description": "Porcentaje de hogares en pobreza multidimensional", "value":"27%"},{"description": "Porcentaje de personas en hacinamiento (+3 personas por habitación)", "value":"38%"},{"description": "Porcentaje de personas con seguro médico (público o privado)", "value":"8%"}]</v>
      </c>
      <c r="P10" s="15"/>
      <c r="Q10" s="15"/>
      <c r="R10" s="15"/>
      <c r="S10" s="14"/>
      <c r="T10" s="15"/>
      <c r="U10" s="17"/>
    </row>
    <row r="11" spans="1:22" ht="12.75" customHeight="1" x14ac:dyDescent="0.25">
      <c r="A11" s="24" t="s">
        <v>44</v>
      </c>
      <c r="B11" s="28" t="s">
        <v>99</v>
      </c>
      <c r="C11" s="17">
        <v>500.02</v>
      </c>
      <c r="D11" s="15" t="str">
        <f t="shared" si="0"/>
        <v>{"description": "Ingreso familiar promedio", "value":"$500.02"}</v>
      </c>
      <c r="E11" s="17">
        <v>189.77</v>
      </c>
      <c r="F11" s="15" t="str">
        <f t="shared" si="1"/>
        <v>{"description": "Ingreso per cápita promedio", "value":"$189.77"}</v>
      </c>
      <c r="G11" s="15">
        <v>0.33</v>
      </c>
      <c r="H11" s="15" t="str">
        <f t="shared" si="2"/>
        <v>{"description": "Porcentaje de hogares en situación de pobreza monetaria", "value":"33%"}</v>
      </c>
      <c r="I11" s="15">
        <v>0.2</v>
      </c>
      <c r="J11" s="15" t="str">
        <f t="shared" si="3"/>
        <v>{"description": "Porcentaje de hogares en pobreza multidimensional", "value":"20%"}</v>
      </c>
      <c r="K11" s="15">
        <v>0.32</v>
      </c>
      <c r="L11" s="15" t="str">
        <f t="shared" si="4"/>
        <v>{"description": "Porcentaje de personas en hacinamiento (+3 personas por habitación)", "value":"32%"}</v>
      </c>
      <c r="M11" s="15">
        <v>0.11</v>
      </c>
      <c r="N11" s="15" t="str">
        <f t="shared" si="5"/>
        <v>{"description": "Porcentaje de personas con seguro médico (público o privado)", "value":"11%"}</v>
      </c>
      <c r="O11" s="36" t="str">
        <f t="shared" si="6"/>
        <v>"category4": [{"description": "Ingreso familiar promedio", "value":"$500.02"},{"description": "Ingreso per cápita promedio", "value":"$189.77"},{"description": "Porcentaje de hogares en situación de pobreza monetaria", "value":"33%"},{"description": "Porcentaje de hogares en pobreza multidimensional", "value":"20%"},{"description": "Porcentaje de personas en hacinamiento (+3 personas por habitación)", "value":"32%"},{"description": "Porcentaje de personas con seguro médico (público o privado)", "value":"11%"}]</v>
      </c>
      <c r="P11" s="15"/>
      <c r="Q11" s="15"/>
      <c r="R11" s="15"/>
      <c r="S11" s="14"/>
      <c r="T11" s="15"/>
      <c r="U11" s="17"/>
    </row>
    <row r="12" spans="1:22" ht="12.75" customHeight="1" x14ac:dyDescent="0.25">
      <c r="A12" s="24" t="s">
        <v>45</v>
      </c>
      <c r="B12" s="28" t="s">
        <v>100</v>
      </c>
      <c r="C12" s="17">
        <v>507.58</v>
      </c>
      <c r="D12" s="15" t="str">
        <f t="shared" si="0"/>
        <v>{"description": "Ingreso familiar promedio", "value":"$507.58"}</v>
      </c>
      <c r="E12" s="17">
        <v>174.28</v>
      </c>
      <c r="F12" s="15" t="str">
        <f t="shared" si="1"/>
        <v>{"description": "Ingreso per cápita promedio", "value":"$174.28"}</v>
      </c>
      <c r="G12" s="15">
        <v>0.36</v>
      </c>
      <c r="H12" s="15" t="str">
        <f t="shared" si="2"/>
        <v>{"description": "Porcentaje de hogares en situación de pobreza monetaria", "value":"36%"}</v>
      </c>
      <c r="I12" s="15">
        <v>0.28999999999999998</v>
      </c>
      <c r="J12" s="15" t="str">
        <f t="shared" si="3"/>
        <v>{"description": "Porcentaje de hogares en pobreza multidimensional", "value":"29%"}</v>
      </c>
      <c r="K12" s="15">
        <v>0.46</v>
      </c>
      <c r="L12" s="15" t="str">
        <f t="shared" si="4"/>
        <v>{"description": "Porcentaje de personas en hacinamiento (+3 personas por habitación)", "value":"46%"}</v>
      </c>
      <c r="M12" s="15">
        <v>0.2</v>
      </c>
      <c r="N12" s="15" t="str">
        <f t="shared" si="5"/>
        <v>{"description": "Porcentaje de personas con seguro médico (público o privado)", "value":"20%"}</v>
      </c>
      <c r="O12" s="36" t="str">
        <f t="shared" si="6"/>
        <v>"category4": [{"description": "Ingreso familiar promedio", "value":"$507.58"},{"description": "Ingreso per cápita promedio", "value":"$174.28"},{"description": "Porcentaje de hogares en situación de pobreza monetaria", "value":"36%"},{"description": "Porcentaje de hogares en pobreza multidimensional", "value":"29%"},{"description": "Porcentaje de personas en hacinamiento (+3 personas por habitación)", "value":"46%"},{"description": "Porcentaje de personas con seguro médico (público o privado)", "value":"20%"}]</v>
      </c>
      <c r="P12" s="15"/>
      <c r="Q12" s="15"/>
      <c r="R12" s="15"/>
      <c r="S12" s="14"/>
      <c r="T12" s="15"/>
      <c r="U12" s="17"/>
    </row>
    <row r="13" spans="1:22" ht="12.75" customHeight="1" x14ac:dyDescent="0.25">
      <c r="A13" s="24" t="s">
        <v>46</v>
      </c>
      <c r="B13" s="28" t="s">
        <v>101</v>
      </c>
      <c r="C13" s="17">
        <v>665.8</v>
      </c>
      <c r="D13" s="15" t="str">
        <f t="shared" si="0"/>
        <v>{"description": "Ingreso familiar promedio", "value":"$665.8"}</v>
      </c>
      <c r="E13" s="17">
        <v>234.2</v>
      </c>
      <c r="F13" s="15" t="str">
        <f t="shared" si="1"/>
        <v>{"description": "Ingreso per cápita promedio", "value":"$234.2"}</v>
      </c>
      <c r="G13" s="15">
        <v>0.27</v>
      </c>
      <c r="H13" s="15" t="str">
        <f t="shared" si="2"/>
        <v>{"description": "Porcentaje de hogares en situación de pobreza monetaria", "value":"27%"}</v>
      </c>
      <c r="I13" s="15">
        <v>0.28999999999999998</v>
      </c>
      <c r="J13" s="15" t="str">
        <f t="shared" si="3"/>
        <v>{"description": "Porcentaje de hogares en pobreza multidimensional", "value":"29%"}</v>
      </c>
      <c r="K13" s="15">
        <v>0.41</v>
      </c>
      <c r="L13" s="15" t="str">
        <f t="shared" si="4"/>
        <v>{"description": "Porcentaje de personas en hacinamiento (+3 personas por habitación)", "value":"41%"}</v>
      </c>
      <c r="M13" s="15">
        <v>0.22</v>
      </c>
      <c r="N13" s="15" t="str">
        <f t="shared" si="5"/>
        <v>{"description": "Porcentaje de personas con seguro médico (público o privado)", "value":"22%"}</v>
      </c>
      <c r="O13" s="36" t="str">
        <f t="shared" si="6"/>
        <v>"category4": [{"description": "Ingreso familiar promedio", "value":"$665.8"},{"description": "Ingreso per cápita promedio", "value":"$234.2"},{"description": "Porcentaje de hogares en situación de pobreza monetaria", "value":"27%"},{"description": "Porcentaje de hogares en pobreza multidimensional", "value":"29%"},{"description": "Porcentaje de personas en hacinamiento (+3 personas por habitación)", "value":"41%"},{"description": "Porcentaje de personas con seguro médico (público o privado)", "value":"22%"}]</v>
      </c>
      <c r="P13" s="15"/>
      <c r="Q13" s="15"/>
      <c r="R13" s="15"/>
      <c r="S13" s="14"/>
      <c r="T13" s="15"/>
      <c r="U13" s="17"/>
    </row>
    <row r="14" spans="1:22" ht="12.75" customHeight="1" x14ac:dyDescent="0.25">
      <c r="A14" s="24" t="s">
        <v>47</v>
      </c>
      <c r="B14" s="28" t="s">
        <v>91</v>
      </c>
      <c r="C14" s="17">
        <v>625.22</v>
      </c>
      <c r="D14" s="15" t="str">
        <f t="shared" si="0"/>
        <v>{"description": "Ingreso familiar promedio", "value":"$625.22"}</v>
      </c>
      <c r="E14" s="17">
        <v>217.9</v>
      </c>
      <c r="F14" s="15" t="str">
        <f t="shared" si="1"/>
        <v>{"description": "Ingreso per cápita promedio", "value":"$217.9"}</v>
      </c>
      <c r="G14" s="15">
        <v>0.28999999999999998</v>
      </c>
      <c r="H14" s="15" t="str">
        <f t="shared" si="2"/>
        <v>{"description": "Porcentaje de hogares en situación de pobreza monetaria", "value":"29%"}</v>
      </c>
      <c r="I14" s="15">
        <v>0.21</v>
      </c>
      <c r="J14" s="15" t="str">
        <f t="shared" si="3"/>
        <v>{"description": "Porcentaje de hogares en pobreza multidimensional", "value":"21%"}</v>
      </c>
      <c r="K14" s="15">
        <v>0.41</v>
      </c>
      <c r="L14" s="15" t="str">
        <f t="shared" si="4"/>
        <v>{"description": "Porcentaje de personas en hacinamiento (+3 personas por habitación)", "value":"41%"}</v>
      </c>
      <c r="M14" s="15">
        <v>0.23</v>
      </c>
      <c r="N14" s="15" t="str">
        <f t="shared" si="5"/>
        <v>{"description": "Porcentaje de personas con seguro médico (público o privado)", "value":"23%"}</v>
      </c>
      <c r="O14" s="36" t="str">
        <f t="shared" si="6"/>
        <v>"category4": [{"description": "Ingreso familiar promedio", "value":"$625.22"},{"description": "Ingreso per cápita promedio", "value":"$217.9"},{"description": "Porcentaje de hogares en situación de pobreza monetaria", "value":"29%"},{"description": "Porcentaje de hogares en pobreza multidimensional", "value":"21%"},{"description": "Porcentaje de personas en hacinamiento (+3 personas por habitación)", "value":"41%"},{"description": "Porcentaje de personas con seguro médico (público o privado)", "value":"23%"}]</v>
      </c>
      <c r="P14" s="15"/>
      <c r="Q14" s="15"/>
      <c r="R14" s="15"/>
      <c r="S14" s="14"/>
      <c r="T14" s="15"/>
      <c r="U14" s="17"/>
    </row>
    <row r="15" spans="1:22" ht="12.75" customHeight="1" x14ac:dyDescent="0.25">
      <c r="A15" s="24" t="s">
        <v>48</v>
      </c>
      <c r="B15" s="28" t="s">
        <v>92</v>
      </c>
      <c r="C15" s="17">
        <v>712.54</v>
      </c>
      <c r="D15" s="15" t="str">
        <f t="shared" si="0"/>
        <v>{"description": "Ingreso familiar promedio", "value":"$712.54"}</v>
      </c>
      <c r="E15" s="17">
        <v>250.83</v>
      </c>
      <c r="F15" s="15" t="str">
        <f t="shared" si="1"/>
        <v>{"description": "Ingreso per cápita promedio", "value":"$250.83"}</v>
      </c>
      <c r="G15" s="15">
        <v>0.25</v>
      </c>
      <c r="H15" s="15" t="str">
        <f t="shared" si="2"/>
        <v>{"description": "Porcentaje de hogares en situación de pobreza monetaria", "value":"25%"}</v>
      </c>
      <c r="I15" s="15">
        <v>0.25</v>
      </c>
      <c r="J15" s="15" t="str">
        <f t="shared" si="3"/>
        <v>{"description": "Porcentaje de hogares en pobreza multidimensional", "value":"25%"}</v>
      </c>
      <c r="K15" s="15">
        <v>0.38</v>
      </c>
      <c r="L15" s="15" t="str">
        <f t="shared" si="4"/>
        <v>{"description": "Porcentaje de personas en hacinamiento (+3 personas por habitación)", "value":"38%"}</v>
      </c>
      <c r="M15" s="15">
        <v>0.3</v>
      </c>
      <c r="N15" s="15" t="str">
        <f t="shared" si="5"/>
        <v>{"description": "Porcentaje de personas con seguro médico (público o privado)", "value":"30%"}</v>
      </c>
      <c r="O15" s="36" t="str">
        <f t="shared" si="6"/>
        <v>"category4": [{"description": "Ingreso familiar promedio", "value":"$712.54"},{"description": "Ingreso per cápita promedio", "value":"$250.83"},{"description": "Porcentaje de hogares en situación de pobreza monetaria", "value":"25%"},{"description": "Porcentaje de hogares en pobreza multidimensional", "value":"25%"},{"description": "Porcentaje de personas en hacinamiento (+3 personas por habitación)", "value":"38%"},{"description": "Porcentaje de personas con seguro médico (público o privado)", "value":"30%"}]</v>
      </c>
      <c r="P15" s="15"/>
      <c r="Q15" s="15"/>
      <c r="R15" s="15"/>
      <c r="S15" s="14"/>
      <c r="T15" s="15"/>
      <c r="U15" s="17"/>
    </row>
    <row r="16" spans="1:22" ht="12.75" customHeight="1" x14ac:dyDescent="0.25">
      <c r="A16" s="24" t="s">
        <v>49</v>
      </c>
      <c r="B16" s="28" t="s">
        <v>93</v>
      </c>
      <c r="C16" s="17">
        <v>720.14</v>
      </c>
      <c r="D16" s="15" t="str">
        <f t="shared" si="0"/>
        <v>{"description": "Ingreso familiar promedio", "value":"$720.14"}</v>
      </c>
      <c r="E16" s="17">
        <v>241.29</v>
      </c>
      <c r="F16" s="15" t="str">
        <f t="shared" si="1"/>
        <v>{"description": "Ingreso per cápita promedio", "value":"$241.29"}</v>
      </c>
      <c r="G16" s="15">
        <v>0.27</v>
      </c>
      <c r="H16" s="15" t="str">
        <f t="shared" si="2"/>
        <v>{"description": "Porcentaje de hogares en situación de pobreza monetaria", "value":"27%"}</v>
      </c>
      <c r="I16" s="15">
        <v>0.25</v>
      </c>
      <c r="J16" s="15" t="str">
        <f t="shared" si="3"/>
        <v>{"description": "Porcentaje de hogares en pobreza multidimensional", "value":"25%"}</v>
      </c>
      <c r="K16" s="15">
        <v>0.39</v>
      </c>
      <c r="L16" s="15" t="str">
        <f t="shared" si="4"/>
        <v>{"description": "Porcentaje de personas en hacinamiento (+3 personas por habitación)", "value":"39%"}</v>
      </c>
      <c r="M16" s="15">
        <v>0.37</v>
      </c>
      <c r="N16" s="15" t="str">
        <f t="shared" si="5"/>
        <v>{"description": "Porcentaje de personas con seguro médico (público o privado)", "value":"37%"}</v>
      </c>
      <c r="O16" s="36" t="str">
        <f t="shared" si="6"/>
        <v>"category4": [{"description": "Ingreso familiar promedio", "value":"$720.14"},{"description": "Ingreso per cápita promedio", "value":"$241.29"},{"description": "Porcentaje de hogares en situación de pobreza monetaria", "value":"27%"},{"description": "Porcentaje de hogares en pobreza multidimensional", "value":"25%"},{"description": "Porcentaje de personas en hacinamiento (+3 personas por habitación)", "value":"39%"},{"description": "Porcentaje de personas con seguro médico (público o privado)", "value":"37%"}]</v>
      </c>
      <c r="P16" s="15"/>
      <c r="Q16" s="15"/>
      <c r="R16" s="15"/>
      <c r="S16" s="14"/>
      <c r="T16" s="15"/>
      <c r="U16" s="17"/>
    </row>
    <row r="17" spans="1:21" ht="12.75" customHeight="1" x14ac:dyDescent="0.25">
      <c r="A17" s="24" t="s">
        <v>50</v>
      </c>
      <c r="B17" s="28" t="s">
        <v>94</v>
      </c>
      <c r="C17" s="17">
        <v>1079.56</v>
      </c>
      <c r="D17" s="15" t="str">
        <f t="shared" si="0"/>
        <v>{"description": "Ingreso familiar promedio", "value":"$1079.56"}</v>
      </c>
      <c r="E17" s="17">
        <v>425.97</v>
      </c>
      <c r="F17" s="15" t="str">
        <f t="shared" si="1"/>
        <v>{"description": "Ingreso per cápita promedio", "value":"$425.97"}</v>
      </c>
      <c r="G17" s="15">
        <v>0.23</v>
      </c>
      <c r="H17" s="15" t="str">
        <f t="shared" si="2"/>
        <v>{"description": "Porcentaje de hogares en situación de pobreza monetaria", "value":"23%"}</v>
      </c>
      <c r="I17" s="15">
        <v>0.15</v>
      </c>
      <c r="J17" s="15" t="str">
        <f t="shared" si="3"/>
        <v>{"description": "Porcentaje de hogares en pobreza multidimensional", "value":"15%"}</v>
      </c>
      <c r="K17" s="15">
        <v>0.39</v>
      </c>
      <c r="L17" s="15" t="str">
        <f t="shared" si="4"/>
        <v>{"description": "Porcentaje de personas en hacinamiento (+3 personas por habitación)", "value":"39%"}</v>
      </c>
      <c r="M17" s="15">
        <v>0.48</v>
      </c>
      <c r="N17" s="15" t="str">
        <f t="shared" si="5"/>
        <v>{"description": "Porcentaje de personas con seguro médico (público o privado)", "value":"48%"}</v>
      </c>
      <c r="O17" s="36" t="str">
        <f t="shared" si="6"/>
        <v>"category4": [{"description": "Ingreso familiar promedio", "value":"$1079.56"},{"description": "Ingreso per cápita promedio", "value":"$425.97"},{"description": "Porcentaje de hogares en situación de pobreza monetaria", "value":"23%"},{"description": "Porcentaje de hogares en pobreza multidimensional", "value":"15%"},{"description": "Porcentaje de personas en hacinamiento (+3 personas por habitación)", "value":"39%"},{"description": "Porcentaje de personas con seguro médico (público o privado)", "value":"48%"}]</v>
      </c>
      <c r="P17" s="15"/>
      <c r="Q17" s="15"/>
      <c r="R17" s="15"/>
      <c r="S17" s="14"/>
      <c r="T17" s="15"/>
      <c r="U17" s="17"/>
    </row>
    <row r="18" spans="1:21" ht="12.75" customHeight="1" x14ac:dyDescent="0.25">
      <c r="A18" s="24" t="s">
        <v>51</v>
      </c>
      <c r="B18" s="28" t="s">
        <v>95</v>
      </c>
      <c r="C18" s="17">
        <v>740.04</v>
      </c>
      <c r="D18" s="15" t="str">
        <f t="shared" si="0"/>
        <v>{"description": "Ingreso familiar promedio", "value":"$740.04"}</v>
      </c>
      <c r="E18" s="17">
        <v>257.83</v>
      </c>
      <c r="F18" s="15" t="str">
        <f t="shared" si="1"/>
        <v>{"description": "Ingreso per cápita promedio", "value":"$257.83"}</v>
      </c>
      <c r="G18" s="15">
        <v>0.27</v>
      </c>
      <c r="H18" s="15" t="str">
        <f t="shared" si="2"/>
        <v>{"description": "Porcentaje de hogares en situación de pobreza monetaria", "value":"27%"}</v>
      </c>
      <c r="I18" s="15">
        <v>0.38</v>
      </c>
      <c r="J18" s="15" t="str">
        <f t="shared" si="3"/>
        <v>{"description": "Porcentaje de hogares en pobreza multidimensional", "value":"38%"}</v>
      </c>
      <c r="K18" s="15">
        <v>0.5</v>
      </c>
      <c r="L18" s="15" t="str">
        <f t="shared" si="4"/>
        <v>{"description": "Porcentaje de personas en hacinamiento (+3 personas por habitación)", "value":"50%"}</v>
      </c>
      <c r="M18" s="15">
        <v>0.21</v>
      </c>
      <c r="N18" s="15" t="str">
        <f t="shared" si="5"/>
        <v>{"description": "Porcentaje de personas con seguro médico (público o privado)", "value":"21%"}</v>
      </c>
      <c r="O18" s="36" t="str">
        <f t="shared" si="6"/>
        <v>"category4": [{"description": "Ingreso familiar promedio", "value":"$740.04"},{"description": "Ingreso per cápita promedio", "value":"$257.83"},{"description": "Porcentaje de hogares en situación de pobreza monetaria", "value":"27%"},{"description": "Porcentaje de hogares en pobreza multidimensional", "value":"38%"},{"description": "Porcentaje de personas en hacinamiento (+3 personas por habitación)", "value":"50%"},{"description": "Porcentaje de personas con seguro médico (público o privado)", "value":"21%"}]</v>
      </c>
      <c r="P18" s="15"/>
      <c r="Q18" s="15"/>
      <c r="R18" s="15"/>
      <c r="S18" s="14"/>
      <c r="T18" s="15"/>
      <c r="U18" s="17"/>
    </row>
    <row r="19" spans="1:21" ht="12.75" customHeight="1" x14ac:dyDescent="0.25">
      <c r="A19" s="24" t="s">
        <v>52</v>
      </c>
      <c r="B19" s="28" t="s">
        <v>96</v>
      </c>
      <c r="C19" s="17">
        <v>823.32</v>
      </c>
      <c r="D19" s="15" t="str">
        <f t="shared" si="0"/>
        <v>{"description": "Ingreso familiar promedio", "value":"$823.32"}</v>
      </c>
      <c r="E19" s="17">
        <v>303.33999999999997</v>
      </c>
      <c r="F19" s="15" t="str">
        <f t="shared" si="1"/>
        <v>{"description": "Ingreso per cápita promedio", "value":"$303.34"}</v>
      </c>
      <c r="G19" s="15">
        <v>0.23</v>
      </c>
      <c r="H19" s="15" t="str">
        <f t="shared" si="2"/>
        <v>{"description": "Porcentaje de hogares en situación de pobreza monetaria", "value":"23%"}</v>
      </c>
      <c r="I19" s="15">
        <v>0.24</v>
      </c>
      <c r="J19" s="15" t="str">
        <f t="shared" si="3"/>
        <v>{"description": "Porcentaje de hogares en pobreza multidimensional", "value":"24%"}</v>
      </c>
      <c r="K19" s="15">
        <v>0.38</v>
      </c>
      <c r="L19" s="15" t="str">
        <f t="shared" si="4"/>
        <v>{"description": "Porcentaje de personas en hacinamiento (+3 personas por habitación)", "value":"38%"}</v>
      </c>
      <c r="M19" s="15">
        <v>0.39</v>
      </c>
      <c r="N19" s="15" t="str">
        <f t="shared" si="5"/>
        <v>{"description": "Porcentaje de personas con seguro médico (público o privado)", "value":"39%"}</v>
      </c>
      <c r="O19" s="36" t="str">
        <f t="shared" si="6"/>
        <v>"category4": [{"description": "Ingreso familiar promedio", "value":"$823.32"},{"description": "Ingreso per cápita promedio", "value":"$303.34"},{"description": "Porcentaje de hogares en situación de pobreza monetaria", "value":"23%"},{"description": "Porcentaje de hogares en pobreza multidimensional", "value":"24%"},{"description": "Porcentaje de personas en hacinamiento (+3 personas por habitación)", "value":"38%"},{"description": "Porcentaje de personas con seguro médico (público o privado)", "value":"39%"}]</v>
      </c>
      <c r="P19" s="15"/>
      <c r="Q19" s="15"/>
      <c r="R19" s="15"/>
      <c r="S19" s="14"/>
      <c r="T19" s="15"/>
      <c r="U19" s="17"/>
    </row>
    <row r="20" spans="1:21" ht="12.75" customHeight="1" x14ac:dyDescent="0.25">
      <c r="A20" s="24" t="s">
        <v>53</v>
      </c>
      <c r="B20" s="28" t="s">
        <v>105</v>
      </c>
      <c r="C20" s="17">
        <v>587.05999999999995</v>
      </c>
      <c r="D20" s="15" t="str">
        <f t="shared" si="0"/>
        <v>{"description": "Ingreso familiar promedio", "value":"$587.06"}</v>
      </c>
      <c r="E20" s="17">
        <v>206.52</v>
      </c>
      <c r="F20" s="15" t="str">
        <f t="shared" si="1"/>
        <v>{"description": "Ingreso per cápita promedio", "value":"$206.52"}</v>
      </c>
      <c r="G20" s="15">
        <v>0.28000000000000003</v>
      </c>
      <c r="H20" s="15" t="str">
        <f t="shared" si="2"/>
        <v>{"description": "Porcentaje de hogares en situación de pobreza monetaria", "value":"28%"}</v>
      </c>
      <c r="I20" s="15">
        <v>0.31</v>
      </c>
      <c r="J20" s="15" t="str">
        <f t="shared" si="3"/>
        <v>{"description": "Porcentaje de hogares en pobreza multidimensional", "value":"31%"}</v>
      </c>
      <c r="K20" s="15">
        <v>0.45</v>
      </c>
      <c r="L20" s="15" t="str">
        <f t="shared" si="4"/>
        <v>{"description": "Porcentaje de personas en hacinamiento (+3 personas por habitación)", "value":"45%"}</v>
      </c>
      <c r="M20" s="15">
        <v>0.21</v>
      </c>
      <c r="N20" s="15" t="str">
        <f t="shared" si="5"/>
        <v>{"description": "Porcentaje de personas con seguro médico (público o privado)", "value":"21%"}</v>
      </c>
      <c r="O20" s="36" t="str">
        <f t="shared" si="6"/>
        <v>"category4": [{"description": "Ingreso familiar promedio", "value":"$587.06"},{"description": "Ingreso per cápita promedio", "value":"$206.52"},{"description": "Porcentaje de hogares en situación de pobreza monetaria", "value":"28%"},{"description": "Porcentaje de hogares en pobreza multidimensional", "value":"31%"},{"description": "Porcentaje de personas en hacinamiento (+3 personas por habitación)", "value":"45%"},{"description": "Porcentaje de personas con seguro médico (público o privado)", "value":"21%"}]</v>
      </c>
      <c r="P20" s="15"/>
      <c r="Q20" s="15"/>
      <c r="R20" s="15"/>
      <c r="S20" s="14"/>
      <c r="T20" s="15"/>
      <c r="U20" s="17"/>
    </row>
    <row r="21" spans="1:21" ht="12.75" customHeight="1" x14ac:dyDescent="0.25">
      <c r="A21" s="24" t="s">
        <v>54</v>
      </c>
      <c r="B21" s="28" t="s">
        <v>104</v>
      </c>
      <c r="C21" s="17">
        <v>645.35</v>
      </c>
      <c r="D21" s="15" t="str">
        <f t="shared" si="0"/>
        <v>{"description": "Ingreso familiar promedio", "value":"$645.35"}</v>
      </c>
      <c r="E21" s="17">
        <v>238.91</v>
      </c>
      <c r="F21" s="15" t="str">
        <f t="shared" si="1"/>
        <v>{"description": "Ingreso per cápita promedio", "value":"$238.91"}</v>
      </c>
      <c r="G21" s="15">
        <v>0.28000000000000003</v>
      </c>
      <c r="H21" s="15" t="str">
        <f t="shared" si="2"/>
        <v>{"description": "Porcentaje de hogares en situación de pobreza monetaria", "value":"28%"}</v>
      </c>
      <c r="I21" s="15">
        <v>0.3</v>
      </c>
      <c r="J21" s="15" t="str">
        <f t="shared" si="3"/>
        <v>{"description": "Porcentaje de hogares en pobreza multidimensional", "value":"30%"}</v>
      </c>
      <c r="K21" s="15">
        <v>0.4</v>
      </c>
      <c r="L21" s="15" t="str">
        <f t="shared" si="4"/>
        <v>{"description": "Porcentaje de personas en hacinamiento (+3 personas por habitación)", "value":"40%"}</v>
      </c>
      <c r="M21" s="15">
        <v>0.26</v>
      </c>
      <c r="N21" s="15" t="str">
        <f t="shared" si="5"/>
        <v>{"description": "Porcentaje de personas con seguro médico (público o privado)", "value":"26%"}</v>
      </c>
      <c r="O21" s="36" t="str">
        <f t="shared" si="6"/>
        <v>"category4": [{"description": "Ingreso familiar promedio", "value":"$645.35"},{"description": "Ingreso per cápita promedio", "value":"$238.91"},{"description": "Porcentaje de hogares en situación de pobreza monetaria", "value":"28%"},{"description": "Porcentaje de hogares en pobreza multidimensional", "value":"30%"},{"description": "Porcentaje de personas en hacinamiento (+3 personas por habitación)", "value":"40%"},{"description": "Porcentaje de personas con seguro médico (público o privado)", "value":"26%"}]</v>
      </c>
      <c r="P21" s="15"/>
      <c r="Q21" s="15"/>
      <c r="R21" s="15"/>
      <c r="S21" s="14"/>
      <c r="T21" s="15"/>
      <c r="U21" s="17"/>
    </row>
    <row r="22" spans="1:21" ht="12.75" customHeight="1" x14ac:dyDescent="0.25">
      <c r="A22" s="24" t="s">
        <v>55</v>
      </c>
      <c r="B22" s="28" t="s">
        <v>106</v>
      </c>
      <c r="C22" s="17">
        <v>674.21</v>
      </c>
      <c r="D22" s="15" t="str">
        <f t="shared" si="0"/>
        <v>{"description": "Ingreso familiar promedio", "value":"$674.21"}</v>
      </c>
      <c r="E22" s="17">
        <v>232.65</v>
      </c>
      <c r="F22" s="15" t="str">
        <f t="shared" si="1"/>
        <v>{"description": "Ingreso per cápita promedio", "value":"$232.65"}</v>
      </c>
      <c r="G22" s="15">
        <v>0.24</v>
      </c>
      <c r="H22" s="15" t="str">
        <f t="shared" si="2"/>
        <v>{"description": "Porcentaje de hogares en situación de pobreza monetaria", "value":"24%"}</v>
      </c>
      <c r="I22" s="15">
        <v>0.33</v>
      </c>
      <c r="J22" s="15" t="str">
        <f t="shared" si="3"/>
        <v>{"description": "Porcentaje de hogares en pobreza multidimensional", "value":"33%"}</v>
      </c>
      <c r="K22" s="15">
        <v>0.47</v>
      </c>
      <c r="L22" s="15" t="str">
        <f t="shared" si="4"/>
        <v>{"description": "Porcentaje de personas en hacinamiento (+3 personas por habitación)", "value":"47%"}</v>
      </c>
      <c r="M22" s="15">
        <v>0.28000000000000003</v>
      </c>
      <c r="N22" s="15" t="str">
        <f t="shared" si="5"/>
        <v>{"description": "Porcentaje de personas con seguro médico (público o privado)", "value":"28%"}</v>
      </c>
      <c r="O22" s="36" t="str">
        <f t="shared" si="6"/>
        <v>"category4": [{"description": "Ingreso familiar promedio", "value":"$674.21"},{"description": "Ingreso per cápita promedio", "value":"$232.65"},{"description": "Porcentaje de hogares en situación de pobreza monetaria", "value":"24%"},{"description": "Porcentaje de hogares en pobreza multidimensional", "value":"33%"},{"description": "Porcentaje de personas en hacinamiento (+3 personas por habitación)", "value":"47%"},{"description": "Porcentaje de personas con seguro médico (público o privado)", "value":"28%"}]</v>
      </c>
      <c r="P22" s="15"/>
      <c r="Q22" s="15"/>
      <c r="R22" s="15"/>
      <c r="S22" s="14"/>
      <c r="T22" s="15"/>
      <c r="U22" s="17"/>
    </row>
    <row r="23" spans="1:21" ht="12.75" customHeight="1" x14ac:dyDescent="0.25">
      <c r="A23" s="24" t="s">
        <v>56</v>
      </c>
      <c r="B23" s="28" t="s">
        <v>107</v>
      </c>
      <c r="C23" s="17">
        <v>556.37</v>
      </c>
      <c r="D23" s="15" t="str">
        <f t="shared" si="0"/>
        <v>{"description": "Ingreso familiar promedio", "value":"$556.37"}</v>
      </c>
      <c r="E23" s="17">
        <v>196.68</v>
      </c>
      <c r="F23" s="15" t="str">
        <f t="shared" si="1"/>
        <v>{"description": "Ingreso per cápita promedio", "value":"$196.68"}</v>
      </c>
      <c r="G23" s="15">
        <v>0.3</v>
      </c>
      <c r="H23" s="15" t="str">
        <f t="shared" si="2"/>
        <v>{"description": "Porcentaje de hogares en situación de pobreza monetaria", "value":"30%"}</v>
      </c>
      <c r="I23" s="15">
        <v>0.34</v>
      </c>
      <c r="J23" s="15" t="str">
        <f t="shared" si="3"/>
        <v>{"description": "Porcentaje de hogares en pobreza multidimensional", "value":"34%"}</v>
      </c>
      <c r="K23" s="15">
        <v>0.45</v>
      </c>
      <c r="L23" s="15" t="str">
        <f t="shared" si="4"/>
        <v>{"description": "Porcentaje de personas en hacinamiento (+3 personas por habitación)", "value":"45%"}</v>
      </c>
      <c r="M23" s="15">
        <v>0.06</v>
      </c>
      <c r="N23" s="15" t="str">
        <f t="shared" si="5"/>
        <v>{"description": "Porcentaje de personas con seguro médico (público o privado)", "value":"6%"}</v>
      </c>
      <c r="O23" s="36" t="str">
        <f t="shared" si="6"/>
        <v>"category4": [{"description": "Ingreso familiar promedio", "value":"$556.37"},{"description": "Ingreso per cápita promedio", "value":"$196.68"},{"description": "Porcentaje de hogares en situación de pobreza monetaria", "value":"30%"},{"description": "Porcentaje de hogares en pobreza multidimensional", "value":"34%"},{"description": "Porcentaje de personas en hacinamiento (+3 personas por habitación)", "value":"45%"},{"description": "Porcentaje de personas con seguro médico (público o privado)", "value":"6%"}]</v>
      </c>
      <c r="P23" s="15"/>
      <c r="Q23" s="15"/>
      <c r="R23" s="15"/>
      <c r="S23" s="14"/>
      <c r="T23" s="15"/>
      <c r="U23" s="17"/>
    </row>
    <row r="24" spans="1:21" ht="12.75" customHeight="1" x14ac:dyDescent="0.25">
      <c r="A24" s="24" t="s">
        <v>57</v>
      </c>
      <c r="B24" s="28" t="s">
        <v>108</v>
      </c>
      <c r="C24" s="17">
        <v>613.89</v>
      </c>
      <c r="D24" s="15" t="str">
        <f t="shared" si="0"/>
        <v>{"description": "Ingreso familiar promedio", "value":"$613.89"}</v>
      </c>
      <c r="E24" s="17">
        <v>232.78</v>
      </c>
      <c r="F24" s="15" t="str">
        <f t="shared" si="1"/>
        <v>{"description": "Ingreso per cápita promedio", "value":"$232.78"}</v>
      </c>
      <c r="G24" s="15">
        <v>0.28000000000000003</v>
      </c>
      <c r="H24" s="15" t="str">
        <f t="shared" si="2"/>
        <v>{"description": "Porcentaje de hogares en situación de pobreza monetaria", "value":"28%"}</v>
      </c>
      <c r="I24" s="15">
        <v>0.3</v>
      </c>
      <c r="J24" s="15" t="str">
        <f t="shared" si="3"/>
        <v>{"description": "Porcentaje de hogares en pobreza multidimensional", "value":"30%"}</v>
      </c>
      <c r="K24" s="15">
        <v>0.47</v>
      </c>
      <c r="L24" s="15" t="str">
        <f t="shared" si="4"/>
        <v>{"description": "Porcentaje de personas en hacinamiento (+3 personas por habitación)", "value":"47%"}</v>
      </c>
      <c r="M24" s="15">
        <v>0.14000000000000001</v>
      </c>
      <c r="N24" s="15" t="str">
        <f t="shared" si="5"/>
        <v>{"description": "Porcentaje de personas con seguro médico (público o privado)", "value":"14%"}</v>
      </c>
      <c r="O24" s="36" t="str">
        <f t="shared" si="6"/>
        <v>"category4": [{"description": "Ingreso familiar promedio", "value":"$613.89"},{"description": "Ingreso per cápita promedio", "value":"$232.78"},{"description": "Porcentaje de hogares en situación de pobreza monetaria", "value":"28%"},{"description": "Porcentaje de hogares en pobreza multidimensional", "value":"30%"},{"description": "Porcentaje de personas en hacinamiento (+3 personas por habitación)", "value":"47%"},{"description": "Porcentaje de personas con seguro médico (público o privado)", "value":"14%"}]</v>
      </c>
      <c r="P24" s="15"/>
      <c r="Q24" s="15"/>
      <c r="R24" s="15"/>
      <c r="S24" s="14"/>
      <c r="T24" s="15"/>
      <c r="U24" s="17"/>
    </row>
    <row r="25" spans="1:21" ht="12.75" customHeight="1" x14ac:dyDescent="0.25">
      <c r="A25" s="24" t="s">
        <v>58</v>
      </c>
      <c r="B25" s="28" t="s">
        <v>125</v>
      </c>
      <c r="C25" s="17">
        <v>471.71</v>
      </c>
      <c r="D25" s="15" t="str">
        <f t="shared" si="0"/>
        <v>{"description": "Ingreso familiar promedio", "value":"$471.71"}</v>
      </c>
      <c r="E25" s="17">
        <v>157.94</v>
      </c>
      <c r="F25" s="15" t="str">
        <f t="shared" si="1"/>
        <v>{"description": "Ingreso per cápita promedio", "value":"$157.94"}</v>
      </c>
      <c r="G25" s="15">
        <v>0.39</v>
      </c>
      <c r="H25" s="15" t="str">
        <f t="shared" si="2"/>
        <v>{"description": "Porcentaje de hogares en situación de pobreza monetaria", "value":"39%"}</v>
      </c>
      <c r="I25" s="15">
        <v>0.47</v>
      </c>
      <c r="J25" s="15" t="str">
        <f t="shared" si="3"/>
        <v>{"description": "Porcentaje de hogares en pobreza multidimensional", "value":"47%"}</v>
      </c>
      <c r="K25" s="15">
        <v>0.55000000000000004</v>
      </c>
      <c r="L25" s="15" t="str">
        <f t="shared" si="4"/>
        <v>{"description": "Porcentaje de personas en hacinamiento (+3 personas por habitación)", "value":"55%"}</v>
      </c>
      <c r="M25" s="15">
        <v>0.06</v>
      </c>
      <c r="N25" s="15" t="str">
        <f t="shared" si="5"/>
        <v>{"description": "Porcentaje de personas con seguro médico (público o privado)", "value":"6%"}</v>
      </c>
      <c r="O25" s="36" t="str">
        <f t="shared" si="6"/>
        <v>"category4": [{"description": "Ingreso familiar promedio", "value":"$471.71"},{"description": "Ingreso per cápita promedio", "value":"$157.94"},{"description": "Porcentaje de hogares en situación de pobreza monetaria", "value":"39%"},{"description": "Porcentaje de hogares en pobreza multidimensional", "value":"47%"},{"description": "Porcentaje de personas en hacinamiento (+3 personas por habitación)", "value":"55%"},{"description": "Porcentaje de personas con seguro médico (público o privado)", "value":"6%"}]</v>
      </c>
      <c r="P25" s="15"/>
      <c r="Q25" s="15"/>
      <c r="R25" s="15"/>
      <c r="S25" s="14"/>
      <c r="T25" s="15"/>
      <c r="U25" s="17"/>
    </row>
    <row r="26" spans="1:21" ht="12.75" customHeight="1" x14ac:dyDescent="0.25">
      <c r="A26" s="24" t="s">
        <v>59</v>
      </c>
      <c r="B26" s="28" t="s">
        <v>126</v>
      </c>
      <c r="C26" s="17">
        <v>581.96</v>
      </c>
      <c r="D26" s="15" t="str">
        <f t="shared" si="0"/>
        <v>{"description": "Ingreso familiar promedio", "value":"$581.96"}</v>
      </c>
      <c r="E26" s="17">
        <v>202.34</v>
      </c>
      <c r="F26" s="15" t="str">
        <f t="shared" si="1"/>
        <v>{"description": "Ingreso per cápita promedio", "value":"$202.34"}</v>
      </c>
      <c r="G26" s="15">
        <v>0.31</v>
      </c>
      <c r="H26" s="15" t="str">
        <f t="shared" si="2"/>
        <v>{"description": "Porcentaje de hogares en situación de pobreza monetaria", "value":"31%"}</v>
      </c>
      <c r="I26" s="15">
        <v>0.31</v>
      </c>
      <c r="J26" s="15" t="str">
        <f t="shared" si="3"/>
        <v>{"description": "Porcentaje de hogares en pobreza multidimensional", "value":"31%"}</v>
      </c>
      <c r="K26" s="15">
        <v>0.44</v>
      </c>
      <c r="L26" s="15" t="str">
        <f t="shared" si="4"/>
        <v>{"description": "Porcentaje de personas en hacinamiento (+3 personas por habitación)", "value":"44%"}</v>
      </c>
      <c r="M26" s="15">
        <v>0.15</v>
      </c>
      <c r="N26" s="15" t="str">
        <f t="shared" si="5"/>
        <v>{"description": "Porcentaje de personas con seguro médico (público o privado)", "value":"15%"}</v>
      </c>
      <c r="O26" s="36" t="str">
        <f t="shared" si="6"/>
        <v>"category4": [{"description": "Ingreso familiar promedio", "value":"$581.96"},{"description": "Ingreso per cápita promedio", "value":"$202.34"},{"description": "Porcentaje de hogares en situación de pobreza monetaria", "value":"31%"},{"description": "Porcentaje de hogares en pobreza multidimensional", "value":"31%"},{"description": "Porcentaje de personas en hacinamiento (+3 personas por habitación)", "value":"44%"},{"description": "Porcentaje de personas con seguro médico (público o privado)", "value":"15%"}]</v>
      </c>
      <c r="P26" s="15"/>
      <c r="Q26" s="15"/>
      <c r="R26" s="15"/>
      <c r="S26" s="14"/>
      <c r="T26" s="15"/>
      <c r="U26" s="17"/>
    </row>
    <row r="27" spans="1:21" ht="12.75" customHeight="1" x14ac:dyDescent="0.25">
      <c r="A27" s="24" t="s">
        <v>60</v>
      </c>
      <c r="B27" s="28" t="s">
        <v>122</v>
      </c>
      <c r="C27" s="17">
        <v>474.03</v>
      </c>
      <c r="D27" s="15" t="str">
        <f t="shared" si="0"/>
        <v>{"description": "Ingreso familiar promedio", "value":"$474.03"}</v>
      </c>
      <c r="E27" s="17">
        <v>164.63</v>
      </c>
      <c r="F27" s="15" t="str">
        <f t="shared" si="1"/>
        <v>{"description": "Ingreso per cápita promedio", "value":"$164.63"}</v>
      </c>
      <c r="G27" s="15">
        <v>0.35</v>
      </c>
      <c r="H27" s="15" t="str">
        <f t="shared" si="2"/>
        <v>{"description": "Porcentaje de hogares en situación de pobreza monetaria", "value":"35%"}</v>
      </c>
      <c r="I27" s="15">
        <v>0.36</v>
      </c>
      <c r="J27" s="15" t="str">
        <f t="shared" si="3"/>
        <v>{"description": "Porcentaje de hogares en pobreza multidimensional", "value":"36%"}</v>
      </c>
      <c r="K27" s="15">
        <v>0.43</v>
      </c>
      <c r="L27" s="15" t="str">
        <f t="shared" si="4"/>
        <v>{"description": "Porcentaje de personas en hacinamiento (+3 personas por habitación)", "value":"43%"}</v>
      </c>
      <c r="M27" s="15">
        <v>0.06</v>
      </c>
      <c r="N27" s="15" t="str">
        <f t="shared" si="5"/>
        <v>{"description": "Porcentaje de personas con seguro médico (público o privado)", "value":"6%"}</v>
      </c>
      <c r="O27" s="36" t="str">
        <f t="shared" si="6"/>
        <v>"category4": [{"description": "Ingreso familiar promedio", "value":"$474.03"},{"description": "Ingreso per cápita promedio", "value":"$164.63"},{"description": "Porcentaje de hogares en situación de pobreza monetaria", "value":"35%"},{"description": "Porcentaje de hogares en pobreza multidimensional", "value":"36%"},{"description": "Porcentaje de personas en hacinamiento (+3 personas por habitación)", "value":"43%"},{"description": "Porcentaje de personas con seguro médico (público o privado)", "value":"6%"}]</v>
      </c>
      <c r="P27" s="15"/>
      <c r="Q27" s="15"/>
      <c r="R27" s="15"/>
      <c r="S27" s="14"/>
      <c r="T27" s="15"/>
      <c r="U27" s="17"/>
    </row>
    <row r="28" spans="1:21" ht="12.75" customHeight="1" x14ac:dyDescent="0.25">
      <c r="A28" s="24" t="s">
        <v>61</v>
      </c>
      <c r="B28" s="28" t="s">
        <v>123</v>
      </c>
      <c r="C28" s="17">
        <v>781.12</v>
      </c>
      <c r="D28" s="15" t="str">
        <f t="shared" si="0"/>
        <v>{"description": "Ingreso familiar promedio", "value":"$781.12"}</v>
      </c>
      <c r="E28" s="17">
        <v>290.02999999999997</v>
      </c>
      <c r="F28" s="15" t="str">
        <f t="shared" si="1"/>
        <v>{"description": "Ingreso per cápita promedio", "value":"$290.03"}</v>
      </c>
      <c r="G28" s="15">
        <v>0.21</v>
      </c>
      <c r="H28" s="15" t="str">
        <f t="shared" si="2"/>
        <v>{"description": "Porcentaje de hogares en situación de pobreza monetaria", "value":"21%"}</v>
      </c>
      <c r="I28" s="15">
        <v>0.21</v>
      </c>
      <c r="J28" s="15" t="str">
        <f t="shared" si="3"/>
        <v>{"description": "Porcentaje de hogares en pobreza multidimensional", "value":"21%"}</v>
      </c>
      <c r="K28" s="15">
        <v>0.32</v>
      </c>
      <c r="L28" s="15" t="str">
        <f t="shared" si="4"/>
        <v>{"description": "Porcentaje de personas en hacinamiento (+3 personas por habitación)", "value":"32%"}</v>
      </c>
      <c r="M28" s="15">
        <v>0.27</v>
      </c>
      <c r="N28" s="15" t="str">
        <f t="shared" si="5"/>
        <v>{"description": "Porcentaje de personas con seguro médico (público o privado)", "value":"27%"}</v>
      </c>
      <c r="O28" s="36" t="str">
        <f t="shared" si="6"/>
        <v>"category4": [{"description": "Ingreso familiar promedio", "value":"$781.12"},{"description": "Ingreso per cápita promedio", "value":"$290.03"},{"description": "Porcentaje de hogares en situación de pobreza monetaria", "value":"21%"},{"description": "Porcentaje de hogares en pobreza multidimensional", "value":"21%"},{"description": "Porcentaje de personas en hacinamiento (+3 personas por habitación)", "value":"32%"},{"description": "Porcentaje de personas con seguro médico (público o privado)", "value":"27%"}]</v>
      </c>
      <c r="P28" s="15"/>
      <c r="Q28" s="15"/>
      <c r="R28" s="15"/>
      <c r="S28" s="14"/>
      <c r="T28" s="15"/>
      <c r="U28" s="17"/>
    </row>
    <row r="29" spans="1:21" ht="12.75" customHeight="1" x14ac:dyDescent="0.25">
      <c r="A29" s="24" t="s">
        <v>62</v>
      </c>
      <c r="B29" s="28" t="s">
        <v>124</v>
      </c>
      <c r="C29" s="17">
        <v>558.15</v>
      </c>
      <c r="D29" s="15" t="str">
        <f t="shared" si="0"/>
        <v>{"description": "Ingreso familiar promedio", "value":"$558.15"}</v>
      </c>
      <c r="E29" s="17">
        <v>196.17</v>
      </c>
      <c r="F29" s="15" t="str">
        <f t="shared" si="1"/>
        <v>{"description": "Ingreso per cápita promedio", "value":"$196.17"}</v>
      </c>
      <c r="G29" s="15">
        <v>0.33</v>
      </c>
      <c r="H29" s="15" t="str">
        <f t="shared" si="2"/>
        <v>{"description": "Porcentaje de hogares en situación de pobreza monetaria", "value":"33%"}</v>
      </c>
      <c r="I29" s="15">
        <v>0.36</v>
      </c>
      <c r="J29" s="15" t="str">
        <f t="shared" si="3"/>
        <v>{"description": "Porcentaje de hogares en pobreza multidimensional", "value":"36%"}</v>
      </c>
      <c r="K29" s="15">
        <v>0.45</v>
      </c>
      <c r="L29" s="15" t="str">
        <f t="shared" si="4"/>
        <v>{"description": "Porcentaje de personas en hacinamiento (+3 personas por habitación)", "value":"45%"}</v>
      </c>
      <c r="M29" s="15">
        <v>0.2</v>
      </c>
      <c r="N29" s="15" t="str">
        <f t="shared" si="5"/>
        <v>{"description": "Porcentaje de personas con seguro médico (público o privado)", "value":"20%"}</v>
      </c>
      <c r="O29" s="36" t="str">
        <f t="shared" si="6"/>
        <v>"category4": [{"description": "Ingreso familiar promedio", "value":"$558.15"},{"description": "Ingreso per cápita promedio", "value":"$196.17"},{"description": "Porcentaje de hogares en situación de pobreza monetaria", "value":"33%"},{"description": "Porcentaje de hogares en pobreza multidimensional", "value":"36%"},{"description": "Porcentaje de personas en hacinamiento (+3 personas por habitación)", "value":"45%"},{"description": "Porcentaje de personas con seguro médico (público o privado)", "value":"20%"}]</v>
      </c>
      <c r="P29" s="15"/>
      <c r="Q29" s="15"/>
      <c r="R29" s="15"/>
      <c r="S29" s="14"/>
      <c r="T29" s="15"/>
      <c r="U29" s="17"/>
    </row>
    <row r="30" spans="1:21" ht="12.75" customHeight="1" x14ac:dyDescent="0.25">
      <c r="A30" s="24" t="s">
        <v>63</v>
      </c>
      <c r="B30" s="28" t="s">
        <v>86</v>
      </c>
      <c r="C30" s="17">
        <v>694.47</v>
      </c>
      <c r="D30" s="15" t="str">
        <f t="shared" si="0"/>
        <v>{"description": "Ingreso familiar promedio", "value":"$694.47"}</v>
      </c>
      <c r="E30" s="17">
        <v>252.61</v>
      </c>
      <c r="F30" s="15" t="str">
        <f t="shared" si="1"/>
        <v>{"description": "Ingreso per cápita promedio", "value":"$252.61"}</v>
      </c>
      <c r="G30" s="15">
        <v>0.26</v>
      </c>
      <c r="H30" s="15" t="str">
        <f t="shared" si="2"/>
        <v>{"description": "Porcentaje de hogares en situación de pobreza monetaria", "value":"26%"}</v>
      </c>
      <c r="I30" s="15">
        <v>0.23</v>
      </c>
      <c r="J30" s="15" t="str">
        <f t="shared" si="3"/>
        <v>{"description": "Porcentaje de hogares en pobreza multidimensional", "value":"23%"}</v>
      </c>
      <c r="K30" s="15">
        <v>0.46</v>
      </c>
      <c r="L30" s="15" t="str">
        <f t="shared" si="4"/>
        <v>{"description": "Porcentaje de personas en hacinamiento (+3 personas por habitación)", "value":"46%"}</v>
      </c>
      <c r="M30" s="15">
        <v>0.25</v>
      </c>
      <c r="N30" s="15" t="str">
        <f t="shared" si="5"/>
        <v>{"description": "Porcentaje de personas con seguro médico (público o privado)", "value":"25%"}</v>
      </c>
      <c r="O30" s="36" t="str">
        <f t="shared" si="6"/>
        <v>"category4": [{"description": "Ingreso familiar promedio", "value":"$694.47"},{"description": "Ingreso per cápita promedio", "value":"$252.61"},{"description": "Porcentaje de hogares en situación de pobreza monetaria", "value":"26%"},{"description": "Porcentaje de hogares en pobreza multidimensional", "value":"23%"},{"description": "Porcentaje de personas en hacinamiento (+3 personas por habitación)", "value":"46%"},{"description": "Porcentaje de personas con seguro médico (público o privado)", "value":"25%"}]</v>
      </c>
      <c r="P30" s="15"/>
      <c r="Q30" s="15"/>
      <c r="R30" s="15"/>
      <c r="S30" s="14"/>
      <c r="T30" s="15"/>
      <c r="U30" s="17"/>
    </row>
    <row r="31" spans="1:21" ht="12.75" customHeight="1" x14ac:dyDescent="0.25">
      <c r="A31" s="24" t="s">
        <v>64</v>
      </c>
      <c r="B31" s="28" t="s">
        <v>89</v>
      </c>
      <c r="C31" s="17">
        <v>980.41</v>
      </c>
      <c r="D31" s="15" t="str">
        <f t="shared" si="0"/>
        <v>{"description": "Ingreso familiar promedio", "value":"$980.41"}</v>
      </c>
      <c r="E31" s="17">
        <v>350.62</v>
      </c>
      <c r="F31" s="15" t="str">
        <f t="shared" si="1"/>
        <v>{"description": "Ingreso per cápita promedio", "value":"$350.62"}</v>
      </c>
      <c r="G31" s="15">
        <v>0.2</v>
      </c>
      <c r="H31" s="15" t="str">
        <f t="shared" si="2"/>
        <v>{"description": "Porcentaje de hogares en situación de pobreza monetaria", "value":"20%"}</v>
      </c>
      <c r="I31" s="15">
        <v>0.1</v>
      </c>
      <c r="J31" s="15" t="str">
        <f t="shared" si="3"/>
        <v>{"description": "Porcentaje de hogares en pobreza multidimensional", "value":"10%"}</v>
      </c>
      <c r="K31" s="15">
        <v>0.26</v>
      </c>
      <c r="L31" s="15" t="str">
        <f t="shared" si="4"/>
        <v>{"description": "Porcentaje de personas en hacinamiento (+3 personas por habitación)", "value":"26%"}</v>
      </c>
      <c r="M31" s="15">
        <v>0.45</v>
      </c>
      <c r="N31" s="15" t="str">
        <f t="shared" si="5"/>
        <v>{"description": "Porcentaje de personas con seguro médico (público o privado)", "value":"45%"}</v>
      </c>
      <c r="O31" s="36" t="str">
        <f t="shared" si="6"/>
        <v>"category4": [{"description": "Ingreso familiar promedio", "value":"$980.41"},{"description": "Ingreso per cápita promedio", "value":"$350.62"},{"description": "Porcentaje de hogares en situación de pobreza monetaria", "value":"20%"},{"description": "Porcentaje de hogares en pobreza multidimensional", "value":"10%"},{"description": "Porcentaje de personas en hacinamiento (+3 personas por habitación)", "value":"26%"},{"description": "Porcentaje de personas con seguro médico (público o privado)", "value":"45%"}]</v>
      </c>
      <c r="P31" s="15"/>
      <c r="Q31" s="15"/>
      <c r="R31" s="15"/>
      <c r="S31" s="14"/>
      <c r="T31" s="15"/>
      <c r="U31" s="17"/>
    </row>
    <row r="32" spans="1:21" ht="12.75" customHeight="1" x14ac:dyDescent="0.25">
      <c r="A32" s="24" t="s">
        <v>65</v>
      </c>
      <c r="B32" s="28" t="s">
        <v>87</v>
      </c>
      <c r="C32" s="17">
        <v>752.61</v>
      </c>
      <c r="D32" s="15" t="str">
        <f t="shared" si="0"/>
        <v>{"description": "Ingreso familiar promedio", "value":"$752.61"}</v>
      </c>
      <c r="E32" s="17">
        <v>279.22000000000003</v>
      </c>
      <c r="F32" s="15" t="str">
        <f t="shared" si="1"/>
        <v>{"description": "Ingreso per cápita promedio", "value":"$279.22"}</v>
      </c>
      <c r="G32" s="15">
        <v>0.28000000000000003</v>
      </c>
      <c r="H32" s="15" t="str">
        <f t="shared" si="2"/>
        <v>{"description": "Porcentaje de hogares en situación de pobreza monetaria", "value":"28%"}</v>
      </c>
      <c r="I32" s="15">
        <v>0.17</v>
      </c>
      <c r="J32" s="15" t="str">
        <f t="shared" si="3"/>
        <v>{"description": "Porcentaje de hogares en pobreza multidimensional", "value":"17%"}</v>
      </c>
      <c r="K32" s="15">
        <v>0.27</v>
      </c>
      <c r="L32" s="15" t="str">
        <f t="shared" si="4"/>
        <v>{"description": "Porcentaje de personas en hacinamiento (+3 personas por habitación)", "value":"27%"}</v>
      </c>
      <c r="M32" s="15">
        <v>0.4</v>
      </c>
      <c r="N32" s="15" t="str">
        <f t="shared" si="5"/>
        <v>{"description": "Porcentaje de personas con seguro médico (público o privado)", "value":"40%"}</v>
      </c>
      <c r="O32" s="36" t="str">
        <f t="shared" si="6"/>
        <v>"category4": [{"description": "Ingreso familiar promedio", "value":"$752.61"},{"description": "Ingreso per cápita promedio", "value":"$279.22"},{"description": "Porcentaje de hogares en situación de pobreza monetaria", "value":"28%"},{"description": "Porcentaje de hogares en pobreza multidimensional", "value":"17%"},{"description": "Porcentaje de personas en hacinamiento (+3 personas por habitación)", "value":"27%"},{"description": "Porcentaje de personas con seguro médico (público o privado)", "value":"40%"}]</v>
      </c>
      <c r="P32" s="15"/>
      <c r="Q32" s="15"/>
      <c r="R32" s="15"/>
      <c r="S32" s="14"/>
      <c r="T32" s="15"/>
      <c r="U32" s="17"/>
    </row>
    <row r="33" spans="1:21" ht="12.75" customHeight="1" x14ac:dyDescent="0.25">
      <c r="A33" s="24" t="s">
        <v>66</v>
      </c>
      <c r="B33" s="28" t="s">
        <v>88</v>
      </c>
      <c r="C33" s="17">
        <v>883.96</v>
      </c>
      <c r="D33" s="15" t="str">
        <f t="shared" si="0"/>
        <v>{"description": "Ingreso familiar promedio", "value":"$883.96"}</v>
      </c>
      <c r="E33" s="17">
        <v>298.55</v>
      </c>
      <c r="F33" s="15" t="str">
        <f t="shared" si="1"/>
        <v>{"description": "Ingreso per cápita promedio", "value":"$298.55"}</v>
      </c>
      <c r="G33" s="15">
        <v>0.2</v>
      </c>
      <c r="H33" s="15" t="str">
        <f t="shared" si="2"/>
        <v>{"description": "Porcentaje de hogares en situación de pobreza monetaria", "value":"20%"}</v>
      </c>
      <c r="I33" s="15">
        <v>0.11</v>
      </c>
      <c r="J33" s="15" t="str">
        <f t="shared" si="3"/>
        <v>{"description": "Porcentaje de hogares en pobreza multidimensional", "value":"11%"}</v>
      </c>
      <c r="K33" s="15">
        <v>0.19</v>
      </c>
      <c r="L33" s="15" t="str">
        <f t="shared" si="4"/>
        <v>{"description": "Porcentaje de personas en hacinamiento (+3 personas por habitación)", "value":"19%"}</v>
      </c>
      <c r="M33" s="15">
        <v>0.44</v>
      </c>
      <c r="N33" s="15" t="str">
        <f t="shared" si="5"/>
        <v>{"description": "Porcentaje de personas con seguro médico (público o privado)", "value":"44%"}</v>
      </c>
      <c r="O33" s="36" t="str">
        <f t="shared" si="6"/>
        <v>"category4": [{"description": "Ingreso familiar promedio", "value":"$883.96"},{"description": "Ingreso per cápita promedio", "value":"$298.55"},{"description": "Porcentaje de hogares en situación de pobreza monetaria", "value":"20%"},{"description": "Porcentaje de hogares en pobreza multidimensional", "value":"11%"},{"description": "Porcentaje de personas en hacinamiento (+3 personas por habitación)", "value":"19%"},{"description": "Porcentaje de personas con seguro médico (público o privado)", "value":"44%"}]</v>
      </c>
      <c r="P33" s="15"/>
      <c r="Q33" s="15"/>
      <c r="R33" s="15"/>
      <c r="S33" s="14"/>
      <c r="T33" s="15"/>
      <c r="U33" s="17"/>
    </row>
    <row r="34" spans="1:21" ht="12.75" customHeight="1" x14ac:dyDescent="0.25">
      <c r="A34" s="24" t="s">
        <v>67</v>
      </c>
      <c r="B34" s="28" t="s">
        <v>90</v>
      </c>
      <c r="C34" s="17">
        <v>869.33</v>
      </c>
      <c r="D34" s="15" t="str">
        <f t="shared" si="0"/>
        <v>{"description": "Ingreso familiar promedio", "value":"$869.33"}</v>
      </c>
      <c r="E34" s="17">
        <v>282.47000000000003</v>
      </c>
      <c r="F34" s="15" t="str">
        <f t="shared" si="1"/>
        <v>{"description": "Ingreso per cápita promedio", "value":"$282.47"}</v>
      </c>
      <c r="G34" s="15">
        <v>0.22</v>
      </c>
      <c r="H34" s="15" t="str">
        <f t="shared" si="2"/>
        <v>{"description": "Porcentaje de hogares en situación de pobreza monetaria", "value":"22%"}</v>
      </c>
      <c r="I34" s="15">
        <v>0.26</v>
      </c>
      <c r="J34" s="15" t="str">
        <f t="shared" si="3"/>
        <v>{"description": "Porcentaje de hogares en pobreza multidimensional", "value":"26%"}</v>
      </c>
      <c r="K34" s="15">
        <v>0.38</v>
      </c>
      <c r="L34" s="15" t="str">
        <f t="shared" si="4"/>
        <v>{"description": "Porcentaje de personas en hacinamiento (+3 personas por habitación)", "value":"38%"}</v>
      </c>
      <c r="M34" s="15">
        <v>0.37</v>
      </c>
      <c r="N34" s="15" t="str">
        <f t="shared" si="5"/>
        <v>{"description": "Porcentaje de personas con seguro médico (público o privado)", "value":"37%"}</v>
      </c>
      <c r="O34" s="36" t="str">
        <f t="shared" si="6"/>
        <v>"category4": [{"description": "Ingreso familiar promedio", "value":"$869.33"},{"description": "Ingreso per cápita promedio", "value":"$282.47"},{"description": "Porcentaje de hogares en situación de pobreza monetaria", "value":"22%"},{"description": "Porcentaje de hogares en pobreza multidimensional", "value":"26%"},{"description": "Porcentaje de personas en hacinamiento (+3 personas por habitación)", "value":"38%"},{"description": "Porcentaje de personas con seguro médico (público o privado)", "value":"37%"}]</v>
      </c>
      <c r="P34" s="15"/>
      <c r="Q34" s="15"/>
      <c r="R34" s="15"/>
      <c r="S34" s="14"/>
      <c r="T34" s="15"/>
      <c r="U34" s="17"/>
    </row>
    <row r="35" spans="1:21" ht="12.75" customHeight="1" x14ac:dyDescent="0.25">
      <c r="A35" s="24" t="s">
        <v>68</v>
      </c>
      <c r="B35" s="28" t="s">
        <v>120</v>
      </c>
      <c r="C35" s="17">
        <v>537.20000000000005</v>
      </c>
      <c r="D35" s="15" t="str">
        <f t="shared" si="0"/>
        <v>{"description": "Ingreso familiar promedio", "value":"$537.2"}</v>
      </c>
      <c r="E35" s="17">
        <v>197.43</v>
      </c>
      <c r="F35" s="15" t="str">
        <f t="shared" si="1"/>
        <v>{"description": "Ingreso per cápita promedio", "value":"$197.43"}</v>
      </c>
      <c r="G35" s="15">
        <v>0.3</v>
      </c>
      <c r="H35" s="15" t="str">
        <f t="shared" si="2"/>
        <v>{"description": "Porcentaje de hogares en situación de pobreza monetaria", "value":"30%"}</v>
      </c>
      <c r="I35" s="15">
        <v>0.28000000000000003</v>
      </c>
      <c r="J35" s="15" t="str">
        <f t="shared" si="3"/>
        <v>{"description": "Porcentaje de hogares en pobreza multidimensional", "value":"28%"}</v>
      </c>
      <c r="K35" s="15">
        <v>0.41</v>
      </c>
      <c r="L35" s="15" t="str">
        <f t="shared" si="4"/>
        <v>{"description": "Porcentaje de personas en hacinamiento (+3 personas por habitación)", "value":"41%"}</v>
      </c>
      <c r="M35" s="15">
        <v>0.15</v>
      </c>
      <c r="N35" s="15" t="str">
        <f t="shared" si="5"/>
        <v>{"description": "Porcentaje de personas con seguro médico (público o privado)", "value":"15%"}</v>
      </c>
      <c r="O35" s="36" t="str">
        <f t="shared" si="6"/>
        <v>"category4": [{"description": "Ingreso familiar promedio", "value":"$537.2"},{"description": "Ingreso per cápita promedio", "value":"$197.43"},{"description": "Porcentaje de hogares en situación de pobreza monetaria", "value":"30%"},{"description": "Porcentaje de hogares en pobreza multidimensional", "value":"28%"},{"description": "Porcentaje de personas en hacinamiento (+3 personas por habitación)", "value":"41%"},{"description": "Porcentaje de personas con seguro médico (público o privado)", "value":"15%"}]</v>
      </c>
      <c r="P35" s="15"/>
      <c r="Q35" s="15"/>
      <c r="R35" s="15"/>
      <c r="S35" s="14"/>
      <c r="T35" s="15"/>
      <c r="U35" s="17"/>
    </row>
    <row r="36" spans="1:21" ht="12.75" customHeight="1" x14ac:dyDescent="0.25">
      <c r="A36" s="24" t="s">
        <v>69</v>
      </c>
      <c r="B36" s="28" t="s">
        <v>121</v>
      </c>
      <c r="C36" s="17">
        <v>594.20000000000005</v>
      </c>
      <c r="D36" s="15" t="str">
        <f t="shared" si="0"/>
        <v>{"description": "Ingreso familiar promedio", "value":"$594.2"}</v>
      </c>
      <c r="E36" s="17">
        <v>219.68</v>
      </c>
      <c r="F36" s="15" t="str">
        <f t="shared" si="1"/>
        <v>{"description": "Ingreso per cápita promedio", "value":"$219.68"}</v>
      </c>
      <c r="G36" s="15">
        <v>0.3</v>
      </c>
      <c r="H36" s="15" t="str">
        <f t="shared" si="2"/>
        <v>{"description": "Porcentaje de hogares en situación de pobreza monetaria", "value":"30%"}</v>
      </c>
      <c r="I36" s="15">
        <v>0.23</v>
      </c>
      <c r="J36" s="15" t="str">
        <f t="shared" si="3"/>
        <v>{"description": "Porcentaje de hogares en pobreza multidimensional", "value":"23%"}</v>
      </c>
      <c r="K36" s="15">
        <v>0.39</v>
      </c>
      <c r="L36" s="15" t="str">
        <f t="shared" si="4"/>
        <v>{"description": "Porcentaje de personas en hacinamiento (+3 personas por habitación)", "value":"39%"}</v>
      </c>
      <c r="M36" s="15">
        <v>0.19</v>
      </c>
      <c r="N36" s="15" t="str">
        <f t="shared" si="5"/>
        <v>{"description": "Porcentaje de personas con seguro médico (público o privado)", "value":"19%"}</v>
      </c>
      <c r="O36" s="36" t="str">
        <f t="shared" si="6"/>
        <v>"category4": [{"description": "Ingreso familiar promedio", "value":"$594.2"},{"description": "Ingreso per cápita promedio", "value":"$219.68"},{"description": "Porcentaje de hogares en situación de pobreza monetaria", "value":"30%"},{"description": "Porcentaje de hogares en pobreza multidimensional", "value":"23%"},{"description": "Porcentaje de personas en hacinamiento (+3 personas por habitación)", "value":"39%"},{"description": "Porcentaje de personas con seguro médico (público o privado)", "value":"19%"}]</v>
      </c>
      <c r="P36" s="15"/>
      <c r="Q36" s="15"/>
      <c r="R36" s="15"/>
      <c r="S36" s="14"/>
      <c r="T36" s="15"/>
      <c r="U36" s="17"/>
    </row>
    <row r="37" spans="1:21" ht="12.75" customHeight="1" x14ac:dyDescent="0.25">
      <c r="A37" s="24" t="s">
        <v>70</v>
      </c>
      <c r="B37" s="28" t="s">
        <v>116</v>
      </c>
      <c r="C37" s="17">
        <v>593.53</v>
      </c>
      <c r="D37" s="15" t="str">
        <f t="shared" si="0"/>
        <v>{"description": "Ingreso familiar promedio", "value":"$593.53"}</v>
      </c>
      <c r="E37" s="17">
        <v>226.78</v>
      </c>
      <c r="F37" s="15" t="str">
        <f t="shared" si="1"/>
        <v>{"description": "Ingreso per cápita promedio", "value":"$226.78"}</v>
      </c>
      <c r="G37" s="15">
        <v>0.25</v>
      </c>
      <c r="H37" s="15" t="str">
        <f t="shared" si="2"/>
        <v>{"description": "Porcentaje de hogares en situación de pobreza monetaria", "value":"25%"}</v>
      </c>
      <c r="I37" s="15">
        <v>0.21</v>
      </c>
      <c r="J37" s="15" t="str">
        <f t="shared" si="3"/>
        <v>{"description": "Porcentaje de hogares en pobreza multidimensional", "value":"21%"}</v>
      </c>
      <c r="K37" s="15">
        <v>0.35</v>
      </c>
      <c r="L37" s="15" t="str">
        <f t="shared" si="4"/>
        <v>{"description": "Porcentaje de personas en hacinamiento (+3 personas por habitación)", "value":"35%"}</v>
      </c>
      <c r="M37" s="15">
        <v>0.15</v>
      </c>
      <c r="N37" s="15" t="str">
        <f t="shared" si="5"/>
        <v>{"description": "Porcentaje de personas con seguro médico (público o privado)", "value":"15%"}</v>
      </c>
      <c r="O37" s="36" t="str">
        <f t="shared" si="6"/>
        <v>"category4": [{"description": "Ingreso familiar promedio", "value":"$593.53"},{"description": "Ingreso per cápita promedio", "value":"$226.78"},{"description": "Porcentaje de hogares en situación de pobreza monetaria", "value":"25%"},{"description": "Porcentaje de hogares en pobreza multidimensional", "value":"21%"},{"description": "Porcentaje de personas en hacinamiento (+3 personas por habitación)", "value":"35%"},{"description": "Porcentaje de personas con seguro médico (público o privado)", "value":"15%"}]</v>
      </c>
      <c r="P37" s="15"/>
      <c r="Q37" s="15"/>
      <c r="R37" s="15"/>
      <c r="S37" s="14"/>
      <c r="T37" s="15"/>
      <c r="U37" s="17"/>
    </row>
    <row r="38" spans="1:21" ht="12.75" customHeight="1" x14ac:dyDescent="0.25">
      <c r="A38" s="24" t="s">
        <v>71</v>
      </c>
      <c r="B38" s="28" t="s">
        <v>117</v>
      </c>
      <c r="C38" s="17">
        <v>602.66</v>
      </c>
      <c r="D38" s="15" t="str">
        <f t="shared" si="0"/>
        <v>{"description": "Ingreso familiar promedio", "value":"$602.66"}</v>
      </c>
      <c r="E38" s="17">
        <v>245.87</v>
      </c>
      <c r="F38" s="15" t="str">
        <f t="shared" si="1"/>
        <v>{"description": "Ingreso per cápita promedio", "value":"$245.87"}</v>
      </c>
      <c r="G38" s="15">
        <v>0.28000000000000003</v>
      </c>
      <c r="H38" s="15" t="str">
        <f t="shared" si="2"/>
        <v>{"description": "Porcentaje de hogares en situación de pobreza monetaria", "value":"28%"}</v>
      </c>
      <c r="I38" s="15">
        <v>0.27</v>
      </c>
      <c r="J38" s="15" t="str">
        <f t="shared" si="3"/>
        <v>{"description": "Porcentaje de hogares en pobreza multidimensional", "value":"27%"}</v>
      </c>
      <c r="K38" s="15">
        <v>0.32</v>
      </c>
      <c r="L38" s="15" t="str">
        <f t="shared" si="4"/>
        <v>{"description": "Porcentaje de personas en hacinamiento (+3 personas por habitación)", "value":"32%"}</v>
      </c>
      <c r="M38" s="15">
        <v>0.22</v>
      </c>
      <c r="N38" s="15" t="str">
        <f t="shared" si="5"/>
        <v>{"description": "Porcentaje de personas con seguro médico (público o privado)", "value":"22%"}</v>
      </c>
      <c r="O38" s="36" t="str">
        <f t="shared" si="6"/>
        <v>"category4": [{"description": "Ingreso familiar promedio", "value":"$602.66"},{"description": "Ingreso per cápita promedio", "value":"$245.87"},{"description": "Porcentaje de hogares en situación de pobreza monetaria", "value":"28%"},{"description": "Porcentaje de hogares en pobreza multidimensional", "value":"27%"},{"description": "Porcentaje de personas en hacinamiento (+3 personas por habitación)", "value":"32%"},{"description": "Porcentaje de personas con seguro médico (público o privado)", "value":"22%"}]</v>
      </c>
      <c r="P38" s="15"/>
      <c r="Q38" s="15"/>
      <c r="R38" s="15"/>
      <c r="S38" s="14"/>
      <c r="T38" s="15"/>
      <c r="U38" s="17"/>
    </row>
    <row r="39" spans="1:21" ht="12.75" customHeight="1" x14ac:dyDescent="0.25">
      <c r="A39" s="24" t="s">
        <v>72</v>
      </c>
      <c r="B39" s="28" t="s">
        <v>119</v>
      </c>
      <c r="C39" s="17">
        <v>580.96</v>
      </c>
      <c r="D39" s="15" t="str">
        <f t="shared" si="0"/>
        <v>{"description": "Ingreso familiar promedio", "value":"$580.96"}</v>
      </c>
      <c r="E39" s="17">
        <v>217.76</v>
      </c>
      <c r="F39" s="15" t="str">
        <f t="shared" si="1"/>
        <v>{"description": "Ingreso per cápita promedio", "value":"$217.76"}</v>
      </c>
      <c r="G39" s="15">
        <v>0.32</v>
      </c>
      <c r="H39" s="15" t="str">
        <f t="shared" si="2"/>
        <v>{"description": "Porcentaje de hogares en situación de pobreza monetaria", "value":"32%"}</v>
      </c>
      <c r="I39" s="15">
        <v>0.2</v>
      </c>
      <c r="J39" s="15" t="str">
        <f t="shared" si="3"/>
        <v>{"description": "Porcentaje de hogares en pobreza multidimensional", "value":"20%"}</v>
      </c>
      <c r="K39" s="15">
        <v>0.34</v>
      </c>
      <c r="L39" s="15" t="str">
        <f t="shared" si="4"/>
        <v>{"description": "Porcentaje de personas en hacinamiento (+3 personas por habitación)", "value":"34%"}</v>
      </c>
      <c r="M39" s="15">
        <v>0.24</v>
      </c>
      <c r="N39" s="15" t="str">
        <f t="shared" si="5"/>
        <v>{"description": "Porcentaje de personas con seguro médico (público o privado)", "value":"24%"}</v>
      </c>
      <c r="O39" s="36" t="str">
        <f t="shared" si="6"/>
        <v>"category4": [{"description": "Ingreso familiar promedio", "value":"$580.96"},{"description": "Ingreso per cápita promedio", "value":"$217.76"},{"description": "Porcentaje de hogares en situación de pobreza monetaria", "value":"32%"},{"description": "Porcentaje de hogares en pobreza multidimensional", "value":"20%"},{"description": "Porcentaje de personas en hacinamiento (+3 personas por habitación)", "value":"34%"},{"description": "Porcentaje de personas con seguro médico (público o privado)", "value":"24%"}]</v>
      </c>
      <c r="P39" s="15"/>
      <c r="Q39" s="15"/>
      <c r="R39" s="15"/>
      <c r="S39" s="14"/>
      <c r="T39" s="15"/>
      <c r="U39" s="17"/>
    </row>
    <row r="40" spans="1:21" ht="12.75" customHeight="1" x14ac:dyDescent="0.25">
      <c r="A40" s="24" t="s">
        <v>73</v>
      </c>
      <c r="B40" s="28" t="s">
        <v>118</v>
      </c>
      <c r="C40" s="17">
        <v>628.57000000000005</v>
      </c>
      <c r="D40" s="15" t="str">
        <f t="shared" si="0"/>
        <v>{"description": "Ingreso familiar promedio", "value":"$628.57"}</v>
      </c>
      <c r="E40" s="17">
        <v>219.63</v>
      </c>
      <c r="F40" s="15" t="str">
        <f t="shared" si="1"/>
        <v>{"description": "Ingreso per cápita promedio", "value":"$219.63"}</v>
      </c>
      <c r="G40" s="15">
        <v>0.28999999999999998</v>
      </c>
      <c r="H40" s="15" t="str">
        <f t="shared" si="2"/>
        <v>{"description": "Porcentaje de hogares en situación de pobreza monetaria", "value":"29%"}</v>
      </c>
      <c r="I40" s="15">
        <v>0.34</v>
      </c>
      <c r="J40" s="15" t="str">
        <f t="shared" si="3"/>
        <v>{"description": "Porcentaje de hogares en pobreza multidimensional", "value":"34%"}</v>
      </c>
      <c r="K40" s="15">
        <v>0.42</v>
      </c>
      <c r="L40" s="15" t="str">
        <f t="shared" si="4"/>
        <v>{"description": "Porcentaje de personas en hacinamiento (+3 personas por habitación)", "value":"42%"}</v>
      </c>
      <c r="M40" s="15">
        <v>0.23</v>
      </c>
      <c r="N40" s="15" t="str">
        <f t="shared" si="5"/>
        <v>{"description": "Porcentaje de personas con seguro médico (público o privado)", "value":"23%"}</v>
      </c>
      <c r="O40" s="36" t="str">
        <f t="shared" si="6"/>
        <v>"category4": [{"description": "Ingreso familiar promedio", "value":"$628.57"},{"description": "Ingreso per cápita promedio", "value":"$219.63"},{"description": "Porcentaje de hogares en situación de pobreza monetaria", "value":"29%"},{"description": "Porcentaje de hogares en pobreza multidimensional", "value":"34%"},{"description": "Porcentaje de personas en hacinamiento (+3 personas por habitación)", "value":"42%"},{"description": "Porcentaje de personas con seguro médico (público o privado)", "value":"23%"}]</v>
      </c>
      <c r="P40" s="15"/>
      <c r="Q40" s="15"/>
      <c r="R40" s="15"/>
      <c r="S40" s="14"/>
      <c r="T40" s="15"/>
      <c r="U40" s="17"/>
    </row>
    <row r="41" spans="1:21" ht="12.75" customHeight="1" x14ac:dyDescent="0.25">
      <c r="A41" s="24" t="s">
        <v>74</v>
      </c>
      <c r="B41" s="28" t="s">
        <v>112</v>
      </c>
      <c r="C41" s="17">
        <v>618.58000000000004</v>
      </c>
      <c r="D41" s="15" t="str">
        <f t="shared" si="0"/>
        <v>{"description": "Ingreso familiar promedio", "value":"$618.58"}</v>
      </c>
      <c r="E41" s="17">
        <v>197.85</v>
      </c>
      <c r="F41" s="15" t="str">
        <f t="shared" si="1"/>
        <v>{"description": "Ingreso per cápita promedio", "value":"$197.85"}</v>
      </c>
      <c r="G41" s="15">
        <v>0.28999999999999998</v>
      </c>
      <c r="H41" s="15" t="str">
        <f t="shared" si="2"/>
        <v>{"description": "Porcentaje de hogares en situación de pobreza monetaria", "value":"29%"}</v>
      </c>
      <c r="I41" s="15">
        <v>0.46</v>
      </c>
      <c r="J41" s="15" t="str">
        <f t="shared" si="3"/>
        <v>{"description": "Porcentaje de hogares en pobreza multidimensional", "value":"46%"}</v>
      </c>
      <c r="K41" s="15">
        <v>0.61</v>
      </c>
      <c r="L41" s="15" t="str">
        <f t="shared" si="4"/>
        <v>{"description": "Porcentaje de personas en hacinamiento (+3 personas por habitación)", "value":"61%"}</v>
      </c>
      <c r="M41" s="15">
        <v>0.22</v>
      </c>
      <c r="N41" s="15" t="str">
        <f t="shared" si="5"/>
        <v>{"description": "Porcentaje de personas con seguro médico (público o privado)", "value":"22%"}</v>
      </c>
      <c r="O41" s="36" t="str">
        <f t="shared" si="6"/>
        <v>"category4": [{"description": "Ingreso familiar promedio", "value":"$618.58"},{"description": "Ingreso per cápita promedio", "value":"$197.85"},{"description": "Porcentaje de hogares en situación de pobreza monetaria", "value":"29%"},{"description": "Porcentaje de hogares en pobreza multidimensional", "value":"46%"},{"description": "Porcentaje de personas en hacinamiento (+3 personas por habitación)", "value":"61%"},{"description": "Porcentaje de personas con seguro médico (público o privado)", "value":"22%"}]</v>
      </c>
      <c r="P41" s="15"/>
      <c r="Q41" s="15"/>
      <c r="R41" s="15"/>
      <c r="S41" s="14"/>
      <c r="T41" s="15"/>
      <c r="U41" s="17"/>
    </row>
    <row r="42" spans="1:21" ht="12.75" customHeight="1" x14ac:dyDescent="0.25">
      <c r="A42" s="24" t="s">
        <v>75</v>
      </c>
      <c r="B42" s="28" t="s">
        <v>113</v>
      </c>
      <c r="C42" s="17">
        <v>725.36</v>
      </c>
      <c r="D42" s="15" t="str">
        <f t="shared" si="0"/>
        <v>{"description": "Ingreso familiar promedio", "value":"$725.36"}</v>
      </c>
      <c r="E42" s="17">
        <v>260.01</v>
      </c>
      <c r="F42" s="15" t="str">
        <f t="shared" si="1"/>
        <v>{"description": "Ingreso per cápita promedio", "value":"$260.01"}</v>
      </c>
      <c r="G42" s="15">
        <v>0.3</v>
      </c>
      <c r="H42" s="15" t="str">
        <f t="shared" si="2"/>
        <v>{"description": "Porcentaje de hogares en situación de pobreza monetaria", "value":"30%"}</v>
      </c>
      <c r="I42" s="15">
        <v>0.23</v>
      </c>
      <c r="J42" s="15" t="str">
        <f t="shared" si="3"/>
        <v>{"description": "Porcentaje de hogares en pobreza multidimensional", "value":"23%"}</v>
      </c>
      <c r="K42" s="15">
        <v>0.39</v>
      </c>
      <c r="L42" s="15" t="str">
        <f t="shared" si="4"/>
        <v>{"description": "Porcentaje de personas en hacinamiento (+3 personas por habitación)", "value":"39%"}</v>
      </c>
      <c r="M42" s="15">
        <v>0.27</v>
      </c>
      <c r="N42" s="15" t="str">
        <f t="shared" si="5"/>
        <v>{"description": "Porcentaje de personas con seguro médico (público o privado)", "value":"27%"}</v>
      </c>
      <c r="O42" s="36" t="str">
        <f t="shared" si="6"/>
        <v>"category4": [{"description": "Ingreso familiar promedio", "value":"$725.36"},{"description": "Ingreso per cápita promedio", "value":"$260.01"},{"description": "Porcentaje de hogares en situación de pobreza monetaria", "value":"30%"},{"description": "Porcentaje de hogares en pobreza multidimensional", "value":"23%"},{"description": "Porcentaje de personas en hacinamiento (+3 personas por habitación)", "value":"39%"},{"description": "Porcentaje de personas con seguro médico (público o privado)", "value":"27%"}]</v>
      </c>
      <c r="P42" s="15"/>
      <c r="Q42" s="15"/>
      <c r="R42" s="15"/>
      <c r="S42" s="14"/>
      <c r="T42" s="15"/>
      <c r="U42" s="17"/>
    </row>
    <row r="43" spans="1:21" ht="12.75" customHeight="1" x14ac:dyDescent="0.25">
      <c r="A43" s="24" t="s">
        <v>76</v>
      </c>
      <c r="B43" s="28" t="s">
        <v>115</v>
      </c>
      <c r="C43" s="17">
        <v>649.71</v>
      </c>
      <c r="D43" s="15" t="str">
        <f t="shared" si="0"/>
        <v>{"description": "Ingreso familiar promedio", "value":"$649.71"}</v>
      </c>
      <c r="E43" s="17">
        <v>203.27</v>
      </c>
      <c r="F43" s="15" t="str">
        <f t="shared" si="1"/>
        <v>{"description": "Ingreso per cápita promedio", "value":"$203.27"}</v>
      </c>
      <c r="G43" s="15">
        <v>0.26</v>
      </c>
      <c r="H43" s="15" t="str">
        <f t="shared" si="2"/>
        <v>{"description": "Porcentaje de hogares en situación de pobreza monetaria", "value":"26%"}</v>
      </c>
      <c r="I43" s="15">
        <v>0.35</v>
      </c>
      <c r="J43" s="15" t="str">
        <f t="shared" si="3"/>
        <v>{"description": "Porcentaje de hogares en pobreza multidimensional", "value":"35%"}</v>
      </c>
      <c r="K43" s="15">
        <v>0.43</v>
      </c>
      <c r="L43" s="15" t="str">
        <f t="shared" si="4"/>
        <v>{"description": "Porcentaje de personas en hacinamiento (+3 personas por habitación)", "value":"43%"}</v>
      </c>
      <c r="M43" s="15">
        <v>0.27</v>
      </c>
      <c r="N43" s="15" t="str">
        <f t="shared" si="5"/>
        <v>{"description": "Porcentaje de personas con seguro médico (público o privado)", "value":"27%"}</v>
      </c>
      <c r="O43" s="36" t="str">
        <f t="shared" si="6"/>
        <v>"category4": [{"description": "Ingreso familiar promedio", "value":"$649.71"},{"description": "Ingreso per cápita promedio", "value":"$203.27"},{"description": "Porcentaje de hogares en situación de pobreza monetaria", "value":"26%"},{"description": "Porcentaje de hogares en pobreza multidimensional", "value":"35%"},{"description": "Porcentaje de personas en hacinamiento (+3 personas por habitación)", "value":"43%"},{"description": "Porcentaje de personas con seguro médico (público o privado)", "value":"27%"}]</v>
      </c>
      <c r="P43" s="15"/>
      <c r="Q43" s="15"/>
      <c r="R43" s="15"/>
      <c r="S43" s="14"/>
      <c r="T43" s="15"/>
      <c r="U43" s="17"/>
    </row>
    <row r="44" spans="1:21" ht="12.75" customHeight="1" x14ac:dyDescent="0.25">
      <c r="A44" s="24" t="s">
        <v>77</v>
      </c>
      <c r="B44" s="28" t="s">
        <v>114</v>
      </c>
      <c r="C44" s="17">
        <v>738.75</v>
      </c>
      <c r="D44" s="15" t="str">
        <f t="shared" si="0"/>
        <v>{"description": "Ingreso familiar promedio", "value":"$738.75"}</v>
      </c>
      <c r="E44" s="17">
        <v>249.48</v>
      </c>
      <c r="F44" s="15" t="str">
        <f t="shared" si="1"/>
        <v>{"description": "Ingreso per cápita promedio", "value":"$249.48"}</v>
      </c>
      <c r="G44" s="15">
        <v>0.28000000000000003</v>
      </c>
      <c r="H44" s="15" t="str">
        <f t="shared" si="2"/>
        <v>{"description": "Porcentaje de hogares en situación de pobreza monetaria", "value":"28%"}</v>
      </c>
      <c r="I44" s="15">
        <v>0.26</v>
      </c>
      <c r="J44" s="15" t="str">
        <f t="shared" si="3"/>
        <v>{"description": "Porcentaje de hogares en pobreza multidimensional", "value":"26%"}</v>
      </c>
      <c r="K44" s="15">
        <v>0.49</v>
      </c>
      <c r="L44" s="15" t="str">
        <f t="shared" si="4"/>
        <v>{"description": "Porcentaje de personas en hacinamiento (+3 personas por habitación)", "value":"49%"}</v>
      </c>
      <c r="M44" s="15">
        <v>0.28999999999999998</v>
      </c>
      <c r="N44" s="15" t="str">
        <f t="shared" si="5"/>
        <v>{"description": "Porcentaje de personas con seguro médico (público o privado)", "value":"29%"}</v>
      </c>
      <c r="O44" s="36" t="str">
        <f t="shared" si="6"/>
        <v>"category4": [{"description": "Ingreso familiar promedio", "value":"$738.75"},{"description": "Ingreso per cápita promedio", "value":"$249.48"},{"description": "Porcentaje de hogares en situación de pobreza monetaria", "value":"28%"},{"description": "Porcentaje de hogares en pobreza multidimensional", "value":"26%"},{"description": "Porcentaje de personas en hacinamiento (+3 personas por habitación)", "value":"49%"},{"description": "Porcentaje de personas con seguro médico (público o privado)", "value":"29%"}]</v>
      </c>
      <c r="P44" s="15"/>
      <c r="Q44" s="15"/>
      <c r="R44" s="15"/>
      <c r="S44" s="14"/>
      <c r="T44" s="15"/>
      <c r="U44" s="17"/>
    </row>
    <row r="45" spans="1:21" ht="12.75" customHeight="1" x14ac:dyDescent="0.25">
      <c r="A45" s="24" t="s">
        <v>78</v>
      </c>
      <c r="B45" s="28" t="s">
        <v>109</v>
      </c>
      <c r="C45" s="17">
        <v>502.14</v>
      </c>
      <c r="D45" s="15" t="str">
        <f t="shared" si="0"/>
        <v>{"description": "Ingreso familiar promedio", "value":"$502.14"}</v>
      </c>
      <c r="E45" s="17">
        <v>164.58</v>
      </c>
      <c r="F45" s="15" t="str">
        <f t="shared" si="1"/>
        <v>{"description": "Ingreso per cápita promedio", "value":"$164.58"}</v>
      </c>
      <c r="G45" s="15">
        <v>0.49</v>
      </c>
      <c r="H45" s="15" t="str">
        <f t="shared" si="2"/>
        <v>{"description": "Porcentaje de hogares en situación de pobreza monetaria", "value":"49%"}</v>
      </c>
      <c r="I45" s="15">
        <v>0.38</v>
      </c>
      <c r="J45" s="15" t="str">
        <f t="shared" si="3"/>
        <v>{"description": "Porcentaje de hogares en pobreza multidimensional", "value":"38%"}</v>
      </c>
      <c r="K45" s="15">
        <v>0.59</v>
      </c>
      <c r="L45" s="15" t="str">
        <f t="shared" si="4"/>
        <v>{"description": "Porcentaje de personas en hacinamiento (+3 personas por habitación)", "value":"59%"}</v>
      </c>
      <c r="M45" s="15">
        <v>0.11</v>
      </c>
      <c r="N45" s="15" t="str">
        <f t="shared" si="5"/>
        <v>{"description": "Porcentaje de personas con seguro médico (público o privado)", "value":"11%"}</v>
      </c>
      <c r="O45" s="36" t="str">
        <f t="shared" si="6"/>
        <v>"category4": [{"description": "Ingreso familiar promedio", "value":"$502.14"},{"description": "Ingreso per cápita promedio", "value":"$164.58"},{"description": "Porcentaje de hogares en situación de pobreza monetaria", "value":"49%"},{"description": "Porcentaje de hogares en pobreza multidimensional", "value":"38%"},{"description": "Porcentaje de personas en hacinamiento (+3 personas por habitación)", "value":"59%"},{"description": "Porcentaje de personas con seguro médico (público o privado)", "value":"11%"}]</v>
      </c>
      <c r="P45" s="15"/>
      <c r="Q45" s="15"/>
      <c r="R45" s="15"/>
      <c r="S45" s="14"/>
      <c r="T45" s="15"/>
      <c r="U45" s="17"/>
    </row>
    <row r="46" spans="1:21" ht="12.75" customHeight="1" x14ac:dyDescent="0.25">
      <c r="A46" s="24" t="s">
        <v>79</v>
      </c>
      <c r="B46" s="28" t="s">
        <v>111</v>
      </c>
      <c r="C46" s="17">
        <v>450.34</v>
      </c>
      <c r="D46" s="15" t="str">
        <f t="shared" si="0"/>
        <v>{"description": "Ingreso familiar promedio", "value":"$450.34"}</v>
      </c>
      <c r="E46" s="17">
        <v>183.98</v>
      </c>
      <c r="F46" s="15" t="str">
        <f t="shared" si="1"/>
        <v>{"description": "Ingreso per cápita promedio", "value":"$183.98"}</v>
      </c>
      <c r="G46" s="15">
        <v>0.33</v>
      </c>
      <c r="H46" s="15" t="str">
        <f t="shared" si="2"/>
        <v>{"description": "Porcentaje de hogares en situación de pobreza monetaria", "value":"33%"}</v>
      </c>
      <c r="I46" s="15">
        <v>0.42</v>
      </c>
      <c r="J46" s="15" t="str">
        <f t="shared" si="3"/>
        <v>{"description": "Porcentaje de hogares en pobreza multidimensional", "value":"42%"}</v>
      </c>
      <c r="K46" s="15">
        <v>0.51</v>
      </c>
      <c r="L46" s="15" t="str">
        <f t="shared" si="4"/>
        <v>{"description": "Porcentaje de personas en hacinamiento (+3 personas por habitación)", "value":"51%"}</v>
      </c>
      <c r="M46" s="15">
        <v>0.1</v>
      </c>
      <c r="N46" s="15" t="str">
        <f t="shared" si="5"/>
        <v>{"description": "Porcentaje de personas con seguro médico (público o privado)", "value":"10%"}</v>
      </c>
      <c r="O46" s="36" t="str">
        <f t="shared" si="6"/>
        <v>"category4": [{"description": "Ingreso familiar promedio", "value":"$450.34"},{"description": "Ingreso per cápita promedio", "value":"$183.98"},{"description": "Porcentaje de hogares en situación de pobreza monetaria", "value":"33%"},{"description": "Porcentaje de hogares en pobreza multidimensional", "value":"42%"},{"description": "Porcentaje de personas en hacinamiento (+3 personas por habitación)", "value":"51%"},{"description": "Porcentaje de personas con seguro médico (público o privado)", "value":"10%"}]</v>
      </c>
      <c r="P46" s="15"/>
      <c r="Q46" s="15"/>
      <c r="R46" s="15"/>
      <c r="S46" s="14"/>
      <c r="T46" s="15"/>
      <c r="U46" s="17"/>
    </row>
    <row r="47" spans="1:21" ht="12.75" customHeight="1" x14ac:dyDescent="0.25">
      <c r="A47" s="24" t="s">
        <v>80</v>
      </c>
      <c r="B47" s="28" t="s">
        <v>110</v>
      </c>
      <c r="C47" s="17">
        <v>587.62</v>
      </c>
      <c r="D47" s="15" t="str">
        <f t="shared" si="0"/>
        <v>{"description": "Ingreso familiar promedio", "value":"$587.62"}</v>
      </c>
      <c r="E47" s="17">
        <v>225.99</v>
      </c>
      <c r="F47" s="15" t="str">
        <f t="shared" si="1"/>
        <v>{"description": "Ingreso per cápita promedio", "value":"$225.99"}</v>
      </c>
      <c r="G47" s="15">
        <v>0.27</v>
      </c>
      <c r="H47" s="15" t="str">
        <f t="shared" si="2"/>
        <v>{"description": "Porcentaje de hogares en situación de pobreza monetaria", "value":"27%"}</v>
      </c>
      <c r="I47" s="15">
        <v>0.34</v>
      </c>
      <c r="J47" s="15" t="str">
        <f t="shared" si="3"/>
        <v>{"description": "Porcentaje de hogares en pobreza multidimensional", "value":"34%"}</v>
      </c>
      <c r="K47" s="15">
        <v>0.48</v>
      </c>
      <c r="L47" s="15" t="str">
        <f t="shared" si="4"/>
        <v>{"description": "Porcentaje de personas en hacinamiento (+3 personas por habitación)", "value":"48%"}</v>
      </c>
      <c r="M47" s="15">
        <v>0.16</v>
      </c>
      <c r="N47" s="15" t="str">
        <f t="shared" si="5"/>
        <v>{"description": "Porcentaje de personas con seguro médico (público o privado)", "value":"16%"}</v>
      </c>
      <c r="O47" s="36" t="str">
        <f t="shared" si="6"/>
        <v>"category4": [{"description": "Ingreso familiar promedio", "value":"$587.62"},{"description": "Ingreso per cápita promedio", "value":"$225.99"},{"description": "Porcentaje de hogares en situación de pobreza monetaria", "value":"27%"},{"description": "Porcentaje de hogares en pobreza multidimensional", "value":"34%"},{"description": "Porcentaje de personas en hacinamiento (+3 personas por habitación)", "value":"48%"},{"description": "Porcentaje de personas con seguro médico (público o privado)", "value":"16%"}]</v>
      </c>
      <c r="P47" s="15"/>
      <c r="Q47" s="15"/>
      <c r="R47" s="15"/>
      <c r="S47" s="14"/>
      <c r="T47" s="15"/>
      <c r="U47" s="17"/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3">
    <mergeCell ref="C1:M1"/>
    <mergeCell ref="N1:S1"/>
    <mergeCell ref="T1:U1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opLeftCell="D1" workbookViewId="0">
      <selection activeCell="O3" sqref="O3:O47"/>
    </sheetView>
  </sheetViews>
  <sheetFormatPr baseColWidth="10" defaultColWidth="12.6640625" defaultRowHeight="15" customHeight="1" x14ac:dyDescent="0.25"/>
  <cols>
    <col min="1" max="1" width="20.88671875" customWidth="1"/>
    <col min="2" max="2" width="4.33203125" customWidth="1"/>
    <col min="3" max="16" width="15" customWidth="1"/>
  </cols>
  <sheetData>
    <row r="1" spans="1:16" ht="45" customHeight="1" x14ac:dyDescent="0.25">
      <c r="A1" s="1"/>
      <c r="B1" s="1"/>
      <c r="C1" s="32" t="s">
        <v>4</v>
      </c>
      <c r="D1" s="35"/>
      <c r="E1" s="34"/>
      <c r="F1" s="34"/>
      <c r="G1" s="34"/>
      <c r="H1" s="34"/>
      <c r="I1" s="34"/>
      <c r="J1" s="34"/>
      <c r="K1" s="34"/>
      <c r="L1" s="34"/>
      <c r="M1" s="34"/>
      <c r="N1" s="32" t="s">
        <v>130</v>
      </c>
      <c r="O1" s="33"/>
      <c r="P1" s="4"/>
    </row>
    <row r="2" spans="1:16" ht="59.4" customHeight="1" x14ac:dyDescent="0.25">
      <c r="A2" s="23" t="s">
        <v>6</v>
      </c>
      <c r="B2" s="27" t="s">
        <v>82</v>
      </c>
      <c r="C2" s="7" t="s">
        <v>28</v>
      </c>
      <c r="D2" s="7"/>
      <c r="E2" s="7" t="s">
        <v>29</v>
      </c>
      <c r="F2" s="7"/>
      <c r="G2" s="7" t="s">
        <v>30</v>
      </c>
      <c r="H2" s="7"/>
      <c r="I2" s="7" t="s">
        <v>31</v>
      </c>
      <c r="J2" s="7"/>
      <c r="K2" s="7" t="s">
        <v>32</v>
      </c>
      <c r="L2" s="7"/>
      <c r="M2" s="7" t="s">
        <v>33</v>
      </c>
      <c r="N2" s="7"/>
      <c r="O2" s="7"/>
    </row>
    <row r="3" spans="1:16" ht="12.75" customHeight="1" x14ac:dyDescent="0.25">
      <c r="A3" s="24" t="s">
        <v>81</v>
      </c>
      <c r="B3" s="28" t="s">
        <v>127</v>
      </c>
      <c r="C3" s="15">
        <v>0.21199999999999999</v>
      </c>
      <c r="D3" s="15" t="str">
        <f>CONCATENATE("{","""" &amp; "description"  &amp; """", ": ", """" &amp; $C$2 &amp; """", ", """ &amp; "value" &amp;""":", """" &amp; TEXT(C3,"##%") &amp; """","}")</f>
        <v>{"description": "Porcentaje de hogares sin servicio de agua por cañería", "value":"21%"}</v>
      </c>
      <c r="E3" s="15">
        <v>0.14000000000000001</v>
      </c>
      <c r="F3" s="15" t="str">
        <f>CONCATENATE("{","""" &amp; "description"  &amp; """", ": ", """" &amp; $E$2 &amp; """", ", """ &amp; "value" &amp;""":", """" &amp; TEXT(E3,"##%") &amp; """","}")</f>
        <v>{"description": "Porcentaje de hogares sin electricidad en su vivienda", "value":"14%"}</v>
      </c>
      <c r="G3" s="15">
        <v>0.42499999999999999</v>
      </c>
      <c r="H3" s="15" t="str">
        <f>CONCATENATE("{","""" &amp; "description"  &amp; """", ": ", """" &amp; $G$2 &amp; """", ", """ &amp; "value" &amp;""":", """" &amp; TEXT(G3,"##%") &amp; """","}")</f>
        <v>{"description": "Porcentaje de hogares sin recolección de basura público", "value":"43%"}</v>
      </c>
      <c r="I3" s="15">
        <v>0.37</v>
      </c>
      <c r="J3" s="15" t="str">
        <f>CONCATENATE("{","""" &amp; "description"  &amp; """", ": ", """" &amp; $I$2 &amp; """", ", """ &amp; "value" &amp;""":", """" &amp; TEXT(I3,"##%") &amp; """","}")</f>
        <v>{"description": "Porcentaje de hogares con servicio de internet", "value":"37%"}</v>
      </c>
      <c r="K3" s="15">
        <v>0.312</v>
      </c>
      <c r="L3" s="15" t="str">
        <f>CONCATENATE("{","""" &amp; "description"  &amp; """", ": ", """" &amp; $K$2 &amp; """", ", """ &amp; "value" &amp;""":", """" &amp; TEXT(K3,"##%") &amp; """","}")</f>
        <v>{"description": "Porcentaje de hogares sin acceso a un espacio público", "value":"31%"}</v>
      </c>
      <c r="M3" s="14">
        <v>154</v>
      </c>
      <c r="N3" s="15" t="str">
        <f>CONCATENATE("{","""" &amp; "description"  &amp; """", ": ", """" &amp; $M$2 &amp; """", ", """ &amp; "value" &amp;""":", """" &amp; TEXT(M3,"###") &amp; """","}")</f>
        <v>{"description": "Número de homicidios en 2023", "value":"154"}</v>
      </c>
      <c r="O3" s="36" t="str">
        <f>CONCATENATE("""" &amp; "category5" &amp;""": [",D3,",",F3,",",H3,",",J3,",",L3,",",N3,"]")</f>
        <v>"category5": [{"description": "Porcentaje de hogares sin servicio de agua por cañería", "value":"21%"},{"description": "Porcentaje de hogares sin electricidad en su vivienda", "value":"14%"},{"description": "Porcentaje de hogares sin recolección de basura público", "value":"43%"},{"description": "Porcentaje de hogares con servicio de internet", "value":"37%"},{"description": "Porcentaje de hogares sin acceso a un espacio público", "value":"31%"},{"description": "Número de homicidios en 2023", "value":"154"}]</v>
      </c>
    </row>
    <row r="4" spans="1:16" ht="12.75" customHeight="1" x14ac:dyDescent="0.25">
      <c r="A4" s="24" t="s">
        <v>36</v>
      </c>
      <c r="B4" s="28" t="s">
        <v>83</v>
      </c>
      <c r="C4" s="15">
        <v>0.16</v>
      </c>
      <c r="D4" s="15" t="str">
        <f t="shared" ref="D4:D47" si="0">CONCATENATE("{","""" &amp; "description"  &amp; """", ": ", """" &amp; $C$2 &amp; """", ", """ &amp; "value" &amp;""":", """" &amp; TEXT(C4,"##%") &amp; """","}")</f>
        <v>{"description": "Porcentaje de hogares sin servicio de agua por cañería", "value":"16%"}</v>
      </c>
      <c r="E4" s="15">
        <v>0.15</v>
      </c>
      <c r="F4" s="15" t="str">
        <f t="shared" ref="F4:F47" si="1">CONCATENATE("{","""" &amp; "description"  &amp; """", ": ", """" &amp; $E$2 &amp; """", ", """ &amp; "value" &amp;""":", """" &amp; TEXT(E4,"##%") &amp; """","}")</f>
        <v>{"description": "Porcentaje de hogares sin electricidad en su vivienda", "value":"15%"}</v>
      </c>
      <c r="G4" s="15">
        <v>0.61</v>
      </c>
      <c r="H4" s="15" t="str">
        <f t="shared" ref="H4:H47" si="2">CONCATENATE("{","""" &amp; "description"  &amp; """", ": ", """" &amp; $G$2 &amp; """", ", """ &amp; "value" &amp;""":", """" &amp; TEXT(G4,"##%") &amp; """","}")</f>
        <v>{"description": "Porcentaje de hogares sin recolección de basura público", "value":"61%"}</v>
      </c>
      <c r="I4" s="15">
        <v>0.27</v>
      </c>
      <c r="J4" s="15" t="str">
        <f t="shared" ref="J4:J47" si="3">CONCATENATE("{","""" &amp; "description"  &amp; """", ": ", """" &amp; $I$2 &amp; """", ", """ &amp; "value" &amp;""":", """" &amp; TEXT(I4,"##%") &amp; """","}")</f>
        <v>{"description": "Porcentaje de hogares con servicio de internet", "value":"27%"}</v>
      </c>
      <c r="K4" s="15">
        <v>0.34</v>
      </c>
      <c r="L4" s="15" t="str">
        <f t="shared" ref="L4:L47" si="4">CONCATENATE("{","""" &amp; "description"  &amp; """", ": ", """" &amp; $K$2 &amp; """", ", """ &amp; "value" &amp;""":", """" &amp; TEXT(K4,"##%") &amp; """","}")</f>
        <v>{"description": "Porcentaje de hogares sin acceso a un espacio público", "value":"34%"}</v>
      </c>
      <c r="M4" s="14">
        <v>3</v>
      </c>
      <c r="N4" s="15" t="str">
        <f t="shared" ref="N4:N47" si="5">CONCATENATE("{","""" &amp; "description"  &amp; """", ": ", """" &amp; $M$2 &amp; """", ", """ &amp; "value" &amp;""":", """" &amp; TEXT(M4,"###") &amp; """","}")</f>
        <v>{"description": "Número de homicidios en 2023", "value":"3"}</v>
      </c>
      <c r="O4" s="36" t="str">
        <f t="shared" ref="O4:O47" si="6">CONCATENATE("""" &amp; "category5" &amp;""": [",D4,",",F4,",",H4,",",J4,",",L4,",",N4,"]")</f>
        <v>"category5": [{"description": "Porcentaje de hogares sin servicio de agua por cañería", "value":"16%"},{"description": "Porcentaje de hogares sin electricidad en su vivienda", "value":"15%"},{"description": "Porcentaje de hogares sin recolección de basura público", "value":"61%"},{"description": "Porcentaje de hogares con servicio de internet", "value":"27%"},{"description": "Porcentaje de hogares sin acceso a un espacio público", "value":"34%"},{"description": "Número de homicidios en 2023", "value":"3"}]</v>
      </c>
    </row>
    <row r="5" spans="1:16" ht="12.75" customHeight="1" x14ac:dyDescent="0.25">
      <c r="A5" s="24" t="s">
        <v>37</v>
      </c>
      <c r="B5" s="28" t="s">
        <v>84</v>
      </c>
      <c r="C5" s="15">
        <v>0.27</v>
      </c>
      <c r="D5" s="15" t="str">
        <f t="shared" si="0"/>
        <v>{"description": "Porcentaje de hogares sin servicio de agua por cañería", "value":"27%"}</v>
      </c>
      <c r="E5" s="15">
        <v>0.2</v>
      </c>
      <c r="F5" s="15" t="str">
        <f t="shared" si="1"/>
        <v>{"description": "Porcentaje de hogares sin electricidad en su vivienda", "value":"20%"}</v>
      </c>
      <c r="G5" s="15">
        <v>0.6</v>
      </c>
      <c r="H5" s="15" t="str">
        <f t="shared" si="2"/>
        <v>{"description": "Porcentaje de hogares sin recolección de basura público", "value":"60%"}</v>
      </c>
      <c r="I5" s="15">
        <v>0.21</v>
      </c>
      <c r="J5" s="15" t="str">
        <f t="shared" si="3"/>
        <v>{"description": "Porcentaje de hogares con servicio de internet", "value":"21%"}</v>
      </c>
      <c r="K5" s="15">
        <v>0.38</v>
      </c>
      <c r="L5" s="15" t="str">
        <f t="shared" si="4"/>
        <v>{"description": "Porcentaje de hogares sin acceso a un espacio público", "value":"38%"}</v>
      </c>
      <c r="M5" s="14">
        <v>2</v>
      </c>
      <c r="N5" s="15" t="str">
        <f t="shared" si="5"/>
        <v>{"description": "Número de homicidios en 2023", "value":"2"}</v>
      </c>
      <c r="O5" s="36" t="str">
        <f t="shared" si="6"/>
        <v>"category5": [{"description": "Porcentaje de hogares sin servicio de agua por cañería", "value":"27%"},{"description": "Porcentaje de hogares sin electricidad en su vivienda", "value":"20%"},{"description": "Porcentaje de hogares sin recolección de basura público", "value":"60%"},{"description": "Porcentaje de hogares con servicio de internet", "value":"21%"},{"description": "Porcentaje de hogares sin acceso a un espacio público", "value":"38%"},{"description": "Número de homicidios en 2023", "value":"2"}]</v>
      </c>
      <c r="P5" s="13"/>
    </row>
    <row r="6" spans="1:16" ht="12.75" customHeight="1" x14ac:dyDescent="0.25">
      <c r="A6" s="24" t="s">
        <v>39</v>
      </c>
      <c r="B6" s="28" t="s">
        <v>85</v>
      </c>
      <c r="C6" s="15">
        <v>0.3</v>
      </c>
      <c r="D6" s="15" t="str">
        <f t="shared" si="0"/>
        <v>{"description": "Porcentaje de hogares sin servicio de agua por cañería", "value":"30%"}</v>
      </c>
      <c r="E6" s="15">
        <v>0.28999999999999998</v>
      </c>
      <c r="F6" s="15" t="str">
        <f t="shared" si="1"/>
        <v>{"description": "Porcentaje de hogares sin electricidad en su vivienda", "value":"29%"}</v>
      </c>
      <c r="G6" s="15">
        <v>0.71</v>
      </c>
      <c r="H6" s="15" t="str">
        <f t="shared" si="2"/>
        <v>{"description": "Porcentaje de hogares sin recolección de basura público", "value":"71%"}</v>
      </c>
      <c r="I6" s="15">
        <v>0.21</v>
      </c>
      <c r="J6" s="15" t="str">
        <f t="shared" si="3"/>
        <v>{"description": "Porcentaje de hogares con servicio de internet", "value":"21%"}</v>
      </c>
      <c r="K6" s="15">
        <v>0.39</v>
      </c>
      <c r="L6" s="15" t="str">
        <f t="shared" si="4"/>
        <v>{"description": "Porcentaje de hogares sin acceso a un espacio público", "value":"39%"}</v>
      </c>
      <c r="M6" s="14">
        <v>4</v>
      </c>
      <c r="N6" s="15" t="str">
        <f t="shared" si="5"/>
        <v>{"description": "Número de homicidios en 2023", "value":"4"}</v>
      </c>
      <c r="O6" s="36" t="str">
        <f t="shared" si="6"/>
        <v>"category5": [{"description": "Porcentaje de hogares sin servicio de agua por cañería", "value":"30%"},{"description": "Porcentaje de hogares sin electricidad en su vivienda", "value":"29%"},{"description": "Porcentaje de hogares sin recolección de basura público", "value":"71%"},{"description": "Porcentaje de hogares con servicio de internet", "value":"21%"},{"description": "Porcentaje de hogares sin acceso a un espacio público", "value":"39%"},{"description": "Número de homicidios en 2023", "value":"4"}]</v>
      </c>
    </row>
    <row r="7" spans="1:16" ht="12.75" customHeight="1" x14ac:dyDescent="0.25">
      <c r="A7" s="24" t="s">
        <v>40</v>
      </c>
      <c r="B7" s="28" t="s">
        <v>103</v>
      </c>
      <c r="C7" s="15">
        <v>0.21</v>
      </c>
      <c r="D7" s="15" t="str">
        <f t="shared" si="0"/>
        <v>{"description": "Porcentaje de hogares sin servicio de agua por cañería", "value":"21%"}</v>
      </c>
      <c r="E7" s="15">
        <v>7.0000000000000007E-2</v>
      </c>
      <c r="F7" s="15" t="str">
        <f t="shared" si="1"/>
        <v>{"description": "Porcentaje de hogares sin electricidad en su vivienda", "value":"7%"}</v>
      </c>
      <c r="G7" s="15">
        <v>0.46</v>
      </c>
      <c r="H7" s="15" t="str">
        <f t="shared" si="2"/>
        <v>{"description": "Porcentaje de hogares sin recolección de basura público", "value":"46%"}</v>
      </c>
      <c r="I7" s="15">
        <v>0.25</v>
      </c>
      <c r="J7" s="15" t="str">
        <f t="shared" si="3"/>
        <v>{"description": "Porcentaje de hogares con servicio de internet", "value":"25%"}</v>
      </c>
      <c r="K7" s="15">
        <v>0.39</v>
      </c>
      <c r="L7" s="15" t="str">
        <f t="shared" si="4"/>
        <v>{"description": "Porcentaje de hogares sin acceso a un espacio público", "value":"39%"}</v>
      </c>
      <c r="M7" s="14">
        <v>0</v>
      </c>
      <c r="N7" s="15" t="str">
        <f t="shared" si="5"/>
        <v>{"description": "Número de homicidios en 2023", "value":""}</v>
      </c>
      <c r="O7" s="36" t="str">
        <f t="shared" si="6"/>
        <v>"category5": [{"description": "Porcentaje de hogares sin servicio de agua por cañería", "value":"21%"},{"description": "Porcentaje de hogares sin electricidad en su vivienda", "value":"7%"},{"description": "Porcentaje de hogares sin recolección de basura público", "value":"46%"},{"description": "Porcentaje de hogares con servicio de internet", "value":"25%"},{"description": "Porcentaje de hogares sin acceso a un espacio público", "value":"39%"},{"description": "Número de homicidios en 2023", "value":""}]</v>
      </c>
    </row>
    <row r="8" spans="1:16" ht="12.75" customHeight="1" x14ac:dyDescent="0.25">
      <c r="A8" s="24" t="s">
        <v>41</v>
      </c>
      <c r="B8" s="28" t="s">
        <v>102</v>
      </c>
      <c r="C8" s="15">
        <v>0.17</v>
      </c>
      <c r="D8" s="15" t="str">
        <f t="shared" si="0"/>
        <v>{"description": "Porcentaje de hogares sin servicio de agua por cañería", "value":"17%"}</v>
      </c>
      <c r="E8" s="15">
        <v>0.11</v>
      </c>
      <c r="F8" s="15" t="str">
        <f t="shared" si="1"/>
        <v>{"description": "Porcentaje de hogares sin electricidad en su vivienda", "value":"11%"}</v>
      </c>
      <c r="G8" s="15">
        <v>0.54</v>
      </c>
      <c r="H8" s="15" t="str">
        <f t="shared" si="2"/>
        <v>{"description": "Porcentaje de hogares sin recolección de basura público", "value":"54%"}</v>
      </c>
      <c r="I8" s="15">
        <v>0.27</v>
      </c>
      <c r="J8" s="15" t="str">
        <f t="shared" si="3"/>
        <v>{"description": "Porcentaje de hogares con servicio de internet", "value":"27%"}</v>
      </c>
      <c r="K8" s="15">
        <v>0.38</v>
      </c>
      <c r="L8" s="15" t="str">
        <f t="shared" si="4"/>
        <v>{"description": "Porcentaje de hogares sin acceso a un espacio público", "value":"38%"}</v>
      </c>
      <c r="M8" s="14">
        <v>5</v>
      </c>
      <c r="N8" s="15" t="str">
        <f t="shared" si="5"/>
        <v>{"description": "Número de homicidios en 2023", "value":"5"}</v>
      </c>
      <c r="O8" s="36" t="str">
        <f t="shared" si="6"/>
        <v>"category5": [{"description": "Porcentaje de hogares sin servicio de agua por cañería", "value":"17%"},{"description": "Porcentaje de hogares sin electricidad en su vivienda", "value":"11%"},{"description": "Porcentaje de hogares sin recolección de basura público", "value":"54%"},{"description": "Porcentaje de hogares con servicio de internet", "value":"27%"},{"description": "Porcentaje de hogares sin acceso a un espacio público", "value":"38%"},{"description": "Número de homicidios en 2023", "value":"5"}]</v>
      </c>
    </row>
    <row r="9" spans="1:16" ht="12.75" customHeight="1" x14ac:dyDescent="0.25">
      <c r="A9" s="24" t="s">
        <v>42</v>
      </c>
      <c r="B9" s="28" t="s">
        <v>97</v>
      </c>
      <c r="C9" s="15">
        <v>0</v>
      </c>
      <c r="D9" s="15" t="str">
        <f t="shared" si="0"/>
        <v>{"description": "Porcentaje de hogares sin servicio de agua por cañería", "value":"%"}</v>
      </c>
      <c r="E9" s="15">
        <v>7.0000000000000007E-2</v>
      </c>
      <c r="F9" s="15" t="str">
        <f t="shared" si="1"/>
        <v>{"description": "Porcentaje de hogares sin electricidad en su vivienda", "value":"7%"}</v>
      </c>
      <c r="G9" s="15">
        <v>0.26</v>
      </c>
      <c r="H9" s="15" t="str">
        <f t="shared" si="2"/>
        <v>{"description": "Porcentaje de hogares sin recolección de basura público", "value":"26%"}</v>
      </c>
      <c r="I9" s="15">
        <v>0.39</v>
      </c>
      <c r="J9" s="15" t="str">
        <f t="shared" si="3"/>
        <v>{"description": "Porcentaje de hogares con servicio de internet", "value":"39%"}</v>
      </c>
      <c r="K9" s="15">
        <v>0.21</v>
      </c>
      <c r="L9" s="15" t="str">
        <f t="shared" si="4"/>
        <v>{"description": "Porcentaje de hogares sin acceso a un espacio público", "value":"21%"}</v>
      </c>
      <c r="M9" s="14">
        <v>2</v>
      </c>
      <c r="N9" s="15" t="str">
        <f t="shared" si="5"/>
        <v>{"description": "Número de homicidios en 2023", "value":"2"}</v>
      </c>
      <c r="O9" s="36" t="str">
        <f t="shared" si="6"/>
        <v>"category5": [{"description": "Porcentaje de hogares sin servicio de agua por cañería", "value":"%"},{"description": "Porcentaje de hogares sin electricidad en su vivienda", "value":"7%"},{"description": "Porcentaje de hogares sin recolección de basura público", "value":"26%"},{"description": "Porcentaje de hogares con servicio de internet", "value":"39%"},{"description": "Porcentaje de hogares sin acceso a un espacio público", "value":"21%"},{"description": "Número de homicidios en 2023", "value":"2"}]</v>
      </c>
    </row>
    <row r="10" spans="1:16" ht="12.75" customHeight="1" x14ac:dyDescent="0.25">
      <c r="A10" s="24" t="s">
        <v>43</v>
      </c>
      <c r="B10" s="28" t="s">
        <v>98</v>
      </c>
      <c r="C10" s="15">
        <v>0.14000000000000001</v>
      </c>
      <c r="D10" s="15" t="str">
        <f t="shared" si="0"/>
        <v>{"description": "Porcentaje de hogares sin servicio de agua por cañería", "value":"14%"}</v>
      </c>
      <c r="E10" s="15">
        <v>0.13</v>
      </c>
      <c r="F10" s="15" t="str">
        <f t="shared" si="1"/>
        <v>{"description": "Porcentaje de hogares sin electricidad en su vivienda", "value":"13%"}</v>
      </c>
      <c r="G10" s="15">
        <v>0.46</v>
      </c>
      <c r="H10" s="15" t="str">
        <f t="shared" si="2"/>
        <v>{"description": "Porcentaje de hogares sin recolección de basura público", "value":"46%"}</v>
      </c>
      <c r="I10" s="15">
        <v>0.24</v>
      </c>
      <c r="J10" s="15" t="str">
        <f t="shared" si="3"/>
        <v>{"description": "Porcentaje de hogares con servicio de internet", "value":"24%"}</v>
      </c>
      <c r="K10" s="15">
        <v>0.23</v>
      </c>
      <c r="L10" s="15" t="str">
        <f t="shared" si="4"/>
        <v>{"description": "Porcentaje de hogares sin acceso a un espacio público", "value":"23%"}</v>
      </c>
      <c r="M10" s="14">
        <v>3</v>
      </c>
      <c r="N10" s="15" t="str">
        <f t="shared" si="5"/>
        <v>{"description": "Número de homicidios en 2023", "value":"3"}</v>
      </c>
      <c r="O10" s="36" t="str">
        <f t="shared" si="6"/>
        <v>"category5": [{"description": "Porcentaje de hogares sin servicio de agua por cañería", "value":"14%"},{"description": "Porcentaje de hogares sin electricidad en su vivienda", "value":"13%"},{"description": "Porcentaje de hogares sin recolección de basura público", "value":"46%"},{"description": "Porcentaje de hogares con servicio de internet", "value":"24%"},{"description": "Porcentaje de hogares sin acceso a un espacio público", "value":"23%"},{"description": "Número de homicidios en 2023", "value":"3"}]</v>
      </c>
    </row>
    <row r="11" spans="1:16" ht="12.75" customHeight="1" x14ac:dyDescent="0.25">
      <c r="A11" s="24" t="s">
        <v>44</v>
      </c>
      <c r="B11" s="28" t="s">
        <v>99</v>
      </c>
      <c r="C11" s="15">
        <v>0.09</v>
      </c>
      <c r="D11" s="15" t="str">
        <f t="shared" si="0"/>
        <v>{"description": "Porcentaje de hogares sin servicio de agua por cañería", "value":"9%"}</v>
      </c>
      <c r="E11" s="15">
        <v>0.1</v>
      </c>
      <c r="F11" s="15" t="str">
        <f t="shared" si="1"/>
        <v>{"description": "Porcentaje de hogares sin electricidad en su vivienda", "value":"10%"}</v>
      </c>
      <c r="G11" s="15">
        <v>0.26</v>
      </c>
      <c r="H11" s="15" t="str">
        <f t="shared" si="2"/>
        <v>{"description": "Porcentaje de hogares sin recolección de basura público", "value":"26%"}</v>
      </c>
      <c r="I11" s="15">
        <v>0.26</v>
      </c>
      <c r="J11" s="15" t="str">
        <f t="shared" si="3"/>
        <v>{"description": "Porcentaje de hogares con servicio de internet", "value":"26%"}</v>
      </c>
      <c r="K11" s="15">
        <v>0.28000000000000003</v>
      </c>
      <c r="L11" s="15" t="str">
        <f t="shared" si="4"/>
        <v>{"description": "Porcentaje de hogares sin acceso a un espacio público", "value":"28%"}</v>
      </c>
      <c r="M11" s="14">
        <v>0</v>
      </c>
      <c r="N11" s="15" t="str">
        <f t="shared" si="5"/>
        <v>{"description": "Número de homicidios en 2023", "value":""}</v>
      </c>
      <c r="O11" s="36" t="str">
        <f t="shared" si="6"/>
        <v>"category5": [{"description": "Porcentaje de hogares sin servicio de agua por cañería", "value":"9%"},{"description": "Porcentaje de hogares sin electricidad en su vivienda", "value":"10%"},{"description": "Porcentaje de hogares sin recolección de basura público", "value":"26%"},{"description": "Porcentaje de hogares con servicio de internet", "value":"26%"},{"description": "Porcentaje de hogares sin acceso a un espacio público", "value":"28%"},{"description": "Número de homicidios en 2023", "value":""}]</v>
      </c>
    </row>
    <row r="12" spans="1:16" ht="12.75" customHeight="1" x14ac:dyDescent="0.25">
      <c r="A12" s="24" t="s">
        <v>45</v>
      </c>
      <c r="B12" s="28" t="s">
        <v>100</v>
      </c>
      <c r="C12" s="15">
        <v>0.16</v>
      </c>
      <c r="D12" s="15" t="str">
        <f t="shared" si="0"/>
        <v>{"description": "Porcentaje de hogares sin servicio de agua por cañería", "value":"16%"}</v>
      </c>
      <c r="E12" s="15">
        <v>0.16</v>
      </c>
      <c r="F12" s="15" t="str">
        <f t="shared" si="1"/>
        <v>{"description": "Porcentaje de hogares sin electricidad en su vivienda", "value":"16%"}</v>
      </c>
      <c r="G12" s="15">
        <v>0.77</v>
      </c>
      <c r="H12" s="15" t="str">
        <f t="shared" si="2"/>
        <v>{"description": "Porcentaje de hogares sin recolección de basura público", "value":"77%"}</v>
      </c>
      <c r="I12" s="15">
        <v>0.13</v>
      </c>
      <c r="J12" s="15" t="str">
        <f t="shared" si="3"/>
        <v>{"description": "Porcentaje de hogares con servicio de internet", "value":"13%"}</v>
      </c>
      <c r="K12" s="15">
        <v>0.3</v>
      </c>
      <c r="L12" s="15" t="str">
        <f t="shared" si="4"/>
        <v>{"description": "Porcentaje de hogares sin acceso a un espacio público", "value":"30%"}</v>
      </c>
      <c r="M12" s="14">
        <v>0</v>
      </c>
      <c r="N12" s="15" t="str">
        <f t="shared" si="5"/>
        <v>{"description": "Número de homicidios en 2023", "value":""}</v>
      </c>
      <c r="O12" s="36" t="str">
        <f t="shared" si="6"/>
        <v>"category5": [{"description": "Porcentaje de hogares sin servicio de agua por cañería", "value":"16%"},{"description": "Porcentaje de hogares sin electricidad en su vivienda", "value":"16%"},{"description": "Porcentaje de hogares sin recolección de basura público", "value":"77%"},{"description": "Porcentaje de hogares con servicio de internet", "value":"13%"},{"description": "Porcentaje de hogares sin acceso a un espacio público", "value":"30%"},{"description": "Número de homicidios en 2023", "value":""}]</v>
      </c>
    </row>
    <row r="13" spans="1:16" ht="12.75" customHeight="1" x14ac:dyDescent="0.25">
      <c r="A13" s="24" t="s">
        <v>46</v>
      </c>
      <c r="B13" s="28" t="s">
        <v>101</v>
      </c>
      <c r="C13" s="15">
        <v>0.23</v>
      </c>
      <c r="D13" s="15" t="str">
        <f t="shared" si="0"/>
        <v>{"description": "Porcentaje de hogares sin servicio de agua por cañería", "value":"23%"}</v>
      </c>
      <c r="E13" s="15">
        <v>0.2</v>
      </c>
      <c r="F13" s="15" t="str">
        <f t="shared" si="1"/>
        <v>{"description": "Porcentaje de hogares sin electricidad en su vivienda", "value":"20%"}</v>
      </c>
      <c r="G13" s="15">
        <v>0.44</v>
      </c>
      <c r="H13" s="15" t="str">
        <f t="shared" si="2"/>
        <v>{"description": "Porcentaje de hogares sin recolección de basura público", "value":"44%"}</v>
      </c>
      <c r="I13" s="15">
        <v>0.24</v>
      </c>
      <c r="J13" s="15" t="str">
        <f t="shared" si="3"/>
        <v>{"description": "Porcentaje de hogares con servicio de internet", "value":"24%"}</v>
      </c>
      <c r="K13" s="15">
        <v>0.52</v>
      </c>
      <c r="L13" s="15" t="str">
        <f t="shared" si="4"/>
        <v>{"description": "Porcentaje de hogares sin acceso a un espacio público", "value":"52%"}</v>
      </c>
      <c r="M13" s="14">
        <v>4</v>
      </c>
      <c r="N13" s="15" t="str">
        <f t="shared" si="5"/>
        <v>{"description": "Número de homicidios en 2023", "value":"4"}</v>
      </c>
      <c r="O13" s="36" t="str">
        <f t="shared" si="6"/>
        <v>"category5": [{"description": "Porcentaje de hogares sin servicio de agua por cañería", "value":"23%"},{"description": "Porcentaje de hogares sin electricidad en su vivienda", "value":"20%"},{"description": "Porcentaje de hogares sin recolección de basura público", "value":"44%"},{"description": "Porcentaje de hogares con servicio de internet", "value":"24%"},{"description": "Porcentaje de hogares sin acceso a un espacio público", "value":"52%"},{"description": "Número de homicidios en 2023", "value":"4"}]</v>
      </c>
    </row>
    <row r="14" spans="1:16" ht="12.75" customHeight="1" x14ac:dyDescent="0.25">
      <c r="A14" s="24" t="s">
        <v>47</v>
      </c>
      <c r="B14" s="28" t="s">
        <v>91</v>
      </c>
      <c r="C14" s="15">
        <v>0.24</v>
      </c>
      <c r="D14" s="15" t="str">
        <f t="shared" si="0"/>
        <v>{"description": "Porcentaje de hogares sin servicio de agua por cañería", "value":"24%"}</v>
      </c>
      <c r="E14" s="15">
        <v>0.09</v>
      </c>
      <c r="F14" s="15" t="str">
        <f t="shared" si="1"/>
        <v>{"description": "Porcentaje de hogares sin electricidad en su vivienda", "value":"9%"}</v>
      </c>
      <c r="G14" s="15">
        <v>0.49</v>
      </c>
      <c r="H14" s="15" t="str">
        <f t="shared" si="2"/>
        <v>{"description": "Porcentaje de hogares sin recolección de basura público", "value":"49%"}</v>
      </c>
      <c r="I14" s="15">
        <v>0.28999999999999998</v>
      </c>
      <c r="J14" s="15" t="str">
        <f t="shared" si="3"/>
        <v>{"description": "Porcentaje de hogares con servicio de internet", "value":"29%"}</v>
      </c>
      <c r="K14" s="15">
        <v>0.2</v>
      </c>
      <c r="L14" s="15" t="str">
        <f t="shared" si="4"/>
        <v>{"description": "Porcentaje de hogares sin acceso a un espacio público", "value":"20%"}</v>
      </c>
      <c r="M14" s="14">
        <v>3</v>
      </c>
      <c r="N14" s="15" t="str">
        <f t="shared" si="5"/>
        <v>{"description": "Número de homicidios en 2023", "value":"3"}</v>
      </c>
      <c r="O14" s="36" t="str">
        <f t="shared" si="6"/>
        <v>"category5": [{"description": "Porcentaje de hogares sin servicio de agua por cañería", "value":"24%"},{"description": "Porcentaje de hogares sin electricidad en su vivienda", "value":"9%"},{"description": "Porcentaje de hogares sin recolección de basura público", "value":"49%"},{"description": "Porcentaje de hogares con servicio de internet", "value":"29%"},{"description": "Porcentaje de hogares sin acceso a un espacio público", "value":"20%"},{"description": "Número de homicidios en 2023", "value":"3"}]</v>
      </c>
    </row>
    <row r="15" spans="1:16" ht="12.75" customHeight="1" x14ac:dyDescent="0.25">
      <c r="A15" s="24" t="s">
        <v>48</v>
      </c>
      <c r="B15" s="28" t="s">
        <v>92</v>
      </c>
      <c r="C15" s="15">
        <v>0.21</v>
      </c>
      <c r="D15" s="15" t="str">
        <f t="shared" si="0"/>
        <v>{"description": "Porcentaje de hogares sin servicio de agua por cañería", "value":"21%"}</v>
      </c>
      <c r="E15" s="15">
        <v>0.14000000000000001</v>
      </c>
      <c r="F15" s="15" t="str">
        <f t="shared" si="1"/>
        <v>{"description": "Porcentaje de hogares sin electricidad en su vivienda", "value":"14%"}</v>
      </c>
      <c r="G15" s="15">
        <v>0.44</v>
      </c>
      <c r="H15" s="15" t="str">
        <f t="shared" si="2"/>
        <v>{"description": "Porcentaje de hogares sin recolección de basura público", "value":"44%"}</v>
      </c>
      <c r="I15" s="15">
        <v>0.34</v>
      </c>
      <c r="J15" s="15" t="str">
        <f t="shared" si="3"/>
        <v>{"description": "Porcentaje de hogares con servicio de internet", "value":"34%"}</v>
      </c>
      <c r="K15" s="15">
        <v>0.23</v>
      </c>
      <c r="L15" s="15" t="str">
        <f t="shared" si="4"/>
        <v>{"description": "Porcentaje de hogares sin acceso a un espacio público", "value":"23%"}</v>
      </c>
      <c r="M15" s="14">
        <v>5</v>
      </c>
      <c r="N15" s="15" t="str">
        <f t="shared" si="5"/>
        <v>{"description": "Número de homicidios en 2023", "value":"5"}</v>
      </c>
      <c r="O15" s="36" t="str">
        <f t="shared" si="6"/>
        <v>"category5": [{"description": "Porcentaje de hogares sin servicio de agua por cañería", "value":"21%"},{"description": "Porcentaje de hogares sin electricidad en su vivienda", "value":"14%"},{"description": "Porcentaje de hogares sin recolección de basura público", "value":"44%"},{"description": "Porcentaje de hogares con servicio de internet", "value":"34%"},{"description": "Porcentaje de hogares sin acceso a un espacio público", "value":"23%"},{"description": "Número de homicidios en 2023", "value":"5"}]</v>
      </c>
    </row>
    <row r="16" spans="1:16" ht="12.75" customHeight="1" x14ac:dyDescent="0.25">
      <c r="A16" s="24" t="s">
        <v>49</v>
      </c>
      <c r="B16" s="28" t="s">
        <v>93</v>
      </c>
      <c r="C16" s="15">
        <v>0.2</v>
      </c>
      <c r="D16" s="15" t="str">
        <f t="shared" si="0"/>
        <v>{"description": "Porcentaje de hogares sin servicio de agua por cañería", "value":"20%"}</v>
      </c>
      <c r="E16" s="15">
        <v>0.16</v>
      </c>
      <c r="F16" s="15" t="str">
        <f t="shared" si="1"/>
        <v>{"description": "Porcentaje de hogares sin electricidad en su vivienda", "value":"16%"}</v>
      </c>
      <c r="G16" s="15">
        <v>0.25</v>
      </c>
      <c r="H16" s="15" t="str">
        <f t="shared" si="2"/>
        <v>{"description": "Porcentaje de hogares sin recolección de basura público", "value":"25%"}</v>
      </c>
      <c r="I16" s="15">
        <v>0.44</v>
      </c>
      <c r="J16" s="15" t="str">
        <f t="shared" si="3"/>
        <v>{"description": "Porcentaje de hogares con servicio de internet", "value":"44%"}</v>
      </c>
      <c r="K16" s="15">
        <v>0.35</v>
      </c>
      <c r="L16" s="15" t="str">
        <f t="shared" si="4"/>
        <v>{"description": "Porcentaje de hogares sin acceso a un espacio público", "value":"35%"}</v>
      </c>
      <c r="M16" s="14">
        <v>6</v>
      </c>
      <c r="N16" s="15" t="str">
        <f t="shared" si="5"/>
        <v>{"description": "Número de homicidios en 2023", "value":"6"}</v>
      </c>
      <c r="O16" s="36" t="str">
        <f t="shared" si="6"/>
        <v>"category5": [{"description": "Porcentaje de hogares sin servicio de agua por cañería", "value":"20%"},{"description": "Porcentaje de hogares sin electricidad en su vivienda", "value":"16%"},{"description": "Porcentaje de hogares sin recolección de basura público", "value":"25%"},{"description": "Porcentaje de hogares con servicio de internet", "value":"44%"},{"description": "Porcentaje de hogares sin acceso a un espacio público", "value":"35%"},{"description": "Número de homicidios en 2023", "value":"6"}]</v>
      </c>
    </row>
    <row r="17" spans="1:15" ht="12.75" customHeight="1" x14ac:dyDescent="0.25">
      <c r="A17" s="24" t="s">
        <v>50</v>
      </c>
      <c r="B17" s="28" t="s">
        <v>94</v>
      </c>
      <c r="C17" s="15">
        <v>0.14000000000000001</v>
      </c>
      <c r="D17" s="15" t="str">
        <f t="shared" si="0"/>
        <v>{"description": "Porcentaje de hogares sin servicio de agua por cañería", "value":"14%"}</v>
      </c>
      <c r="E17" s="15">
        <v>0.15</v>
      </c>
      <c r="F17" s="15" t="str">
        <f t="shared" si="1"/>
        <v>{"description": "Porcentaje de hogares sin electricidad en su vivienda", "value":"15%"}</v>
      </c>
      <c r="G17" s="15">
        <v>0.14000000000000001</v>
      </c>
      <c r="H17" s="15" t="str">
        <f t="shared" si="2"/>
        <v>{"description": "Porcentaje de hogares sin recolección de basura público", "value":"14%"}</v>
      </c>
      <c r="I17" s="15">
        <v>0.46</v>
      </c>
      <c r="J17" s="15" t="str">
        <f t="shared" si="3"/>
        <v>{"description": "Porcentaje de hogares con servicio de internet", "value":"46%"}</v>
      </c>
      <c r="K17" s="15">
        <v>0.43</v>
      </c>
      <c r="L17" s="15" t="str">
        <f t="shared" si="4"/>
        <v>{"description": "Porcentaje de hogares sin acceso a un espacio público", "value":"43%"}</v>
      </c>
      <c r="M17" s="14">
        <v>2</v>
      </c>
      <c r="N17" s="15" t="str">
        <f t="shared" si="5"/>
        <v>{"description": "Número de homicidios en 2023", "value":"2"}</v>
      </c>
      <c r="O17" s="36" t="str">
        <f t="shared" si="6"/>
        <v>"category5": [{"description": "Porcentaje de hogares sin servicio de agua por cañería", "value":"14%"},{"description": "Porcentaje de hogares sin electricidad en su vivienda", "value":"15%"},{"description": "Porcentaje de hogares sin recolección de basura público", "value":"14%"},{"description": "Porcentaje de hogares con servicio de internet", "value":"46%"},{"description": "Porcentaje de hogares sin acceso a un espacio público", "value":"43%"},{"description": "Número de homicidios en 2023", "value":"2"}]</v>
      </c>
    </row>
    <row r="18" spans="1:15" ht="12.75" customHeight="1" x14ac:dyDescent="0.25">
      <c r="A18" s="24" t="s">
        <v>51</v>
      </c>
      <c r="B18" s="28" t="s">
        <v>95</v>
      </c>
      <c r="C18" s="15">
        <v>0.35</v>
      </c>
      <c r="D18" s="15" t="str">
        <f t="shared" si="0"/>
        <v>{"description": "Porcentaje de hogares sin servicio de agua por cañería", "value":"35%"}</v>
      </c>
      <c r="E18" s="15">
        <v>0.18</v>
      </c>
      <c r="F18" s="15" t="str">
        <f t="shared" si="1"/>
        <v>{"description": "Porcentaje de hogares sin electricidad en su vivienda", "value":"18%"}</v>
      </c>
      <c r="G18" s="15">
        <v>0.55000000000000004</v>
      </c>
      <c r="H18" s="15" t="str">
        <f t="shared" si="2"/>
        <v>{"description": "Porcentaje de hogares sin recolección de basura público", "value":"55%"}</v>
      </c>
      <c r="I18" s="15">
        <v>0.24</v>
      </c>
      <c r="J18" s="15" t="str">
        <f t="shared" si="3"/>
        <v>{"description": "Porcentaje de hogares con servicio de internet", "value":"24%"}</v>
      </c>
      <c r="K18" s="15">
        <v>0.36</v>
      </c>
      <c r="L18" s="15" t="str">
        <f t="shared" si="4"/>
        <v>{"description": "Porcentaje de hogares sin acceso a un espacio público", "value":"36%"}</v>
      </c>
      <c r="M18" s="14">
        <v>0</v>
      </c>
      <c r="N18" s="15" t="str">
        <f t="shared" si="5"/>
        <v>{"description": "Número de homicidios en 2023", "value":""}</v>
      </c>
      <c r="O18" s="36" t="str">
        <f t="shared" si="6"/>
        <v>"category5": [{"description": "Porcentaje de hogares sin servicio de agua por cañería", "value":"35%"},{"description": "Porcentaje de hogares sin electricidad en su vivienda", "value":"18%"},{"description": "Porcentaje de hogares sin recolección de basura público", "value":"55%"},{"description": "Porcentaje de hogares con servicio de internet", "value":"24%"},{"description": "Porcentaje de hogares sin acceso a un espacio público", "value":"36%"},{"description": "Número de homicidios en 2023", "value":""}]</v>
      </c>
    </row>
    <row r="19" spans="1:15" ht="12.75" customHeight="1" x14ac:dyDescent="0.25">
      <c r="A19" s="24" t="s">
        <v>52</v>
      </c>
      <c r="B19" s="28" t="s">
        <v>96</v>
      </c>
      <c r="C19" s="15">
        <v>0.21</v>
      </c>
      <c r="D19" s="15" t="str">
        <f t="shared" si="0"/>
        <v>{"description": "Porcentaje de hogares sin servicio de agua por cañería", "value":"21%"}</v>
      </c>
      <c r="E19" s="15">
        <v>0.19</v>
      </c>
      <c r="F19" s="15" t="str">
        <f t="shared" si="1"/>
        <v>{"description": "Porcentaje de hogares sin electricidad en su vivienda", "value":"19%"}</v>
      </c>
      <c r="G19" s="15">
        <v>0.4</v>
      </c>
      <c r="H19" s="15" t="str">
        <f t="shared" si="2"/>
        <v>{"description": "Porcentaje de hogares sin recolección de basura público", "value":"40%"}</v>
      </c>
      <c r="I19" s="15">
        <v>0.37</v>
      </c>
      <c r="J19" s="15" t="str">
        <f t="shared" si="3"/>
        <v>{"description": "Porcentaje de hogares con servicio de internet", "value":"37%"}</v>
      </c>
      <c r="K19" s="15">
        <v>0.3</v>
      </c>
      <c r="L19" s="15" t="str">
        <f t="shared" si="4"/>
        <v>{"description": "Porcentaje de hogares sin acceso a un espacio público", "value":"30%"}</v>
      </c>
      <c r="M19" s="14">
        <v>4</v>
      </c>
      <c r="N19" s="15" t="str">
        <f t="shared" si="5"/>
        <v>{"description": "Número de homicidios en 2023", "value":"4"}</v>
      </c>
      <c r="O19" s="36" t="str">
        <f t="shared" si="6"/>
        <v>"category5": [{"description": "Porcentaje de hogares sin servicio de agua por cañería", "value":"21%"},{"description": "Porcentaje de hogares sin electricidad en su vivienda", "value":"19%"},{"description": "Porcentaje de hogares sin recolección de basura público", "value":"40%"},{"description": "Porcentaje de hogares con servicio de internet", "value":"37%"},{"description": "Porcentaje de hogares sin acceso a un espacio público", "value":"30%"},{"description": "Número de homicidios en 2023", "value":"4"}]</v>
      </c>
    </row>
    <row r="20" spans="1:15" ht="12.75" customHeight="1" x14ac:dyDescent="0.25">
      <c r="A20" s="24" t="s">
        <v>53</v>
      </c>
      <c r="B20" s="28" t="s">
        <v>105</v>
      </c>
      <c r="C20" s="15">
        <v>0.34</v>
      </c>
      <c r="D20" s="15" t="str">
        <f t="shared" si="0"/>
        <v>{"description": "Porcentaje de hogares sin servicio de agua por cañería", "value":"34%"}</v>
      </c>
      <c r="E20" s="15">
        <v>0.16</v>
      </c>
      <c r="F20" s="15" t="str">
        <f t="shared" si="1"/>
        <v>{"description": "Porcentaje de hogares sin electricidad en su vivienda", "value":"16%"}</v>
      </c>
      <c r="G20" s="15">
        <v>0.65</v>
      </c>
      <c r="H20" s="15" t="str">
        <f t="shared" si="2"/>
        <v>{"description": "Porcentaje de hogares sin recolección de basura público", "value":"65%"}</v>
      </c>
      <c r="I20" s="15">
        <v>0.13</v>
      </c>
      <c r="J20" s="15" t="str">
        <f t="shared" si="3"/>
        <v>{"description": "Porcentaje de hogares con servicio de internet", "value":"13%"}</v>
      </c>
      <c r="K20" s="15">
        <v>0.21</v>
      </c>
      <c r="L20" s="15" t="str">
        <f t="shared" si="4"/>
        <v>{"description": "Porcentaje de hogares sin acceso a un espacio público", "value":"21%"}</v>
      </c>
      <c r="M20" s="14">
        <v>1</v>
      </c>
      <c r="N20" s="15" t="str">
        <f t="shared" si="5"/>
        <v>{"description": "Número de homicidios en 2023", "value":"1"}</v>
      </c>
      <c r="O20" s="36" t="str">
        <f t="shared" si="6"/>
        <v>"category5": [{"description": "Porcentaje de hogares sin servicio de agua por cañería", "value":"34%"},{"description": "Porcentaje de hogares sin electricidad en su vivienda", "value":"16%"},{"description": "Porcentaje de hogares sin recolección de basura público", "value":"65%"},{"description": "Porcentaje de hogares con servicio de internet", "value":"13%"},{"description": "Porcentaje de hogares sin acceso a un espacio público", "value":"21%"},{"description": "Número de homicidios en 2023", "value":"1"}]</v>
      </c>
    </row>
    <row r="21" spans="1:15" ht="12.75" customHeight="1" x14ac:dyDescent="0.25">
      <c r="A21" s="24" t="s">
        <v>54</v>
      </c>
      <c r="B21" s="28" t="s">
        <v>104</v>
      </c>
      <c r="C21" s="15">
        <v>0.26</v>
      </c>
      <c r="D21" s="15" t="str">
        <f t="shared" si="0"/>
        <v>{"description": "Porcentaje de hogares sin servicio de agua por cañería", "value":"26%"}</v>
      </c>
      <c r="E21" s="15">
        <v>0.22</v>
      </c>
      <c r="F21" s="15" t="str">
        <f t="shared" si="1"/>
        <v>{"description": "Porcentaje de hogares sin electricidad en su vivienda", "value":"22%"}</v>
      </c>
      <c r="G21" s="15">
        <v>0.73</v>
      </c>
      <c r="H21" s="15" t="str">
        <f t="shared" si="2"/>
        <v>{"description": "Porcentaje de hogares sin recolección de basura público", "value":"73%"}</v>
      </c>
      <c r="I21" s="15">
        <v>0.16</v>
      </c>
      <c r="J21" s="15" t="str">
        <f t="shared" si="3"/>
        <v>{"description": "Porcentaje de hogares con servicio de internet", "value":"16%"}</v>
      </c>
      <c r="K21" s="15">
        <v>0.18</v>
      </c>
      <c r="L21" s="15" t="str">
        <f t="shared" si="4"/>
        <v>{"description": "Porcentaje de hogares sin acceso a un espacio público", "value":"18%"}</v>
      </c>
      <c r="M21" s="14">
        <v>2</v>
      </c>
      <c r="N21" s="15" t="str">
        <f t="shared" si="5"/>
        <v>{"description": "Número de homicidios en 2023", "value":"2"}</v>
      </c>
      <c r="O21" s="36" t="str">
        <f t="shared" si="6"/>
        <v>"category5": [{"description": "Porcentaje de hogares sin servicio de agua por cañería", "value":"26%"},{"description": "Porcentaje de hogares sin electricidad en su vivienda", "value":"22%"},{"description": "Porcentaje de hogares sin recolección de basura público", "value":"73%"},{"description": "Porcentaje de hogares con servicio de internet", "value":"16%"},{"description": "Porcentaje de hogares sin acceso a un espacio público", "value":"18%"},{"description": "Número de homicidios en 2023", "value":"2"}]</v>
      </c>
    </row>
    <row r="22" spans="1:15" ht="12.75" customHeight="1" x14ac:dyDescent="0.25">
      <c r="A22" s="24" t="s">
        <v>55</v>
      </c>
      <c r="B22" s="28" t="s">
        <v>106</v>
      </c>
      <c r="C22" s="15">
        <v>0.3</v>
      </c>
      <c r="D22" s="15" t="str">
        <f t="shared" si="0"/>
        <v>{"description": "Porcentaje de hogares sin servicio de agua por cañería", "value":"30%"}</v>
      </c>
      <c r="E22" s="15">
        <v>0.2</v>
      </c>
      <c r="F22" s="15" t="str">
        <f t="shared" si="1"/>
        <v>{"description": "Porcentaje de hogares sin electricidad en su vivienda", "value":"20%"}</v>
      </c>
      <c r="G22" s="15">
        <v>0.67</v>
      </c>
      <c r="H22" s="15" t="str">
        <f t="shared" si="2"/>
        <v>{"description": "Porcentaje de hogares sin recolección de basura público", "value":"67%"}</v>
      </c>
      <c r="I22" s="15">
        <v>0.28000000000000003</v>
      </c>
      <c r="J22" s="15" t="str">
        <f t="shared" si="3"/>
        <v>{"description": "Porcentaje de hogares con servicio de internet", "value":"28%"}</v>
      </c>
      <c r="K22" s="15">
        <v>0.33</v>
      </c>
      <c r="L22" s="15" t="str">
        <f t="shared" si="4"/>
        <v>{"description": "Porcentaje de hogares sin acceso a un espacio público", "value":"33%"}</v>
      </c>
      <c r="M22" s="14">
        <v>2</v>
      </c>
      <c r="N22" s="15" t="str">
        <f t="shared" si="5"/>
        <v>{"description": "Número de homicidios en 2023", "value":"2"}</v>
      </c>
      <c r="O22" s="36" t="str">
        <f t="shared" si="6"/>
        <v>"category5": [{"description": "Porcentaje de hogares sin servicio de agua por cañería", "value":"30%"},{"description": "Porcentaje de hogares sin electricidad en su vivienda", "value":"20%"},{"description": "Porcentaje de hogares sin recolección de basura público", "value":"67%"},{"description": "Porcentaje de hogares con servicio de internet", "value":"28%"},{"description": "Porcentaje de hogares sin acceso a un espacio público", "value":"33%"},{"description": "Número de homicidios en 2023", "value":"2"}]</v>
      </c>
    </row>
    <row r="23" spans="1:15" ht="12.75" customHeight="1" x14ac:dyDescent="0.25">
      <c r="A23" s="24" t="s">
        <v>56</v>
      </c>
      <c r="B23" s="28" t="s">
        <v>107</v>
      </c>
      <c r="C23" s="15">
        <v>0.44</v>
      </c>
      <c r="D23" s="15" t="str">
        <f t="shared" si="0"/>
        <v>{"description": "Porcentaje de hogares sin servicio de agua por cañería", "value":"44%"}</v>
      </c>
      <c r="E23" s="15">
        <v>0.1</v>
      </c>
      <c r="F23" s="15" t="str">
        <f t="shared" si="1"/>
        <v>{"description": "Porcentaje de hogares sin electricidad en su vivienda", "value":"10%"}</v>
      </c>
      <c r="G23" s="15">
        <v>0.68</v>
      </c>
      <c r="H23" s="15" t="str">
        <f t="shared" si="2"/>
        <v>{"description": "Porcentaje de hogares sin recolección de basura público", "value":"68%"}</v>
      </c>
      <c r="I23" s="15">
        <v>0.35</v>
      </c>
      <c r="J23" s="15" t="str">
        <f t="shared" si="3"/>
        <v>{"description": "Porcentaje de hogares con servicio de internet", "value":"35%"}</v>
      </c>
      <c r="K23" s="15">
        <v>0.41</v>
      </c>
      <c r="L23" s="15" t="str">
        <f t="shared" si="4"/>
        <v>{"description": "Porcentaje de hogares sin acceso a un espacio público", "value":"41%"}</v>
      </c>
      <c r="M23" s="14">
        <v>2</v>
      </c>
      <c r="N23" s="15" t="str">
        <f t="shared" si="5"/>
        <v>{"description": "Número de homicidios en 2023", "value":"2"}</v>
      </c>
      <c r="O23" s="36" t="str">
        <f t="shared" si="6"/>
        <v>"category5": [{"description": "Porcentaje de hogares sin servicio de agua por cañería", "value":"44%"},{"description": "Porcentaje de hogares sin electricidad en su vivienda", "value":"10%"},{"description": "Porcentaje de hogares sin recolección de basura público", "value":"68%"},{"description": "Porcentaje de hogares con servicio de internet", "value":"35%"},{"description": "Porcentaje de hogares sin acceso a un espacio público", "value":"41%"},{"description": "Número de homicidios en 2023", "value":"2"}]</v>
      </c>
    </row>
    <row r="24" spans="1:15" ht="12.75" customHeight="1" x14ac:dyDescent="0.25">
      <c r="A24" s="24" t="s">
        <v>57</v>
      </c>
      <c r="B24" s="28" t="s">
        <v>108</v>
      </c>
      <c r="C24" s="15">
        <v>0.25</v>
      </c>
      <c r="D24" s="15" t="str">
        <f t="shared" si="0"/>
        <v>{"description": "Porcentaje de hogares sin servicio de agua por cañería", "value":"25%"}</v>
      </c>
      <c r="E24" s="15">
        <v>0.16</v>
      </c>
      <c r="F24" s="15" t="str">
        <f t="shared" si="1"/>
        <v>{"description": "Porcentaje de hogares sin electricidad en su vivienda", "value":"16%"}</v>
      </c>
      <c r="G24" s="15">
        <v>0.64</v>
      </c>
      <c r="H24" s="15" t="str">
        <f t="shared" si="2"/>
        <v>{"description": "Porcentaje de hogares sin recolección de basura público", "value":"64%"}</v>
      </c>
      <c r="I24" s="15">
        <v>0.43</v>
      </c>
      <c r="J24" s="15" t="str">
        <f t="shared" si="3"/>
        <v>{"description": "Porcentaje de hogares con servicio de internet", "value":"43%"}</v>
      </c>
      <c r="K24" s="15">
        <v>0.23</v>
      </c>
      <c r="L24" s="15" t="str">
        <f t="shared" si="4"/>
        <v>{"description": "Porcentaje de hogares sin acceso a un espacio público", "value":"23%"}</v>
      </c>
      <c r="M24" s="14">
        <v>7</v>
      </c>
      <c r="N24" s="15" t="str">
        <f t="shared" si="5"/>
        <v>{"description": "Número de homicidios en 2023", "value":"7"}</v>
      </c>
      <c r="O24" s="36" t="str">
        <f t="shared" si="6"/>
        <v>"category5": [{"description": "Porcentaje de hogares sin servicio de agua por cañería", "value":"25%"},{"description": "Porcentaje de hogares sin electricidad en su vivienda", "value":"16%"},{"description": "Porcentaje de hogares sin recolección de basura público", "value":"64%"},{"description": "Porcentaje de hogares con servicio de internet", "value":"43%"},{"description": "Porcentaje de hogares sin acceso a un espacio público", "value":"23%"},{"description": "Número de homicidios en 2023", "value":"7"}]</v>
      </c>
    </row>
    <row r="25" spans="1:15" ht="12.75" customHeight="1" x14ac:dyDescent="0.25">
      <c r="A25" s="24" t="s">
        <v>58</v>
      </c>
      <c r="B25" s="28" t="s">
        <v>125</v>
      </c>
      <c r="C25" s="15">
        <v>0.23</v>
      </c>
      <c r="D25" s="15" t="str">
        <f t="shared" si="0"/>
        <v>{"description": "Porcentaje de hogares sin servicio de agua por cañería", "value":"23%"}</v>
      </c>
      <c r="E25" s="15">
        <v>0.16</v>
      </c>
      <c r="F25" s="15" t="str">
        <f t="shared" si="1"/>
        <v>{"description": "Porcentaje de hogares sin electricidad en su vivienda", "value":"16%"}</v>
      </c>
      <c r="G25" s="15">
        <v>0.69</v>
      </c>
      <c r="H25" s="15" t="str">
        <f t="shared" si="2"/>
        <v>{"description": "Porcentaje de hogares sin recolección de basura público", "value":"69%"}</v>
      </c>
      <c r="I25" s="15">
        <v>0.14000000000000001</v>
      </c>
      <c r="J25" s="15" t="str">
        <f t="shared" si="3"/>
        <v>{"description": "Porcentaje de hogares con servicio de internet", "value":"14%"}</v>
      </c>
      <c r="K25" s="15">
        <v>0.41</v>
      </c>
      <c r="L25" s="15" t="str">
        <f t="shared" si="4"/>
        <v>{"description": "Porcentaje de hogares sin acceso a un espacio público", "value":"41%"}</v>
      </c>
      <c r="M25" s="14">
        <v>1</v>
      </c>
      <c r="N25" s="15" t="str">
        <f t="shared" si="5"/>
        <v>{"description": "Número de homicidios en 2023", "value":"1"}</v>
      </c>
      <c r="O25" s="36" t="str">
        <f t="shared" si="6"/>
        <v>"category5": [{"description": "Porcentaje de hogares sin servicio de agua por cañería", "value":"23%"},{"description": "Porcentaje de hogares sin electricidad en su vivienda", "value":"16%"},{"description": "Porcentaje de hogares sin recolección de basura público", "value":"69%"},{"description": "Porcentaje de hogares con servicio de internet", "value":"14%"},{"description": "Porcentaje de hogares sin acceso a un espacio público", "value":"41%"},{"description": "Número de homicidios en 2023", "value":"1"}]</v>
      </c>
    </row>
    <row r="26" spans="1:15" ht="12.75" customHeight="1" x14ac:dyDescent="0.25">
      <c r="A26" s="24" t="s">
        <v>59</v>
      </c>
      <c r="B26" s="28" t="s">
        <v>126</v>
      </c>
      <c r="C26" s="15">
        <v>0.23</v>
      </c>
      <c r="D26" s="15" t="str">
        <f t="shared" si="0"/>
        <v>{"description": "Porcentaje de hogares sin servicio de agua por cañería", "value":"23%"}</v>
      </c>
      <c r="E26" s="15">
        <v>0.1</v>
      </c>
      <c r="F26" s="15" t="str">
        <f t="shared" si="1"/>
        <v>{"description": "Porcentaje de hogares sin electricidad en su vivienda", "value":"10%"}</v>
      </c>
      <c r="G26" s="15">
        <v>0.6</v>
      </c>
      <c r="H26" s="15" t="str">
        <f t="shared" si="2"/>
        <v>{"description": "Porcentaje de hogares sin recolección de basura público", "value":"60%"}</v>
      </c>
      <c r="I26" s="15">
        <v>0.31</v>
      </c>
      <c r="J26" s="15" t="str">
        <f t="shared" si="3"/>
        <v>{"description": "Porcentaje de hogares con servicio de internet", "value":"31%"}</v>
      </c>
      <c r="K26" s="15">
        <v>0.3</v>
      </c>
      <c r="L26" s="15" t="str">
        <f t="shared" si="4"/>
        <v>{"description": "Porcentaje de hogares sin acceso a un espacio público", "value":"30%"}</v>
      </c>
      <c r="M26" s="14">
        <v>2</v>
      </c>
      <c r="N26" s="15" t="str">
        <f t="shared" si="5"/>
        <v>{"description": "Número de homicidios en 2023", "value":"2"}</v>
      </c>
      <c r="O26" s="36" t="str">
        <f t="shared" si="6"/>
        <v>"category5": [{"description": "Porcentaje de hogares sin servicio de agua por cañería", "value":"23%"},{"description": "Porcentaje de hogares sin electricidad en su vivienda", "value":"10%"},{"description": "Porcentaje de hogares sin recolección de basura público", "value":"60%"},{"description": "Porcentaje de hogares con servicio de internet", "value":"31%"},{"description": "Porcentaje de hogares sin acceso a un espacio público", "value":"30%"},{"description": "Número de homicidios en 2023", "value":"2"}]</v>
      </c>
    </row>
    <row r="27" spans="1:15" ht="12.75" customHeight="1" x14ac:dyDescent="0.25">
      <c r="A27" s="24" t="s">
        <v>60</v>
      </c>
      <c r="B27" s="28" t="s">
        <v>122</v>
      </c>
      <c r="C27" s="15">
        <v>0.21</v>
      </c>
      <c r="D27" s="15" t="str">
        <f t="shared" si="0"/>
        <v>{"description": "Porcentaje de hogares sin servicio de agua por cañería", "value":"21%"}</v>
      </c>
      <c r="E27" s="15">
        <v>0.11</v>
      </c>
      <c r="F27" s="15" t="str">
        <f t="shared" si="1"/>
        <v>{"description": "Porcentaje de hogares sin electricidad en su vivienda", "value":"11%"}</v>
      </c>
      <c r="G27" s="15">
        <v>0.6</v>
      </c>
      <c r="H27" s="15" t="str">
        <f t="shared" si="2"/>
        <v>{"description": "Porcentaje de hogares sin recolección de basura público", "value":"60%"}</v>
      </c>
      <c r="I27" s="15">
        <v>0.23</v>
      </c>
      <c r="J27" s="15" t="str">
        <f t="shared" si="3"/>
        <v>{"description": "Porcentaje de hogares con servicio de internet", "value":"23%"}</v>
      </c>
      <c r="K27" s="15">
        <v>0.35</v>
      </c>
      <c r="L27" s="15" t="str">
        <f t="shared" si="4"/>
        <v>{"description": "Porcentaje de hogares sin acceso a un espacio público", "value":"35%"}</v>
      </c>
      <c r="M27" s="14">
        <v>2</v>
      </c>
      <c r="N27" s="15" t="str">
        <f t="shared" si="5"/>
        <v>{"description": "Número de homicidios en 2023", "value":"2"}</v>
      </c>
      <c r="O27" s="36" t="str">
        <f t="shared" si="6"/>
        <v>"category5": [{"description": "Porcentaje de hogares sin servicio de agua por cañería", "value":"21%"},{"description": "Porcentaje de hogares sin electricidad en su vivienda", "value":"11%"},{"description": "Porcentaje de hogares sin recolección de basura público", "value":"60%"},{"description": "Porcentaje de hogares con servicio de internet", "value":"23%"},{"description": "Porcentaje de hogares sin acceso a un espacio público", "value":"35%"},{"description": "Número de homicidios en 2023", "value":"2"}]</v>
      </c>
    </row>
    <row r="28" spans="1:15" ht="12.75" customHeight="1" x14ac:dyDescent="0.25">
      <c r="A28" s="24" t="s">
        <v>61</v>
      </c>
      <c r="B28" s="28" t="s">
        <v>123</v>
      </c>
      <c r="C28" s="15">
        <v>0.3</v>
      </c>
      <c r="D28" s="15" t="str">
        <f t="shared" si="0"/>
        <v>{"description": "Porcentaje de hogares sin servicio de agua por cañería", "value":"30%"}</v>
      </c>
      <c r="E28" s="15">
        <v>0.1</v>
      </c>
      <c r="F28" s="15" t="str">
        <f t="shared" si="1"/>
        <v>{"description": "Porcentaje de hogares sin electricidad en su vivienda", "value":"10%"}</v>
      </c>
      <c r="G28" s="15">
        <v>0.41</v>
      </c>
      <c r="H28" s="15" t="str">
        <f t="shared" si="2"/>
        <v>{"description": "Porcentaje de hogares sin recolección de basura público", "value":"41%"}</v>
      </c>
      <c r="I28" s="15">
        <v>0.5</v>
      </c>
      <c r="J28" s="15" t="str">
        <f t="shared" si="3"/>
        <v>{"description": "Porcentaje de hogares con servicio de internet", "value":"50%"}</v>
      </c>
      <c r="K28" s="15">
        <v>0.28999999999999998</v>
      </c>
      <c r="L28" s="15" t="str">
        <f t="shared" si="4"/>
        <v>{"description": "Porcentaje de hogares sin acceso a un espacio público", "value":"29%"}</v>
      </c>
      <c r="M28" s="14">
        <v>6</v>
      </c>
      <c r="N28" s="15" t="str">
        <f t="shared" si="5"/>
        <v>{"description": "Número de homicidios en 2023", "value":"6"}</v>
      </c>
      <c r="O28" s="36" t="str">
        <f t="shared" si="6"/>
        <v>"category5": [{"description": "Porcentaje de hogares sin servicio de agua por cañería", "value":"30%"},{"description": "Porcentaje de hogares sin electricidad en su vivienda", "value":"10%"},{"description": "Porcentaje de hogares sin recolección de basura público", "value":"41%"},{"description": "Porcentaje de hogares con servicio de internet", "value":"50%"},{"description": "Porcentaje de hogares sin acceso a un espacio público", "value":"29%"},{"description": "Número de homicidios en 2023", "value":"6"}]</v>
      </c>
    </row>
    <row r="29" spans="1:15" ht="12.75" customHeight="1" x14ac:dyDescent="0.25">
      <c r="A29" s="24" t="s">
        <v>62</v>
      </c>
      <c r="B29" s="28" t="s">
        <v>124</v>
      </c>
      <c r="C29" s="15">
        <v>0.33</v>
      </c>
      <c r="D29" s="15" t="str">
        <f t="shared" si="0"/>
        <v>{"description": "Porcentaje de hogares sin servicio de agua por cañería", "value":"33%"}</v>
      </c>
      <c r="E29" s="15">
        <v>0.19</v>
      </c>
      <c r="F29" s="15" t="str">
        <f t="shared" si="1"/>
        <v>{"description": "Porcentaje de hogares sin electricidad en su vivienda", "value":"19%"}</v>
      </c>
      <c r="G29" s="15">
        <v>0.83</v>
      </c>
      <c r="H29" s="15" t="str">
        <f t="shared" si="2"/>
        <v>{"description": "Porcentaje de hogares sin recolección de basura público", "value":"83%"}</v>
      </c>
      <c r="I29" s="15">
        <v>0.25</v>
      </c>
      <c r="J29" s="15" t="str">
        <f t="shared" si="3"/>
        <v>{"description": "Porcentaje de hogares con servicio de internet", "value":"25%"}</v>
      </c>
      <c r="K29" s="15">
        <v>0.26</v>
      </c>
      <c r="L29" s="15" t="str">
        <f t="shared" si="4"/>
        <v>{"description": "Porcentaje de hogares sin acceso a un espacio público", "value":"26%"}</v>
      </c>
      <c r="M29" s="14">
        <v>5</v>
      </c>
      <c r="N29" s="15" t="str">
        <f t="shared" si="5"/>
        <v>{"description": "Número de homicidios en 2023", "value":"5"}</v>
      </c>
      <c r="O29" s="36" t="str">
        <f t="shared" si="6"/>
        <v>"category5": [{"description": "Porcentaje de hogares sin servicio de agua por cañería", "value":"33%"},{"description": "Porcentaje de hogares sin electricidad en su vivienda", "value":"19%"},{"description": "Porcentaje de hogares sin recolección de basura público", "value":"83%"},{"description": "Porcentaje de hogares con servicio de internet", "value":"25%"},{"description": "Porcentaje de hogares sin acceso a un espacio público", "value":"26%"},{"description": "Número de homicidios en 2023", "value":"5"}]</v>
      </c>
    </row>
    <row r="30" spans="1:15" ht="12.75" customHeight="1" x14ac:dyDescent="0.25">
      <c r="A30" s="24" t="s">
        <v>63</v>
      </c>
      <c r="B30" s="28" t="s">
        <v>86</v>
      </c>
      <c r="C30" s="15">
        <v>0.13</v>
      </c>
      <c r="D30" s="15" t="str">
        <f t="shared" si="0"/>
        <v>{"description": "Porcentaje de hogares sin servicio de agua por cañería", "value":"13%"}</v>
      </c>
      <c r="E30" s="15">
        <v>0.14000000000000001</v>
      </c>
      <c r="F30" s="15" t="str">
        <f t="shared" si="1"/>
        <v>{"description": "Porcentaje de hogares sin electricidad en su vivienda", "value":"14%"}</v>
      </c>
      <c r="G30" s="15">
        <v>0.37</v>
      </c>
      <c r="H30" s="15" t="str">
        <f t="shared" si="2"/>
        <v>{"description": "Porcentaje de hogares sin recolección de basura público", "value":"37%"}</v>
      </c>
      <c r="I30" s="15">
        <v>0.27</v>
      </c>
      <c r="J30" s="15" t="str">
        <f t="shared" si="3"/>
        <v>{"description": "Porcentaje de hogares con servicio de internet", "value":"27%"}</v>
      </c>
      <c r="K30" s="15">
        <v>0.28000000000000003</v>
      </c>
      <c r="L30" s="15" t="str">
        <f t="shared" si="4"/>
        <v>{"description": "Porcentaje de hogares sin acceso a un espacio público", "value":"28%"}</v>
      </c>
      <c r="M30" s="14">
        <v>0</v>
      </c>
      <c r="N30" s="15" t="str">
        <f t="shared" si="5"/>
        <v>{"description": "Número de homicidios en 2023", "value":""}</v>
      </c>
      <c r="O30" s="36" t="str">
        <f t="shared" si="6"/>
        <v>"category5": [{"description": "Porcentaje de hogares sin servicio de agua por cañería", "value":"13%"},{"description": "Porcentaje de hogares sin electricidad en su vivienda", "value":"14%"},{"description": "Porcentaje de hogares sin recolección de basura público", "value":"37%"},{"description": "Porcentaje de hogares con servicio de internet", "value":"27%"},{"description": "Porcentaje de hogares sin acceso a un espacio público", "value":"28%"},{"description": "Número de homicidios en 2023", "value":""}]</v>
      </c>
    </row>
    <row r="31" spans="1:15" ht="12.75" customHeight="1" x14ac:dyDescent="0.25">
      <c r="A31" s="24" t="s">
        <v>64</v>
      </c>
      <c r="B31" s="28" t="s">
        <v>89</v>
      </c>
      <c r="C31" s="15">
        <v>0.09</v>
      </c>
      <c r="D31" s="15" t="str">
        <f t="shared" si="0"/>
        <v>{"description": "Porcentaje de hogares sin servicio de agua por cañería", "value":"9%"}</v>
      </c>
      <c r="E31" s="15">
        <v>7.0000000000000007E-2</v>
      </c>
      <c r="F31" s="15" t="str">
        <f t="shared" si="1"/>
        <v>{"description": "Porcentaje de hogares sin electricidad en su vivienda", "value":"7%"}</v>
      </c>
      <c r="G31" s="15">
        <v>0.11</v>
      </c>
      <c r="H31" s="15" t="str">
        <f t="shared" si="2"/>
        <v>{"description": "Porcentaje de hogares sin recolección de basura público", "value":"11%"}</v>
      </c>
      <c r="I31" s="15">
        <v>0.63</v>
      </c>
      <c r="J31" s="15" t="str">
        <f t="shared" si="3"/>
        <v>{"description": "Porcentaje de hogares con servicio de internet", "value":"63%"}</v>
      </c>
      <c r="K31" s="15">
        <v>0.37</v>
      </c>
      <c r="L31" s="15" t="str">
        <f t="shared" si="4"/>
        <v>{"description": "Porcentaje de hogares sin acceso a un espacio público", "value":"37%"}</v>
      </c>
      <c r="M31" s="14">
        <v>23</v>
      </c>
      <c r="N31" s="15" t="str">
        <f t="shared" si="5"/>
        <v>{"description": "Número de homicidios en 2023", "value":"23"}</v>
      </c>
      <c r="O31" s="36" t="str">
        <f t="shared" si="6"/>
        <v>"category5": [{"description": "Porcentaje de hogares sin servicio de agua por cañería", "value":"9%"},{"description": "Porcentaje de hogares sin electricidad en su vivienda", "value":"7%"},{"description": "Porcentaje de hogares sin recolección de basura público", "value":"11%"},{"description": "Porcentaje de hogares con servicio de internet", "value":"63%"},{"description": "Porcentaje de hogares sin acceso a un espacio público", "value":"37%"},{"description": "Número de homicidios en 2023", "value":"23"}]</v>
      </c>
    </row>
    <row r="32" spans="1:15" ht="12.75" customHeight="1" x14ac:dyDescent="0.25">
      <c r="A32" s="24" t="s">
        <v>65</v>
      </c>
      <c r="B32" s="28" t="s">
        <v>87</v>
      </c>
      <c r="C32" s="15">
        <v>0.17</v>
      </c>
      <c r="D32" s="15" t="str">
        <f t="shared" si="0"/>
        <v>{"description": "Porcentaje de hogares sin servicio de agua por cañería", "value":"17%"}</v>
      </c>
      <c r="E32" s="15">
        <v>0.08</v>
      </c>
      <c r="F32" s="15" t="str">
        <f t="shared" si="1"/>
        <v>{"description": "Porcentaje de hogares sin electricidad en su vivienda", "value":"8%"}</v>
      </c>
      <c r="G32" s="15">
        <v>0.21</v>
      </c>
      <c r="H32" s="15" t="str">
        <f t="shared" si="2"/>
        <v>{"description": "Porcentaje de hogares sin recolección de basura público", "value":"21%"}</v>
      </c>
      <c r="I32" s="15">
        <v>0.44</v>
      </c>
      <c r="J32" s="15" t="str">
        <f t="shared" si="3"/>
        <v>{"description": "Porcentaje de hogares con servicio de internet", "value":"44%"}</v>
      </c>
      <c r="K32" s="15">
        <v>0.28999999999999998</v>
      </c>
      <c r="L32" s="15" t="str">
        <f t="shared" si="4"/>
        <v>{"description": "Porcentaje de hogares sin acceso a un espacio público", "value":"29%"}</v>
      </c>
      <c r="M32" s="14">
        <v>3</v>
      </c>
      <c r="N32" s="15" t="str">
        <f t="shared" si="5"/>
        <v>{"description": "Número de homicidios en 2023", "value":"3"}</v>
      </c>
      <c r="O32" s="36" t="str">
        <f t="shared" si="6"/>
        <v>"category5": [{"description": "Porcentaje de hogares sin servicio de agua por cañería", "value":"17%"},{"description": "Porcentaje de hogares sin electricidad en su vivienda", "value":"8%"},{"description": "Porcentaje de hogares sin recolección de basura público", "value":"21%"},{"description": "Porcentaje de hogares con servicio de internet", "value":"44%"},{"description": "Porcentaje de hogares sin acceso a un espacio público", "value":"29%"},{"description": "Número de homicidios en 2023", "value":"3"}]</v>
      </c>
    </row>
    <row r="33" spans="1:15" ht="12.75" customHeight="1" x14ac:dyDescent="0.25">
      <c r="A33" s="24" t="s">
        <v>66</v>
      </c>
      <c r="B33" s="28" t="s">
        <v>88</v>
      </c>
      <c r="C33" s="15">
        <v>0.06</v>
      </c>
      <c r="D33" s="15" t="str">
        <f t="shared" si="0"/>
        <v>{"description": "Porcentaje de hogares sin servicio de agua por cañería", "value":"6%"}</v>
      </c>
      <c r="E33" s="15">
        <v>0.04</v>
      </c>
      <c r="F33" s="15" t="str">
        <f t="shared" si="1"/>
        <v>{"description": "Porcentaje de hogares sin electricidad en su vivienda", "value":"4%"}</v>
      </c>
      <c r="G33" s="15">
        <v>0.19</v>
      </c>
      <c r="H33" s="15" t="str">
        <f t="shared" si="2"/>
        <v>{"description": "Porcentaje de hogares sin recolección de basura público", "value":"19%"}</v>
      </c>
      <c r="I33" s="15">
        <v>0.6</v>
      </c>
      <c r="J33" s="15" t="str">
        <f t="shared" si="3"/>
        <v>{"description": "Porcentaje de hogares con servicio de internet", "value":"60%"}</v>
      </c>
      <c r="K33" s="15">
        <v>0.21</v>
      </c>
      <c r="L33" s="15" t="str">
        <f t="shared" si="4"/>
        <v>{"description": "Porcentaje de hogares sin acceso a un espacio público", "value":"21%"}</v>
      </c>
      <c r="M33" s="14">
        <v>10</v>
      </c>
      <c r="N33" s="15" t="str">
        <f t="shared" si="5"/>
        <v>{"description": "Número de homicidios en 2023", "value":"10"}</v>
      </c>
      <c r="O33" s="36" t="str">
        <f t="shared" si="6"/>
        <v>"category5": [{"description": "Porcentaje de hogares sin servicio de agua por cañería", "value":"6%"},{"description": "Porcentaje de hogares sin electricidad en su vivienda", "value":"4%"},{"description": "Porcentaje de hogares sin recolección de basura público", "value":"19%"},{"description": "Porcentaje de hogares con servicio de internet", "value":"60%"},{"description": "Porcentaje de hogares sin acceso a un espacio público", "value":"21%"},{"description": "Número de homicidios en 2023", "value":"10"}]</v>
      </c>
    </row>
    <row r="34" spans="1:15" ht="12.75" customHeight="1" x14ac:dyDescent="0.25">
      <c r="A34" s="24" t="s">
        <v>67</v>
      </c>
      <c r="B34" s="28" t="s">
        <v>90</v>
      </c>
      <c r="C34" s="15">
        <v>0.32</v>
      </c>
      <c r="D34" s="15" t="str">
        <f t="shared" si="0"/>
        <v>{"description": "Porcentaje de hogares sin servicio de agua por cañería", "value":"32%"}</v>
      </c>
      <c r="E34" s="15">
        <v>0.16</v>
      </c>
      <c r="F34" s="15" t="str">
        <f t="shared" si="1"/>
        <v>{"description": "Porcentaje de hogares sin electricidad en su vivienda", "value":"16%"}</v>
      </c>
      <c r="G34" s="15">
        <v>0.27</v>
      </c>
      <c r="H34" s="15" t="str">
        <f t="shared" si="2"/>
        <v>{"description": "Porcentaje de hogares sin recolección de basura público", "value":"27%"}</v>
      </c>
      <c r="I34" s="15">
        <v>0.42</v>
      </c>
      <c r="J34" s="15" t="str">
        <f t="shared" si="3"/>
        <v>{"description": "Porcentaje de hogares con servicio de internet", "value":"42%"}</v>
      </c>
      <c r="K34" s="15">
        <v>0.43</v>
      </c>
      <c r="L34" s="15" t="str">
        <f t="shared" si="4"/>
        <v>{"description": "Porcentaje de hogares sin acceso a un espacio público", "value":"43%"}</v>
      </c>
      <c r="M34" s="14">
        <v>2</v>
      </c>
      <c r="N34" s="15" t="str">
        <f t="shared" si="5"/>
        <v>{"description": "Número de homicidios en 2023", "value":"2"}</v>
      </c>
      <c r="O34" s="36" t="str">
        <f t="shared" si="6"/>
        <v>"category5": [{"description": "Porcentaje de hogares sin servicio de agua por cañería", "value":"32%"},{"description": "Porcentaje de hogares sin electricidad en su vivienda", "value":"16%"},{"description": "Porcentaje de hogares sin recolección de basura público", "value":"27%"},{"description": "Porcentaje de hogares con servicio de internet", "value":"42%"},{"description": "Porcentaje de hogares sin acceso a un espacio público", "value":"43%"},{"description": "Número de homicidios en 2023", "value":"2"}]</v>
      </c>
    </row>
    <row r="35" spans="1:15" ht="12.75" customHeight="1" x14ac:dyDescent="0.25">
      <c r="A35" s="24" t="s">
        <v>68</v>
      </c>
      <c r="B35" s="28" t="s">
        <v>120</v>
      </c>
      <c r="C35" s="15">
        <v>0.22</v>
      </c>
      <c r="D35" s="15" t="str">
        <f t="shared" si="0"/>
        <v>{"description": "Porcentaje de hogares sin servicio de agua por cañería", "value":"22%"}</v>
      </c>
      <c r="E35" s="15">
        <v>0.18</v>
      </c>
      <c r="F35" s="15" t="str">
        <f t="shared" si="1"/>
        <v>{"description": "Porcentaje de hogares sin electricidad en su vivienda", "value":"18%"}</v>
      </c>
      <c r="G35" s="15">
        <v>0.7</v>
      </c>
      <c r="H35" s="15" t="str">
        <f t="shared" si="2"/>
        <v>{"description": "Porcentaje de hogares sin recolección de basura público", "value":"70%"}</v>
      </c>
      <c r="I35" s="15">
        <v>0.19</v>
      </c>
      <c r="J35" s="15" t="str">
        <f t="shared" si="3"/>
        <v>{"description": "Porcentaje de hogares con servicio de internet", "value":"19%"}</v>
      </c>
      <c r="K35" s="15">
        <v>0.28999999999999998</v>
      </c>
      <c r="L35" s="15" t="str">
        <f t="shared" si="4"/>
        <v>{"description": "Porcentaje de hogares sin acceso a un espacio público", "value":"29%"}</v>
      </c>
      <c r="M35" s="14">
        <v>2</v>
      </c>
      <c r="N35" s="15" t="str">
        <f t="shared" si="5"/>
        <v>{"description": "Número de homicidios en 2023", "value":"2"}</v>
      </c>
      <c r="O35" s="36" t="str">
        <f t="shared" si="6"/>
        <v>"category5": [{"description": "Porcentaje de hogares sin servicio de agua por cañería", "value":"22%"},{"description": "Porcentaje de hogares sin electricidad en su vivienda", "value":"18%"},{"description": "Porcentaje de hogares sin recolección de basura público", "value":"70%"},{"description": "Porcentaje de hogares con servicio de internet", "value":"19%"},{"description": "Porcentaje de hogares sin acceso a un espacio público", "value":"29%"},{"description": "Número de homicidios en 2023", "value":"2"}]</v>
      </c>
    </row>
    <row r="36" spans="1:15" ht="12.75" customHeight="1" x14ac:dyDescent="0.25">
      <c r="A36" s="24" t="s">
        <v>69</v>
      </c>
      <c r="B36" s="28" t="s">
        <v>121</v>
      </c>
      <c r="C36" s="15">
        <v>0.2</v>
      </c>
      <c r="D36" s="15" t="str">
        <f t="shared" si="0"/>
        <v>{"description": "Porcentaje de hogares sin servicio de agua por cañería", "value":"20%"}</v>
      </c>
      <c r="E36" s="15">
        <v>0.17</v>
      </c>
      <c r="F36" s="15" t="str">
        <f t="shared" si="1"/>
        <v>{"description": "Porcentaje de hogares sin electricidad en su vivienda", "value":"17%"}</v>
      </c>
      <c r="G36" s="15">
        <v>0.36</v>
      </c>
      <c r="H36" s="15" t="str">
        <f t="shared" si="2"/>
        <v>{"description": "Porcentaje de hogares sin recolección de basura público", "value":"36%"}</v>
      </c>
      <c r="I36" s="15">
        <v>0.31</v>
      </c>
      <c r="J36" s="15" t="str">
        <f t="shared" si="3"/>
        <v>{"description": "Porcentaje de hogares con servicio de internet", "value":"31%"}</v>
      </c>
      <c r="K36" s="15">
        <v>0.22</v>
      </c>
      <c r="L36" s="15" t="str">
        <f t="shared" si="4"/>
        <v>{"description": "Porcentaje de hogares sin acceso a un espacio público", "value":"22%"}</v>
      </c>
      <c r="M36" s="14">
        <v>7</v>
      </c>
      <c r="N36" s="15" t="str">
        <f t="shared" si="5"/>
        <v>{"description": "Número de homicidios en 2023", "value":"7"}</v>
      </c>
      <c r="O36" s="36" t="str">
        <f t="shared" si="6"/>
        <v>"category5": [{"description": "Porcentaje de hogares sin servicio de agua por cañería", "value":"20%"},{"description": "Porcentaje de hogares sin electricidad en su vivienda", "value":"17%"},{"description": "Porcentaje de hogares sin recolección de basura público", "value":"36%"},{"description": "Porcentaje de hogares con servicio de internet", "value":"31%"},{"description": "Porcentaje de hogares sin acceso a un espacio público", "value":"22%"},{"description": "Número de homicidios en 2023", "value":"7"}]</v>
      </c>
    </row>
    <row r="37" spans="1:15" ht="12.75" customHeight="1" x14ac:dyDescent="0.25">
      <c r="A37" s="24" t="s">
        <v>70</v>
      </c>
      <c r="B37" s="28" t="s">
        <v>116</v>
      </c>
      <c r="C37" s="15">
        <v>0.15</v>
      </c>
      <c r="D37" s="15" t="str">
        <f t="shared" si="0"/>
        <v>{"description": "Porcentaje de hogares sin servicio de agua por cañería", "value":"15%"}</v>
      </c>
      <c r="E37" s="15">
        <v>0.09</v>
      </c>
      <c r="F37" s="15" t="str">
        <f t="shared" si="1"/>
        <v>{"description": "Porcentaje de hogares sin electricidad en su vivienda", "value":"9%"}</v>
      </c>
      <c r="G37" s="15">
        <v>0.42</v>
      </c>
      <c r="H37" s="15" t="str">
        <f t="shared" si="2"/>
        <v>{"description": "Porcentaje de hogares sin recolección de basura público", "value":"42%"}</v>
      </c>
      <c r="I37" s="15">
        <v>0.33</v>
      </c>
      <c r="J37" s="15" t="str">
        <f t="shared" si="3"/>
        <v>{"description": "Porcentaje de hogares con servicio de internet", "value":"33%"}</v>
      </c>
      <c r="K37" s="15">
        <v>0.26</v>
      </c>
      <c r="L37" s="15" t="str">
        <f t="shared" si="4"/>
        <v>{"description": "Porcentaje de hogares sin acceso a un espacio público", "value":"26%"}</v>
      </c>
      <c r="M37" s="14">
        <v>1</v>
      </c>
      <c r="N37" s="15" t="str">
        <f t="shared" si="5"/>
        <v>{"description": "Número de homicidios en 2023", "value":"1"}</v>
      </c>
      <c r="O37" s="36" t="str">
        <f t="shared" si="6"/>
        <v>"category5": [{"description": "Porcentaje de hogares sin servicio de agua por cañería", "value":"15%"},{"description": "Porcentaje de hogares sin electricidad en su vivienda", "value":"9%"},{"description": "Porcentaje de hogares sin recolección de basura público", "value":"42%"},{"description": "Porcentaje de hogares con servicio de internet", "value":"33%"},{"description": "Porcentaje de hogares sin acceso a un espacio público", "value":"26%"},{"description": "Número de homicidios en 2023", "value":"1"}]</v>
      </c>
    </row>
    <row r="38" spans="1:15" ht="12.75" customHeight="1" x14ac:dyDescent="0.25">
      <c r="A38" s="24" t="s">
        <v>71</v>
      </c>
      <c r="B38" s="28" t="s">
        <v>117</v>
      </c>
      <c r="C38" s="15">
        <v>0.27</v>
      </c>
      <c r="D38" s="15" t="str">
        <f t="shared" si="0"/>
        <v>{"description": "Porcentaje de hogares sin servicio de agua por cañería", "value":"27%"}</v>
      </c>
      <c r="E38" s="15">
        <v>0.13</v>
      </c>
      <c r="F38" s="15" t="str">
        <f t="shared" si="1"/>
        <v>{"description": "Porcentaje de hogares sin electricidad en su vivienda", "value":"13%"}</v>
      </c>
      <c r="G38" s="15">
        <v>0.28999999999999998</v>
      </c>
      <c r="H38" s="15" t="str">
        <f t="shared" si="2"/>
        <v>{"description": "Porcentaje de hogares sin recolección de basura público", "value":"29%"}</v>
      </c>
      <c r="I38" s="15">
        <v>0.42</v>
      </c>
      <c r="J38" s="15" t="str">
        <f t="shared" si="3"/>
        <v>{"description": "Porcentaje de hogares con servicio de internet", "value":"42%"}</v>
      </c>
      <c r="K38" s="15">
        <v>0.47</v>
      </c>
      <c r="L38" s="15" t="str">
        <f t="shared" si="4"/>
        <v>{"description": "Porcentaje de hogares sin acceso a un espacio público", "value":"47%"}</v>
      </c>
      <c r="M38" s="14">
        <v>9</v>
      </c>
      <c r="N38" s="15" t="str">
        <f t="shared" si="5"/>
        <v>{"description": "Número de homicidios en 2023", "value":"9"}</v>
      </c>
      <c r="O38" s="36" t="str">
        <f t="shared" si="6"/>
        <v>"category5": [{"description": "Porcentaje de hogares sin servicio de agua por cañería", "value":"27%"},{"description": "Porcentaje de hogares sin electricidad en su vivienda", "value":"13%"},{"description": "Porcentaje de hogares sin recolección de basura público", "value":"29%"},{"description": "Porcentaje de hogares con servicio de internet", "value":"42%"},{"description": "Porcentaje de hogares sin acceso a un espacio público", "value":"47%"},{"description": "Número de homicidios en 2023", "value":"9"}]</v>
      </c>
    </row>
    <row r="39" spans="1:15" ht="12.75" customHeight="1" x14ac:dyDescent="0.25">
      <c r="A39" s="24" t="s">
        <v>72</v>
      </c>
      <c r="B39" s="28" t="s">
        <v>119</v>
      </c>
      <c r="C39" s="15">
        <v>0.13</v>
      </c>
      <c r="D39" s="15" t="str">
        <f t="shared" si="0"/>
        <v>{"description": "Porcentaje de hogares sin servicio de agua por cañería", "value":"13%"}</v>
      </c>
      <c r="E39" s="15">
        <v>0.17</v>
      </c>
      <c r="F39" s="15" t="str">
        <f t="shared" si="1"/>
        <v>{"description": "Porcentaje de hogares sin electricidad en su vivienda", "value":"17%"}</v>
      </c>
      <c r="G39" s="15">
        <v>0.46</v>
      </c>
      <c r="H39" s="15" t="str">
        <f t="shared" si="2"/>
        <v>{"description": "Porcentaje de hogares sin recolección de basura público", "value":"46%"}</v>
      </c>
      <c r="I39" s="15">
        <v>0.28999999999999998</v>
      </c>
      <c r="J39" s="15" t="str">
        <f t="shared" si="3"/>
        <v>{"description": "Porcentaje de hogares con servicio de internet", "value":"29%"}</v>
      </c>
      <c r="K39" s="15">
        <v>0.27</v>
      </c>
      <c r="L39" s="15" t="str">
        <f t="shared" si="4"/>
        <v>{"description": "Porcentaje de hogares sin acceso a un espacio público", "value":"27%"}</v>
      </c>
      <c r="M39" s="14">
        <v>4</v>
      </c>
      <c r="N39" s="15" t="str">
        <f t="shared" si="5"/>
        <v>{"description": "Número de homicidios en 2023", "value":"4"}</v>
      </c>
      <c r="O39" s="36" t="str">
        <f t="shared" si="6"/>
        <v>"category5": [{"description": "Porcentaje de hogares sin servicio de agua por cañería", "value":"13%"},{"description": "Porcentaje de hogares sin electricidad en su vivienda", "value":"17%"},{"description": "Porcentaje de hogares sin recolección de basura público", "value":"46%"},{"description": "Porcentaje de hogares con servicio de internet", "value":"29%"},{"description": "Porcentaje de hogares sin acceso a un espacio público", "value":"27%"},{"description": "Número de homicidios en 2023", "value":"4"}]</v>
      </c>
    </row>
    <row r="40" spans="1:15" ht="12.75" customHeight="1" x14ac:dyDescent="0.25">
      <c r="A40" s="24" t="s">
        <v>73</v>
      </c>
      <c r="B40" s="28" t="s">
        <v>118</v>
      </c>
      <c r="C40" s="15">
        <v>0.28999999999999998</v>
      </c>
      <c r="D40" s="15" t="str">
        <f t="shared" si="0"/>
        <v>{"description": "Porcentaje de hogares sin servicio de agua por cañería", "value":"29%"}</v>
      </c>
      <c r="E40" s="15">
        <v>0.26</v>
      </c>
      <c r="F40" s="15" t="str">
        <f t="shared" si="1"/>
        <v>{"description": "Porcentaje de hogares sin electricidad en su vivienda", "value":"26%"}</v>
      </c>
      <c r="G40" s="15">
        <v>0.55000000000000004</v>
      </c>
      <c r="H40" s="15" t="str">
        <f t="shared" si="2"/>
        <v>{"description": "Porcentaje de hogares sin recolección de basura público", "value":"55%"}</v>
      </c>
      <c r="I40" s="15">
        <v>0.2</v>
      </c>
      <c r="J40" s="15" t="str">
        <f t="shared" si="3"/>
        <v>{"description": "Porcentaje de hogares con servicio de internet", "value":"20%"}</v>
      </c>
      <c r="K40" s="15">
        <v>0.3</v>
      </c>
      <c r="L40" s="15" t="str">
        <f t="shared" si="4"/>
        <v>{"description": "Porcentaje de hogares sin acceso a un espacio público", "value":"30%"}</v>
      </c>
      <c r="M40" s="14">
        <v>1</v>
      </c>
      <c r="N40" s="15" t="str">
        <f t="shared" si="5"/>
        <v>{"description": "Número de homicidios en 2023", "value":"1"}</v>
      </c>
      <c r="O40" s="36" t="str">
        <f t="shared" si="6"/>
        <v>"category5": [{"description": "Porcentaje de hogares sin servicio de agua por cañería", "value":"29%"},{"description": "Porcentaje de hogares sin electricidad en su vivienda", "value":"26%"},{"description": "Porcentaje de hogares sin recolección de basura público", "value":"55%"},{"description": "Porcentaje de hogares con servicio de internet", "value":"20%"},{"description": "Porcentaje de hogares sin acceso a un espacio público", "value":"30%"},{"description": "Número de homicidios en 2023", "value":"1"}]</v>
      </c>
    </row>
    <row r="41" spans="1:15" ht="12.75" customHeight="1" x14ac:dyDescent="0.25">
      <c r="A41" s="24" t="s">
        <v>74</v>
      </c>
      <c r="B41" s="28" t="s">
        <v>112</v>
      </c>
      <c r="C41" s="15">
        <v>0.32</v>
      </c>
      <c r="D41" s="15" t="str">
        <f t="shared" si="0"/>
        <v>{"description": "Porcentaje de hogares sin servicio de agua por cañería", "value":"32%"}</v>
      </c>
      <c r="E41" s="15">
        <v>0.3</v>
      </c>
      <c r="F41" s="15" t="str">
        <f t="shared" si="1"/>
        <v>{"description": "Porcentaje de hogares sin electricidad en su vivienda", "value":"30%"}</v>
      </c>
      <c r="G41" s="15">
        <v>0.6</v>
      </c>
      <c r="H41" s="15" t="str">
        <f t="shared" si="2"/>
        <v>{"description": "Porcentaje de hogares sin recolección de basura público", "value":"60%"}</v>
      </c>
      <c r="I41" s="15">
        <v>0.18</v>
      </c>
      <c r="J41" s="15" t="str">
        <f t="shared" si="3"/>
        <v>{"description": "Porcentaje de hogares con servicio de internet", "value":"18%"}</v>
      </c>
      <c r="K41" s="15">
        <v>0.35</v>
      </c>
      <c r="L41" s="15" t="str">
        <f t="shared" si="4"/>
        <v>{"description": "Porcentaje de hogares sin acceso a un espacio público", "value":"35%"}</v>
      </c>
      <c r="M41" s="14">
        <v>2</v>
      </c>
      <c r="N41" s="15" t="str">
        <f t="shared" si="5"/>
        <v>{"description": "Número de homicidios en 2023", "value":"2"}</v>
      </c>
      <c r="O41" s="36" t="str">
        <f t="shared" si="6"/>
        <v>"category5": [{"description": "Porcentaje de hogares sin servicio de agua por cañería", "value":"32%"},{"description": "Porcentaje de hogares sin electricidad en su vivienda", "value":"30%"},{"description": "Porcentaje de hogares sin recolección de basura público", "value":"60%"},{"description": "Porcentaje de hogares con servicio de internet", "value":"18%"},{"description": "Porcentaje de hogares sin acceso a un espacio público", "value":"35%"},{"description": "Número de homicidios en 2023", "value":"2"}]</v>
      </c>
    </row>
    <row r="42" spans="1:15" ht="12.75" customHeight="1" x14ac:dyDescent="0.25">
      <c r="A42" s="24" t="s">
        <v>75</v>
      </c>
      <c r="B42" s="28" t="s">
        <v>113</v>
      </c>
      <c r="C42" s="15">
        <v>0.2</v>
      </c>
      <c r="D42" s="15" t="str">
        <f t="shared" si="0"/>
        <v>{"description": "Porcentaje de hogares sin servicio de agua por cañería", "value":"20%"}</v>
      </c>
      <c r="E42" s="15">
        <v>0.14000000000000001</v>
      </c>
      <c r="F42" s="15" t="str">
        <f t="shared" si="1"/>
        <v>{"description": "Porcentaje de hogares sin electricidad en su vivienda", "value":"14%"}</v>
      </c>
      <c r="G42" s="15">
        <v>0.25</v>
      </c>
      <c r="H42" s="15" t="str">
        <f t="shared" si="2"/>
        <v>{"description": "Porcentaje de hogares sin recolección de basura público", "value":"25%"}</v>
      </c>
      <c r="I42" s="15">
        <v>0.43</v>
      </c>
      <c r="J42" s="15" t="str">
        <f t="shared" si="3"/>
        <v>{"description": "Porcentaje de hogares con servicio de internet", "value":"43%"}</v>
      </c>
      <c r="K42" s="15">
        <v>0.31</v>
      </c>
      <c r="L42" s="15" t="str">
        <f t="shared" si="4"/>
        <v>{"description": "Porcentaje de hogares sin acceso a un espacio público", "value":"31%"}</v>
      </c>
      <c r="M42" s="14">
        <v>1</v>
      </c>
      <c r="N42" s="15" t="str">
        <f t="shared" si="5"/>
        <v>{"description": "Número de homicidios en 2023", "value":"1"}</v>
      </c>
      <c r="O42" s="36" t="str">
        <f t="shared" si="6"/>
        <v>"category5": [{"description": "Porcentaje de hogares sin servicio de agua por cañería", "value":"20%"},{"description": "Porcentaje de hogares sin electricidad en su vivienda", "value":"14%"},{"description": "Porcentaje de hogares sin recolección de basura público", "value":"25%"},{"description": "Porcentaje de hogares con servicio de internet", "value":"43%"},{"description": "Porcentaje de hogares sin acceso a un espacio público", "value":"31%"},{"description": "Número de homicidios en 2023", "value":"1"}]</v>
      </c>
    </row>
    <row r="43" spans="1:15" ht="12.75" customHeight="1" x14ac:dyDescent="0.25">
      <c r="A43" s="24" t="s">
        <v>76</v>
      </c>
      <c r="B43" s="28" t="s">
        <v>115</v>
      </c>
      <c r="C43" s="15">
        <v>0.4</v>
      </c>
      <c r="D43" s="15" t="str">
        <f t="shared" si="0"/>
        <v>{"description": "Porcentaje de hogares sin servicio de agua por cañería", "value":"40%"}</v>
      </c>
      <c r="E43" s="15">
        <v>0.23</v>
      </c>
      <c r="F43" s="15" t="str">
        <f t="shared" si="1"/>
        <v>{"description": "Porcentaje de hogares sin electricidad en su vivienda", "value":"23%"}</v>
      </c>
      <c r="G43" s="15">
        <v>0.7</v>
      </c>
      <c r="H43" s="15" t="str">
        <f t="shared" si="2"/>
        <v>{"description": "Porcentaje de hogares sin recolección de basura público", "value":"70%"}</v>
      </c>
      <c r="I43" s="15">
        <v>0.23</v>
      </c>
      <c r="J43" s="15" t="str">
        <f t="shared" si="3"/>
        <v>{"description": "Porcentaje de hogares con servicio de internet", "value":"23%"}</v>
      </c>
      <c r="K43" s="15">
        <v>0.25</v>
      </c>
      <c r="L43" s="15" t="str">
        <f t="shared" si="4"/>
        <v>{"description": "Porcentaje de hogares sin acceso a un espacio público", "value":"25%"}</v>
      </c>
      <c r="M43" s="14">
        <v>4</v>
      </c>
      <c r="N43" s="15" t="str">
        <f t="shared" si="5"/>
        <v>{"description": "Número de homicidios en 2023", "value":"4"}</v>
      </c>
      <c r="O43" s="36" t="str">
        <f t="shared" si="6"/>
        <v>"category5": [{"description": "Porcentaje de hogares sin servicio de agua por cañería", "value":"40%"},{"description": "Porcentaje de hogares sin electricidad en su vivienda", "value":"23%"},{"description": "Porcentaje de hogares sin recolección de basura público", "value":"70%"},{"description": "Porcentaje de hogares con servicio de internet", "value":"23%"},{"description": "Porcentaje de hogares sin acceso a un espacio público", "value":"25%"},{"description": "Número de homicidios en 2023", "value":"4"}]</v>
      </c>
    </row>
    <row r="44" spans="1:15" ht="12.75" customHeight="1" x14ac:dyDescent="0.25">
      <c r="A44" s="24" t="s">
        <v>77</v>
      </c>
      <c r="B44" s="28" t="s">
        <v>114</v>
      </c>
      <c r="C44" s="15">
        <v>0.25</v>
      </c>
      <c r="D44" s="15" t="str">
        <f t="shared" si="0"/>
        <v>{"description": "Porcentaje de hogares sin servicio de agua por cañería", "value":"25%"}</v>
      </c>
      <c r="E44" s="15">
        <v>0.22</v>
      </c>
      <c r="F44" s="15" t="str">
        <f t="shared" si="1"/>
        <v>{"description": "Porcentaje de hogares sin electricidad en su vivienda", "value":"22%"}</v>
      </c>
      <c r="G44" s="15">
        <v>0.5</v>
      </c>
      <c r="H44" s="15" t="str">
        <f t="shared" si="2"/>
        <v>{"description": "Porcentaje de hogares sin recolección de basura público", "value":"50%"}</v>
      </c>
      <c r="I44" s="15">
        <v>0.31</v>
      </c>
      <c r="J44" s="15" t="str">
        <f t="shared" si="3"/>
        <v>{"description": "Porcentaje de hogares con servicio de internet", "value":"31%"}</v>
      </c>
      <c r="K44" s="15">
        <v>0.28000000000000003</v>
      </c>
      <c r="L44" s="15" t="str">
        <f t="shared" si="4"/>
        <v>{"description": "Porcentaje de hogares sin acceso a un espacio público", "value":"28%"}</v>
      </c>
      <c r="M44" s="14">
        <v>2</v>
      </c>
      <c r="N44" s="15" t="str">
        <f t="shared" si="5"/>
        <v>{"description": "Número de homicidios en 2023", "value":"2"}</v>
      </c>
      <c r="O44" s="36" t="str">
        <f t="shared" si="6"/>
        <v>"category5": [{"description": "Porcentaje de hogares sin servicio de agua por cañería", "value":"25%"},{"description": "Porcentaje de hogares sin electricidad en su vivienda", "value":"22%"},{"description": "Porcentaje de hogares sin recolección de basura público", "value":"50%"},{"description": "Porcentaje de hogares con servicio de internet", "value":"31%"},{"description": "Porcentaje de hogares sin acceso a un espacio público", "value":"28%"},{"description": "Número de homicidios en 2023", "value":"2"}]</v>
      </c>
    </row>
    <row r="45" spans="1:15" ht="12.75" customHeight="1" x14ac:dyDescent="0.25">
      <c r="A45" s="24" t="s">
        <v>78</v>
      </c>
      <c r="B45" s="28" t="s">
        <v>109</v>
      </c>
      <c r="C45" s="15">
        <v>0.28999999999999998</v>
      </c>
      <c r="D45" s="15" t="str">
        <f t="shared" si="0"/>
        <v>{"description": "Porcentaje de hogares sin servicio de agua por cañería", "value":"29%"}</v>
      </c>
      <c r="E45" s="15">
        <v>0.23</v>
      </c>
      <c r="F45" s="15" t="str">
        <f t="shared" si="1"/>
        <v>{"description": "Porcentaje de hogares sin electricidad en su vivienda", "value":"23%"}</v>
      </c>
      <c r="G45" s="15">
        <v>0.36</v>
      </c>
      <c r="H45" s="15" t="str">
        <f t="shared" si="2"/>
        <v>{"description": "Porcentaje de hogares sin recolección de basura público", "value":"36%"}</v>
      </c>
      <c r="I45" s="15">
        <v>0.35</v>
      </c>
      <c r="J45" s="15" t="str">
        <f t="shared" si="3"/>
        <v>{"description": "Porcentaje de hogares con servicio de internet", "value":"35%"}</v>
      </c>
      <c r="K45" s="15">
        <v>0.38</v>
      </c>
      <c r="L45" s="15" t="str">
        <f t="shared" si="4"/>
        <v>{"description": "Porcentaje de hogares sin acceso a un espacio público", "value":"38%"}</v>
      </c>
      <c r="M45" s="14">
        <v>2</v>
      </c>
      <c r="N45" s="15" t="str">
        <f t="shared" si="5"/>
        <v>{"description": "Número de homicidios en 2023", "value":"2"}</v>
      </c>
      <c r="O45" s="36" t="str">
        <f t="shared" si="6"/>
        <v>"category5": [{"description": "Porcentaje de hogares sin servicio de agua por cañería", "value":"29%"},{"description": "Porcentaje de hogares sin electricidad en su vivienda", "value":"23%"},{"description": "Porcentaje de hogares sin recolección de basura público", "value":"36%"},{"description": "Porcentaje de hogares con servicio de internet", "value":"35%"},{"description": "Porcentaje de hogares sin acceso a un espacio público", "value":"38%"},{"description": "Número de homicidios en 2023", "value":"2"}]</v>
      </c>
    </row>
    <row r="46" spans="1:15" ht="12.75" customHeight="1" x14ac:dyDescent="0.25">
      <c r="A46" s="24" t="s">
        <v>79</v>
      </c>
      <c r="B46" s="28" t="s">
        <v>111</v>
      </c>
      <c r="C46" s="15">
        <v>0.3</v>
      </c>
      <c r="D46" s="15" t="str">
        <f t="shared" si="0"/>
        <v>{"description": "Porcentaje de hogares sin servicio de agua por cañería", "value":"30%"}</v>
      </c>
      <c r="E46" s="15">
        <v>0.24</v>
      </c>
      <c r="F46" s="15" t="str">
        <f t="shared" si="1"/>
        <v>{"description": "Porcentaje de hogares sin electricidad en su vivienda", "value":"24%"}</v>
      </c>
      <c r="G46" s="15">
        <v>0.83</v>
      </c>
      <c r="H46" s="15" t="str">
        <f t="shared" si="2"/>
        <v>{"description": "Porcentaje de hogares sin recolección de basura público", "value":"83%"}</v>
      </c>
      <c r="I46" s="15">
        <v>0.22</v>
      </c>
      <c r="J46" s="15" t="str">
        <f t="shared" si="3"/>
        <v>{"description": "Porcentaje de hogares con servicio de internet", "value":"22%"}</v>
      </c>
      <c r="K46" s="15">
        <v>0.18</v>
      </c>
      <c r="L46" s="15" t="str">
        <f t="shared" si="4"/>
        <v>{"description": "Porcentaje de hogares sin acceso a un espacio público", "value":"18%"}</v>
      </c>
      <c r="M46" s="14">
        <v>1</v>
      </c>
      <c r="N46" s="15" t="str">
        <f t="shared" si="5"/>
        <v>{"description": "Número de homicidios en 2023", "value":"1"}</v>
      </c>
      <c r="O46" s="36" t="str">
        <f t="shared" si="6"/>
        <v>"category5": [{"description": "Porcentaje de hogares sin servicio de agua por cañería", "value":"30%"},{"description": "Porcentaje de hogares sin electricidad en su vivienda", "value":"24%"},{"description": "Porcentaje de hogares sin recolección de basura público", "value":"83%"},{"description": "Porcentaje de hogares con servicio de internet", "value":"22%"},{"description": "Porcentaje de hogares sin acceso a un espacio público", "value":"18%"},{"description": "Número de homicidios en 2023", "value":"1"}]</v>
      </c>
    </row>
    <row r="47" spans="1:15" ht="12.75" customHeight="1" x14ac:dyDescent="0.25">
      <c r="A47" s="24" t="s">
        <v>80</v>
      </c>
      <c r="B47" s="28" t="s">
        <v>110</v>
      </c>
      <c r="C47" s="15">
        <v>0.31</v>
      </c>
      <c r="D47" s="15" t="str">
        <f t="shared" si="0"/>
        <v>{"description": "Porcentaje de hogares sin servicio de agua por cañería", "value":"31%"}</v>
      </c>
      <c r="E47" s="15">
        <v>0.18</v>
      </c>
      <c r="F47" s="15" t="str">
        <f t="shared" si="1"/>
        <v>{"description": "Porcentaje de hogares sin electricidad en su vivienda", "value":"18%"}</v>
      </c>
      <c r="G47" s="15">
        <v>0.69</v>
      </c>
      <c r="H47" s="15" t="str">
        <f t="shared" si="2"/>
        <v>{"description": "Porcentaje de hogares sin recolección de basura público", "value":"69%"}</v>
      </c>
      <c r="I47" s="15">
        <v>0.36</v>
      </c>
      <c r="J47" s="15" t="str">
        <f t="shared" si="3"/>
        <v>{"description": "Porcentaje de hogares con servicio de internet", "value":"36%"}</v>
      </c>
      <c r="K47" s="15">
        <v>0.32</v>
      </c>
      <c r="L47" s="15" t="str">
        <f t="shared" si="4"/>
        <v>{"description": "Porcentaje de hogares sin acceso a un espacio público", "value":"32%"}</v>
      </c>
      <c r="M47" s="14">
        <v>7</v>
      </c>
      <c r="N47" s="15" t="str">
        <f t="shared" si="5"/>
        <v>{"description": "Número de homicidios en 2023", "value":"7"}</v>
      </c>
      <c r="O47" s="36" t="str">
        <f t="shared" si="6"/>
        <v>"category5": [{"description": "Porcentaje de hogares sin servicio de agua por cañería", "value":"31%"},{"description": "Porcentaje de hogares sin electricidad en su vivienda", "value":"18%"},{"description": "Porcentaje de hogares sin recolección de basura público", "value":"69%"},{"description": "Porcentaje de hogares con servicio de internet", "value":"36%"},{"description": "Porcentaje de hogares sin acceso a un espacio público", "value":"32%"},{"description": "Número de homicidios en 2023", "value":"7"}]</v>
      </c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2">
    <mergeCell ref="C1:M1"/>
    <mergeCell ref="N1:O1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G3" sqref="G3:G47"/>
    </sheetView>
  </sheetViews>
  <sheetFormatPr baseColWidth="10" defaultColWidth="12.6640625" defaultRowHeight="15" customHeight="1" x14ac:dyDescent="0.25"/>
  <cols>
    <col min="1" max="1" width="20.88671875" customWidth="1"/>
    <col min="2" max="2" width="4.33203125" customWidth="1"/>
    <col min="3" max="6" width="15" customWidth="1"/>
  </cols>
  <sheetData>
    <row r="1" spans="1:7" ht="45" customHeight="1" x14ac:dyDescent="0.25">
      <c r="A1" s="1"/>
      <c r="B1" s="1"/>
      <c r="C1" s="32" t="s">
        <v>5</v>
      </c>
      <c r="D1" s="35"/>
      <c r="E1" s="33"/>
      <c r="F1" s="4"/>
    </row>
    <row r="2" spans="1:7" ht="79.2" customHeight="1" x14ac:dyDescent="0.25">
      <c r="A2" s="23" t="s">
        <v>6</v>
      </c>
      <c r="B2" s="27" t="s">
        <v>82</v>
      </c>
      <c r="C2" s="7" t="s">
        <v>34</v>
      </c>
      <c r="D2" s="7"/>
      <c r="E2" s="7" t="s">
        <v>35</v>
      </c>
    </row>
    <row r="3" spans="1:7" ht="12.75" customHeight="1" x14ac:dyDescent="0.25">
      <c r="A3" s="24" t="s">
        <v>81</v>
      </c>
      <c r="B3" s="28" t="s">
        <v>127</v>
      </c>
      <c r="C3" s="15">
        <v>0.253</v>
      </c>
      <c r="D3" s="15" t="str">
        <f>CONCATENATE("{","""" &amp; "description"  &amp; """", ": ", """" &amp; $C$2 &amp; """", ", """ &amp; "value" &amp;""":", """" &amp; TEXT(C3,"##%") &amp; """","}")</f>
        <v>{"description": "Porcentaje de hogares receptores de remesas en divisas", "value":"25%"}</v>
      </c>
      <c r="E3" s="17">
        <v>197.56</v>
      </c>
      <c r="F3" s="15" t="str">
        <f>CONCATENATE("{","""" &amp; "description"  &amp; """", ": ", """" &amp; $E$2 &amp; """", ", """ &amp; "value" &amp;""":", """" &amp; TEXT(E3,"$###.##") &amp; """","}")</f>
        <v>{"description": "Ingreso mensual promedio de remesas en divisas", "value":"$197.56"}</v>
      </c>
      <c r="G3" s="36" t="str">
        <f>CONCATENATE("""" &amp; "category6" &amp;""": [",D3,",",F3,"]")</f>
        <v>"category6": [{"description": "Porcentaje de hogares receptores de remesas en divisas", "value":"25%"},{"description": "Ingreso mensual promedio de remesas en divisas", "value":"$197.56"}]</v>
      </c>
    </row>
    <row r="4" spans="1:7" ht="12.75" customHeight="1" x14ac:dyDescent="0.25">
      <c r="A4" s="24" t="s">
        <v>36</v>
      </c>
      <c r="B4" s="28" t="s">
        <v>83</v>
      </c>
      <c r="C4" s="15">
        <v>0.15</v>
      </c>
      <c r="D4" s="15" t="str">
        <f t="shared" ref="D4:D47" si="0">CONCATENATE("{","""" &amp; "description"  &amp; """", ": ", """" &amp; $C$2 &amp; """", ", """ &amp; "value" &amp;""":", """" &amp; TEXT(C4,"##%") &amp; """","}")</f>
        <v>{"description": "Porcentaje de hogares receptores de remesas en divisas", "value":"15%"}</v>
      </c>
      <c r="E4" s="17">
        <v>212.4</v>
      </c>
      <c r="F4" s="15" t="str">
        <f>CONCATENATE("{","""" &amp; "description"  &amp; """", ": ", """" &amp; $E$2 &amp; """", ", """ &amp; "value" &amp;""":", """" &amp; TEXT(E4,"$###.##") &amp; """","}")</f>
        <v>{"description": "Ingreso mensual promedio de remesas en divisas", "value":"$212.4"}</v>
      </c>
      <c r="G4" s="36" t="str">
        <f t="shared" ref="G4:G47" si="1">CONCATENATE("""" &amp; "category6" &amp;""": [",D4,",",F4,"]")</f>
        <v>"category6": [{"description": "Porcentaje de hogares receptores de remesas en divisas", "value":"15%"},{"description": "Ingreso mensual promedio de remesas en divisas", "value":"$212.4"}]</v>
      </c>
    </row>
    <row r="5" spans="1:7" ht="12.75" customHeight="1" x14ac:dyDescent="0.25">
      <c r="A5" s="24" t="s">
        <v>37</v>
      </c>
      <c r="B5" s="28" t="s">
        <v>84</v>
      </c>
      <c r="C5" s="15">
        <v>0.13</v>
      </c>
      <c r="D5" s="15" t="str">
        <f t="shared" si="0"/>
        <v>{"description": "Porcentaje de hogares receptores de remesas en divisas", "value":"13%"}</v>
      </c>
      <c r="E5" s="17">
        <v>157.81</v>
      </c>
      <c r="F5" s="15" t="str">
        <f>CONCATENATE("{","""" &amp; "description"  &amp; """", ": ", """" &amp; $E$2 &amp; """", ", """ &amp; "value" &amp;""":", """" &amp; TEXT(E5,"$###.##") &amp; """","}")</f>
        <v>{"description": "Ingreso mensual promedio de remesas en divisas", "value":"$157.81"}</v>
      </c>
      <c r="G5" s="36" t="str">
        <f t="shared" si="1"/>
        <v>"category6": [{"description": "Porcentaje de hogares receptores de remesas en divisas", "value":"13%"},{"description": "Ingreso mensual promedio de remesas en divisas", "value":"$157.81"}]</v>
      </c>
    </row>
    <row r="6" spans="1:7" ht="12.75" customHeight="1" x14ac:dyDescent="0.25">
      <c r="A6" s="24" t="s">
        <v>39</v>
      </c>
      <c r="B6" s="28" t="s">
        <v>85</v>
      </c>
      <c r="C6" s="15">
        <v>0.23</v>
      </c>
      <c r="D6" s="15" t="str">
        <f t="shared" si="0"/>
        <v>{"description": "Porcentaje de hogares receptores de remesas en divisas", "value":"23%"}</v>
      </c>
      <c r="E6" s="17">
        <v>162.85</v>
      </c>
      <c r="F6" s="15" t="str">
        <f t="shared" ref="F6:F47" si="2">CONCATENATE("{","""" &amp; "description"  &amp; """", ": ", """" &amp; $E$2 &amp; """", ", """ &amp; "value" &amp;""":", """" &amp; TEXT(E6,"$###.##") &amp; """","}")</f>
        <v>{"description": "Ingreso mensual promedio de remesas en divisas", "value":"$162.85"}</v>
      </c>
      <c r="G6" s="36" t="str">
        <f t="shared" si="1"/>
        <v>"category6": [{"description": "Porcentaje de hogares receptores de remesas en divisas", "value":"23%"},{"description": "Ingreso mensual promedio de remesas en divisas", "value":"$162.85"}]</v>
      </c>
    </row>
    <row r="7" spans="1:7" ht="12.75" customHeight="1" x14ac:dyDescent="0.25">
      <c r="A7" s="24" t="s">
        <v>40</v>
      </c>
      <c r="B7" s="28" t="s">
        <v>103</v>
      </c>
      <c r="C7" s="15">
        <v>0.45</v>
      </c>
      <c r="D7" s="15" t="str">
        <f t="shared" si="0"/>
        <v>{"description": "Porcentaje de hogares receptores de remesas en divisas", "value":"45%"}</v>
      </c>
      <c r="E7" s="17">
        <v>191.92</v>
      </c>
      <c r="F7" s="15" t="str">
        <f t="shared" si="2"/>
        <v>{"description": "Ingreso mensual promedio de remesas en divisas", "value":"$191.92"}</v>
      </c>
      <c r="G7" s="36" t="str">
        <f t="shared" si="1"/>
        <v>"category6": [{"description": "Porcentaje de hogares receptores de remesas en divisas", "value":"45%"},{"description": "Ingreso mensual promedio de remesas en divisas", "value":"$191.92"}]</v>
      </c>
    </row>
    <row r="8" spans="1:7" ht="12.75" customHeight="1" x14ac:dyDescent="0.25">
      <c r="A8" s="24" t="s">
        <v>41</v>
      </c>
      <c r="B8" s="28" t="s">
        <v>102</v>
      </c>
      <c r="C8" s="15">
        <v>0.5</v>
      </c>
      <c r="D8" s="15" t="str">
        <f t="shared" si="0"/>
        <v>{"description": "Porcentaje de hogares receptores de remesas en divisas", "value":"50%"}</v>
      </c>
      <c r="E8" s="17">
        <v>215.53</v>
      </c>
      <c r="F8" s="15" t="str">
        <f t="shared" si="2"/>
        <v>{"description": "Ingreso mensual promedio de remesas en divisas", "value":"$215.53"}</v>
      </c>
      <c r="G8" s="36" t="str">
        <f t="shared" si="1"/>
        <v>"category6": [{"description": "Porcentaje de hogares receptores de remesas en divisas", "value":"50%"},{"description": "Ingreso mensual promedio de remesas en divisas", "value":"$215.53"}]</v>
      </c>
    </row>
    <row r="9" spans="1:7" ht="12.75" customHeight="1" x14ac:dyDescent="0.25">
      <c r="A9" s="24" t="s">
        <v>42</v>
      </c>
      <c r="B9" s="28" t="s">
        <v>97</v>
      </c>
      <c r="C9" s="15">
        <v>0.46</v>
      </c>
      <c r="D9" s="15" t="str">
        <f t="shared" si="0"/>
        <v>{"description": "Porcentaje de hogares receptores de remesas en divisas", "value":"46%"}</v>
      </c>
      <c r="E9" s="17">
        <v>267.2</v>
      </c>
      <c r="F9" s="15" t="str">
        <f t="shared" si="2"/>
        <v>{"description": "Ingreso mensual promedio de remesas en divisas", "value":"$267.2"}</v>
      </c>
      <c r="G9" s="36" t="str">
        <f t="shared" si="1"/>
        <v>"category6": [{"description": "Porcentaje de hogares receptores de remesas en divisas", "value":"46%"},{"description": "Ingreso mensual promedio de remesas en divisas", "value":"$267.2"}]</v>
      </c>
    </row>
    <row r="10" spans="1:7" ht="12.75" customHeight="1" x14ac:dyDescent="0.25">
      <c r="A10" s="24" t="s">
        <v>43</v>
      </c>
      <c r="B10" s="28" t="s">
        <v>98</v>
      </c>
      <c r="C10" s="15">
        <v>0.41</v>
      </c>
      <c r="D10" s="15" t="str">
        <f t="shared" si="0"/>
        <v>{"description": "Porcentaje de hogares receptores de remesas en divisas", "value":"41%"}</v>
      </c>
      <c r="E10" s="17">
        <v>255.69</v>
      </c>
      <c r="F10" s="15" t="str">
        <f t="shared" si="2"/>
        <v>{"description": "Ingreso mensual promedio de remesas en divisas", "value":"$255.69"}</v>
      </c>
      <c r="G10" s="36" t="str">
        <f t="shared" si="1"/>
        <v>"category6": [{"description": "Porcentaje de hogares receptores de remesas en divisas", "value":"41%"},{"description": "Ingreso mensual promedio de remesas en divisas", "value":"$255.69"}]</v>
      </c>
    </row>
    <row r="11" spans="1:7" ht="12.75" customHeight="1" x14ac:dyDescent="0.25">
      <c r="A11" s="24" t="s">
        <v>44</v>
      </c>
      <c r="B11" s="28" t="s">
        <v>99</v>
      </c>
      <c r="C11" s="15">
        <v>0.35</v>
      </c>
      <c r="D11" s="15" t="str">
        <f t="shared" si="0"/>
        <v>{"description": "Porcentaje de hogares receptores de remesas en divisas", "value":"35%"}</v>
      </c>
      <c r="E11" s="17">
        <v>178.17</v>
      </c>
      <c r="F11" s="15" t="str">
        <f t="shared" si="2"/>
        <v>{"description": "Ingreso mensual promedio de remesas en divisas", "value":"$178.17"}</v>
      </c>
      <c r="G11" s="36" t="str">
        <f t="shared" si="1"/>
        <v>"category6": [{"description": "Porcentaje de hogares receptores de remesas en divisas", "value":"35%"},{"description": "Ingreso mensual promedio de remesas en divisas", "value":"$178.17"}]</v>
      </c>
    </row>
    <row r="12" spans="1:7" ht="12.75" customHeight="1" x14ac:dyDescent="0.25">
      <c r="A12" s="24" t="s">
        <v>45</v>
      </c>
      <c r="B12" s="28" t="s">
        <v>100</v>
      </c>
      <c r="C12" s="15">
        <v>0.19</v>
      </c>
      <c r="D12" s="15" t="str">
        <f t="shared" si="0"/>
        <v>{"description": "Porcentaje de hogares receptores de remesas en divisas", "value":"19%"}</v>
      </c>
      <c r="E12" s="17">
        <v>193.48</v>
      </c>
      <c r="F12" s="15" t="str">
        <f t="shared" si="2"/>
        <v>{"description": "Ingreso mensual promedio de remesas en divisas", "value":"$193.48"}</v>
      </c>
      <c r="G12" s="36" t="str">
        <f t="shared" si="1"/>
        <v>"category6": [{"description": "Porcentaje de hogares receptores de remesas en divisas", "value":"19%"},{"description": "Ingreso mensual promedio de remesas en divisas", "value":"$193.48"}]</v>
      </c>
    </row>
    <row r="13" spans="1:7" ht="12.75" customHeight="1" x14ac:dyDescent="0.25">
      <c r="A13" s="24" t="s">
        <v>46</v>
      </c>
      <c r="B13" s="28" t="s">
        <v>101</v>
      </c>
      <c r="C13" s="15">
        <v>0.17</v>
      </c>
      <c r="D13" s="15" t="str">
        <f t="shared" si="0"/>
        <v>{"description": "Porcentaje de hogares receptores de remesas en divisas", "value":"17%"}</v>
      </c>
      <c r="E13" s="17">
        <v>197.83</v>
      </c>
      <c r="F13" s="15" t="str">
        <f t="shared" si="2"/>
        <v>{"description": "Ingreso mensual promedio de remesas en divisas", "value":"$197.83"}</v>
      </c>
      <c r="G13" s="36" t="str">
        <f t="shared" si="1"/>
        <v>"category6": [{"description": "Porcentaje de hogares receptores de remesas en divisas", "value":"17%"},{"description": "Ingreso mensual promedio de remesas en divisas", "value":"$197.83"}]</v>
      </c>
    </row>
    <row r="14" spans="1:7" ht="12.75" customHeight="1" x14ac:dyDescent="0.25">
      <c r="A14" s="24" t="s">
        <v>47</v>
      </c>
      <c r="B14" s="28" t="s">
        <v>91</v>
      </c>
      <c r="C14" s="15">
        <v>0.26</v>
      </c>
      <c r="D14" s="15" t="str">
        <f t="shared" si="0"/>
        <v>{"description": "Porcentaje de hogares receptores de remesas en divisas", "value":"26%"}</v>
      </c>
      <c r="E14" s="17">
        <v>176.21</v>
      </c>
      <c r="F14" s="15" t="str">
        <f t="shared" si="2"/>
        <v>{"description": "Ingreso mensual promedio de remesas en divisas", "value":"$176.21"}</v>
      </c>
      <c r="G14" s="36" t="str">
        <f t="shared" si="1"/>
        <v>"category6": [{"description": "Porcentaje de hogares receptores de remesas en divisas", "value":"26%"},{"description": "Ingreso mensual promedio de remesas en divisas", "value":"$176.21"}]</v>
      </c>
    </row>
    <row r="15" spans="1:7" ht="12.75" customHeight="1" x14ac:dyDescent="0.25">
      <c r="A15" s="24" t="s">
        <v>48</v>
      </c>
      <c r="B15" s="28" t="s">
        <v>92</v>
      </c>
      <c r="C15" s="15">
        <v>0.24</v>
      </c>
      <c r="D15" s="15" t="str">
        <f t="shared" si="0"/>
        <v>{"description": "Porcentaje de hogares receptores de remesas en divisas", "value":"24%"}</v>
      </c>
      <c r="E15" s="17">
        <v>211.47</v>
      </c>
      <c r="F15" s="15" t="str">
        <f t="shared" si="2"/>
        <v>{"description": "Ingreso mensual promedio de remesas en divisas", "value":"$211.47"}</v>
      </c>
      <c r="G15" s="36" t="str">
        <f t="shared" si="1"/>
        <v>"category6": [{"description": "Porcentaje de hogares receptores de remesas en divisas", "value":"24%"},{"description": "Ingreso mensual promedio de remesas en divisas", "value":"$211.47"}]</v>
      </c>
    </row>
    <row r="16" spans="1:7" ht="12.75" customHeight="1" x14ac:dyDescent="0.25">
      <c r="A16" s="24" t="s">
        <v>49</v>
      </c>
      <c r="B16" s="28" t="s">
        <v>93</v>
      </c>
      <c r="C16" s="15">
        <v>0.18</v>
      </c>
      <c r="D16" s="15" t="str">
        <f t="shared" si="0"/>
        <v>{"description": "Porcentaje de hogares receptores de remesas en divisas", "value":"18%"}</v>
      </c>
      <c r="E16" s="17">
        <v>199.71</v>
      </c>
      <c r="F16" s="15" t="str">
        <f t="shared" si="2"/>
        <v>{"description": "Ingreso mensual promedio de remesas en divisas", "value":"$199.71"}</v>
      </c>
      <c r="G16" s="36" t="str">
        <f t="shared" si="1"/>
        <v>"category6": [{"description": "Porcentaje de hogares receptores de remesas en divisas", "value":"18%"},{"description": "Ingreso mensual promedio de remesas en divisas", "value":"$199.71"}]</v>
      </c>
    </row>
    <row r="17" spans="1:7" ht="12.75" customHeight="1" x14ac:dyDescent="0.25">
      <c r="A17" s="24" t="s">
        <v>50</v>
      </c>
      <c r="B17" s="28" t="s">
        <v>94</v>
      </c>
      <c r="C17" s="15">
        <v>0.09</v>
      </c>
      <c r="D17" s="15" t="str">
        <f t="shared" si="0"/>
        <v>{"description": "Porcentaje de hogares receptores de remesas en divisas", "value":"9%"}</v>
      </c>
      <c r="E17" s="17">
        <v>313.63</v>
      </c>
      <c r="F17" s="15" t="str">
        <f t="shared" si="2"/>
        <v>{"description": "Ingreso mensual promedio de remesas en divisas", "value":"$313.63"}</v>
      </c>
      <c r="G17" s="36" t="str">
        <f t="shared" si="1"/>
        <v>"category6": [{"description": "Porcentaje de hogares receptores de remesas en divisas", "value":"9%"},{"description": "Ingreso mensual promedio de remesas en divisas", "value":"$313.63"}]</v>
      </c>
    </row>
    <row r="18" spans="1:7" ht="12.75" customHeight="1" x14ac:dyDescent="0.25">
      <c r="A18" s="24" t="s">
        <v>51</v>
      </c>
      <c r="B18" s="28" t="s">
        <v>95</v>
      </c>
      <c r="C18" s="15">
        <v>0.25</v>
      </c>
      <c r="D18" s="15" t="str">
        <f t="shared" si="0"/>
        <v>{"description": "Porcentaje de hogares receptores de remesas en divisas", "value":"25%"}</v>
      </c>
      <c r="E18" s="17">
        <v>200.81</v>
      </c>
      <c r="F18" s="15" t="str">
        <f t="shared" si="2"/>
        <v>{"description": "Ingreso mensual promedio de remesas en divisas", "value":"$200.81"}</v>
      </c>
      <c r="G18" s="36" t="str">
        <f t="shared" si="1"/>
        <v>"category6": [{"description": "Porcentaje de hogares receptores de remesas en divisas", "value":"25%"},{"description": "Ingreso mensual promedio de remesas en divisas", "value":"$200.81"}]</v>
      </c>
    </row>
    <row r="19" spans="1:7" ht="12.75" customHeight="1" x14ac:dyDescent="0.25">
      <c r="A19" s="24" t="s">
        <v>52</v>
      </c>
      <c r="B19" s="28" t="s">
        <v>96</v>
      </c>
      <c r="C19" s="15">
        <v>0.13</v>
      </c>
      <c r="D19" s="15" t="str">
        <f t="shared" si="0"/>
        <v>{"description": "Porcentaje de hogares receptores de remesas en divisas", "value":"13%"}</v>
      </c>
      <c r="E19" s="17">
        <v>219.84</v>
      </c>
      <c r="F19" s="15" t="str">
        <f t="shared" si="2"/>
        <v>{"description": "Ingreso mensual promedio de remesas en divisas", "value":"$219.84"}</v>
      </c>
      <c r="G19" s="36" t="str">
        <f t="shared" si="1"/>
        <v>"category6": [{"description": "Porcentaje de hogares receptores de remesas en divisas", "value":"13%"},{"description": "Ingreso mensual promedio de remesas en divisas", "value":"$219.84"}]</v>
      </c>
    </row>
    <row r="20" spans="1:7" ht="12.75" customHeight="1" x14ac:dyDescent="0.25">
      <c r="A20" s="24" t="s">
        <v>53</v>
      </c>
      <c r="B20" s="28" t="s">
        <v>105</v>
      </c>
      <c r="C20" s="15">
        <v>0.28000000000000003</v>
      </c>
      <c r="D20" s="15" t="str">
        <f t="shared" si="0"/>
        <v>{"description": "Porcentaje de hogares receptores de remesas en divisas", "value":"28%"}</v>
      </c>
      <c r="E20" s="17">
        <v>194.96</v>
      </c>
      <c r="F20" s="15" t="str">
        <f t="shared" si="2"/>
        <v>{"description": "Ingreso mensual promedio de remesas en divisas", "value":"$194.96"}</v>
      </c>
      <c r="G20" s="36" t="str">
        <f t="shared" si="1"/>
        <v>"category6": [{"description": "Porcentaje de hogares receptores de remesas en divisas", "value":"28%"},{"description": "Ingreso mensual promedio de remesas en divisas", "value":"$194.96"}]</v>
      </c>
    </row>
    <row r="21" spans="1:7" ht="12.75" customHeight="1" x14ac:dyDescent="0.25">
      <c r="A21" s="24" t="s">
        <v>54</v>
      </c>
      <c r="B21" s="28" t="s">
        <v>104</v>
      </c>
      <c r="C21" s="15">
        <v>0.22</v>
      </c>
      <c r="D21" s="15" t="str">
        <f t="shared" si="0"/>
        <v>{"description": "Porcentaje de hogares receptores de remesas en divisas", "value":"22%"}</v>
      </c>
      <c r="E21" s="17">
        <v>147.72999999999999</v>
      </c>
      <c r="F21" s="15" t="str">
        <f t="shared" si="2"/>
        <v>{"description": "Ingreso mensual promedio de remesas en divisas", "value":"$147.73"}</v>
      </c>
      <c r="G21" s="36" t="str">
        <f t="shared" si="1"/>
        <v>"category6": [{"description": "Porcentaje de hogares receptores de remesas en divisas", "value":"22%"},{"description": "Ingreso mensual promedio de remesas en divisas", "value":"$147.73"}]</v>
      </c>
    </row>
    <row r="22" spans="1:7" ht="12.75" customHeight="1" x14ac:dyDescent="0.25">
      <c r="A22" s="24" t="s">
        <v>55</v>
      </c>
      <c r="B22" s="28" t="s">
        <v>106</v>
      </c>
      <c r="C22" s="15">
        <v>0.2</v>
      </c>
      <c r="D22" s="15" t="str">
        <f t="shared" si="0"/>
        <v>{"description": "Porcentaje de hogares receptores de remesas en divisas", "value":"20%"}</v>
      </c>
      <c r="E22" s="17">
        <v>205.27</v>
      </c>
      <c r="F22" s="15" t="str">
        <f t="shared" si="2"/>
        <v>{"description": "Ingreso mensual promedio de remesas en divisas", "value":"$205.27"}</v>
      </c>
      <c r="G22" s="36" t="str">
        <f t="shared" si="1"/>
        <v>"category6": [{"description": "Porcentaje de hogares receptores de remesas en divisas", "value":"20%"},{"description": "Ingreso mensual promedio de remesas en divisas", "value":"$205.27"}]</v>
      </c>
    </row>
    <row r="23" spans="1:7" ht="12.75" customHeight="1" x14ac:dyDescent="0.25">
      <c r="A23" s="24" t="s">
        <v>56</v>
      </c>
      <c r="B23" s="28" t="s">
        <v>107</v>
      </c>
      <c r="C23" s="15">
        <v>0.6</v>
      </c>
      <c r="D23" s="15" t="str">
        <f t="shared" si="0"/>
        <v>{"description": "Porcentaje de hogares receptores de remesas en divisas", "value":"60%"}</v>
      </c>
      <c r="E23" s="17">
        <v>205.56</v>
      </c>
      <c r="F23" s="15" t="str">
        <f t="shared" si="2"/>
        <v>{"description": "Ingreso mensual promedio de remesas en divisas", "value":"$205.56"}</v>
      </c>
      <c r="G23" s="36" t="str">
        <f t="shared" si="1"/>
        <v>"category6": [{"description": "Porcentaje de hogares receptores de remesas en divisas", "value":"60%"},{"description": "Ingreso mensual promedio de remesas en divisas", "value":"$205.56"}]</v>
      </c>
    </row>
    <row r="24" spans="1:7" ht="12.75" customHeight="1" x14ac:dyDescent="0.25">
      <c r="A24" s="24" t="s">
        <v>57</v>
      </c>
      <c r="B24" s="28" t="s">
        <v>108</v>
      </c>
      <c r="C24" s="15">
        <v>0.45</v>
      </c>
      <c r="D24" s="15" t="str">
        <f t="shared" si="0"/>
        <v>{"description": "Porcentaje de hogares receptores de remesas en divisas", "value":"45%"}</v>
      </c>
      <c r="E24" s="17">
        <v>215.53</v>
      </c>
      <c r="F24" s="15" t="str">
        <f t="shared" si="2"/>
        <v>{"description": "Ingreso mensual promedio de remesas en divisas", "value":"$215.53"}</v>
      </c>
      <c r="G24" s="36" t="str">
        <f t="shared" si="1"/>
        <v>"category6": [{"description": "Porcentaje de hogares receptores de remesas en divisas", "value":"45%"},{"description": "Ingreso mensual promedio de remesas en divisas", "value":"$215.53"}]</v>
      </c>
    </row>
    <row r="25" spans="1:7" ht="12.75" customHeight="1" x14ac:dyDescent="0.25">
      <c r="A25" s="24" t="s">
        <v>58</v>
      </c>
      <c r="B25" s="28" t="s">
        <v>125</v>
      </c>
      <c r="C25" s="15">
        <v>0.3</v>
      </c>
      <c r="D25" s="15" t="str">
        <f t="shared" si="0"/>
        <v>{"description": "Porcentaje de hogares receptores de remesas en divisas", "value":"30%"}</v>
      </c>
      <c r="E25" s="17">
        <v>168.27</v>
      </c>
      <c r="F25" s="15" t="str">
        <f t="shared" si="2"/>
        <v>{"description": "Ingreso mensual promedio de remesas en divisas", "value":"$168.27"}</v>
      </c>
      <c r="G25" s="36" t="str">
        <f t="shared" si="1"/>
        <v>"category6": [{"description": "Porcentaje de hogares receptores de remesas en divisas", "value":"30%"},{"description": "Ingreso mensual promedio de remesas en divisas", "value":"$168.27"}]</v>
      </c>
    </row>
    <row r="26" spans="1:7" ht="12.75" customHeight="1" x14ac:dyDescent="0.25">
      <c r="A26" s="24" t="s">
        <v>59</v>
      </c>
      <c r="B26" s="28" t="s">
        <v>126</v>
      </c>
      <c r="C26" s="15">
        <v>0.39</v>
      </c>
      <c r="D26" s="15" t="str">
        <f t="shared" si="0"/>
        <v>{"description": "Porcentaje de hogares receptores de remesas en divisas", "value":"39%"}</v>
      </c>
      <c r="E26" s="17">
        <v>196.24</v>
      </c>
      <c r="F26" s="15" t="str">
        <f t="shared" si="2"/>
        <v>{"description": "Ingreso mensual promedio de remesas en divisas", "value":"$196.24"}</v>
      </c>
      <c r="G26" s="36" t="str">
        <f t="shared" si="1"/>
        <v>"category6": [{"description": "Porcentaje de hogares receptores de remesas en divisas", "value":"39%"},{"description": "Ingreso mensual promedio de remesas en divisas", "value":"$196.24"}]</v>
      </c>
    </row>
    <row r="27" spans="1:7" ht="12.75" customHeight="1" x14ac:dyDescent="0.25">
      <c r="A27" s="24" t="s">
        <v>60</v>
      </c>
      <c r="B27" s="28" t="s">
        <v>122</v>
      </c>
      <c r="C27" s="15">
        <v>0.54</v>
      </c>
      <c r="D27" s="15" t="str">
        <f t="shared" si="0"/>
        <v>{"description": "Porcentaje de hogares receptores de remesas en divisas", "value":"54%"}</v>
      </c>
      <c r="E27" s="17">
        <v>196.14</v>
      </c>
      <c r="F27" s="15" t="str">
        <f t="shared" si="2"/>
        <v>{"description": "Ingreso mensual promedio de remesas en divisas", "value":"$196.14"}</v>
      </c>
      <c r="G27" s="36" t="str">
        <f t="shared" si="1"/>
        <v>"category6": [{"description": "Porcentaje de hogares receptores de remesas en divisas", "value":"54%"},{"description": "Ingreso mensual promedio de remesas en divisas", "value":"$196.14"}]</v>
      </c>
    </row>
    <row r="28" spans="1:7" ht="12.75" customHeight="1" x14ac:dyDescent="0.25">
      <c r="A28" s="24" t="s">
        <v>61</v>
      </c>
      <c r="B28" s="28" t="s">
        <v>123</v>
      </c>
      <c r="C28" s="15">
        <v>0.34</v>
      </c>
      <c r="D28" s="15" t="str">
        <f t="shared" si="0"/>
        <v>{"description": "Porcentaje de hogares receptores de remesas en divisas", "value":"34%"}</v>
      </c>
      <c r="E28" s="17">
        <v>176.24</v>
      </c>
      <c r="F28" s="15" t="str">
        <f t="shared" si="2"/>
        <v>{"description": "Ingreso mensual promedio de remesas en divisas", "value":"$176.24"}</v>
      </c>
      <c r="G28" s="36" t="str">
        <f t="shared" si="1"/>
        <v>"category6": [{"description": "Porcentaje de hogares receptores de remesas en divisas", "value":"34%"},{"description": "Ingreso mensual promedio de remesas en divisas", "value":"$176.24"}]</v>
      </c>
    </row>
    <row r="29" spans="1:7" ht="12.75" customHeight="1" x14ac:dyDescent="0.25">
      <c r="A29" s="24" t="s">
        <v>62</v>
      </c>
      <c r="B29" s="28" t="s">
        <v>124</v>
      </c>
      <c r="C29" s="15">
        <v>0.36</v>
      </c>
      <c r="D29" s="15" t="str">
        <f t="shared" si="0"/>
        <v>{"description": "Porcentaje de hogares receptores de remesas en divisas", "value":"36%"}</v>
      </c>
      <c r="E29" s="17">
        <v>171.24</v>
      </c>
      <c r="F29" s="15" t="str">
        <f t="shared" si="2"/>
        <v>{"description": "Ingreso mensual promedio de remesas en divisas", "value":"$171.24"}</v>
      </c>
      <c r="G29" s="36" t="str">
        <f t="shared" si="1"/>
        <v>"category6": [{"description": "Porcentaje de hogares receptores de remesas en divisas", "value":"36%"},{"description": "Ingreso mensual promedio de remesas en divisas", "value":"$171.24"}]</v>
      </c>
    </row>
    <row r="30" spans="1:7" ht="12.75" customHeight="1" x14ac:dyDescent="0.25">
      <c r="A30" s="24" t="s">
        <v>63</v>
      </c>
      <c r="B30" s="28" t="s">
        <v>86</v>
      </c>
      <c r="C30" s="15">
        <v>0.3</v>
      </c>
      <c r="D30" s="15" t="str">
        <f t="shared" si="0"/>
        <v>{"description": "Porcentaje de hogares receptores de remesas en divisas", "value":"30%"}</v>
      </c>
      <c r="E30" s="17">
        <v>174.37</v>
      </c>
      <c r="F30" s="15" t="str">
        <f t="shared" si="2"/>
        <v>{"description": "Ingreso mensual promedio de remesas en divisas", "value":"$174.37"}</v>
      </c>
      <c r="G30" s="36" t="str">
        <f t="shared" si="1"/>
        <v>"category6": [{"description": "Porcentaje de hogares receptores de remesas en divisas", "value":"30%"},{"description": "Ingreso mensual promedio de remesas en divisas", "value":"$174.37"}]</v>
      </c>
    </row>
    <row r="31" spans="1:7" ht="12.75" customHeight="1" x14ac:dyDescent="0.25">
      <c r="A31" s="24" t="s">
        <v>64</v>
      </c>
      <c r="B31" s="28" t="s">
        <v>89</v>
      </c>
      <c r="C31" s="15">
        <v>0.17</v>
      </c>
      <c r="D31" s="15" t="str">
        <f t="shared" si="0"/>
        <v>{"description": "Porcentaje de hogares receptores de remesas en divisas", "value":"17%"}</v>
      </c>
      <c r="E31" s="17">
        <v>209.05</v>
      </c>
      <c r="F31" s="15" t="str">
        <f t="shared" si="2"/>
        <v>{"description": "Ingreso mensual promedio de remesas en divisas", "value":"$209.05"}</v>
      </c>
      <c r="G31" s="36" t="str">
        <f t="shared" si="1"/>
        <v>"category6": [{"description": "Porcentaje de hogares receptores de remesas en divisas", "value":"17%"},{"description": "Ingreso mensual promedio de remesas en divisas", "value":"$209.05"}]</v>
      </c>
    </row>
    <row r="32" spans="1:7" ht="12.75" customHeight="1" x14ac:dyDescent="0.25">
      <c r="A32" s="24" t="s">
        <v>65</v>
      </c>
      <c r="B32" s="28" t="s">
        <v>87</v>
      </c>
      <c r="C32" s="15">
        <v>0.18</v>
      </c>
      <c r="D32" s="15" t="str">
        <f t="shared" si="0"/>
        <v>{"description": "Porcentaje de hogares receptores de remesas en divisas", "value":"18%"}</v>
      </c>
      <c r="E32" s="17">
        <v>192.09</v>
      </c>
      <c r="F32" s="15" t="str">
        <f t="shared" si="2"/>
        <v>{"description": "Ingreso mensual promedio de remesas en divisas", "value":"$192.09"}</v>
      </c>
      <c r="G32" s="36" t="str">
        <f t="shared" si="1"/>
        <v>"category6": [{"description": "Porcentaje de hogares receptores de remesas en divisas", "value":"18%"},{"description": "Ingreso mensual promedio de remesas en divisas", "value":"$192.09"}]</v>
      </c>
    </row>
    <row r="33" spans="1:7" ht="12.75" customHeight="1" x14ac:dyDescent="0.25">
      <c r="A33" s="24" t="s">
        <v>66</v>
      </c>
      <c r="B33" s="28" t="s">
        <v>88</v>
      </c>
      <c r="C33" s="15">
        <v>0.19</v>
      </c>
      <c r="D33" s="15" t="str">
        <f t="shared" si="0"/>
        <v>{"description": "Porcentaje de hogares receptores de remesas en divisas", "value":"19%"}</v>
      </c>
      <c r="E33" s="17">
        <v>177.96</v>
      </c>
      <c r="F33" s="15" t="str">
        <f t="shared" si="2"/>
        <v>{"description": "Ingreso mensual promedio de remesas en divisas", "value":"$177.96"}</v>
      </c>
      <c r="G33" s="36" t="str">
        <f t="shared" si="1"/>
        <v>"category6": [{"description": "Porcentaje de hogares receptores de remesas en divisas", "value":"19%"},{"description": "Ingreso mensual promedio de remesas en divisas", "value":"$177.96"}]</v>
      </c>
    </row>
    <row r="34" spans="1:7" ht="12.75" customHeight="1" x14ac:dyDescent="0.25">
      <c r="A34" s="24" t="s">
        <v>67</v>
      </c>
      <c r="B34" s="28" t="s">
        <v>90</v>
      </c>
      <c r="C34" s="15">
        <v>0.11</v>
      </c>
      <c r="D34" s="15" t="str">
        <f t="shared" si="0"/>
        <v>{"description": "Porcentaje de hogares receptores de remesas en divisas", "value":"11%"}</v>
      </c>
      <c r="E34" s="17">
        <v>230.44</v>
      </c>
      <c r="F34" s="15" t="str">
        <f t="shared" si="2"/>
        <v>{"description": "Ingreso mensual promedio de remesas en divisas", "value":"$230.44"}</v>
      </c>
      <c r="G34" s="36" t="str">
        <f t="shared" si="1"/>
        <v>"category6": [{"description": "Porcentaje de hogares receptores de remesas en divisas", "value":"11%"},{"description": "Ingreso mensual promedio de remesas en divisas", "value":"$230.44"}]</v>
      </c>
    </row>
    <row r="35" spans="1:7" ht="12.75" customHeight="1" x14ac:dyDescent="0.25">
      <c r="A35" s="24" t="s">
        <v>68</v>
      </c>
      <c r="B35" s="28" t="s">
        <v>120</v>
      </c>
      <c r="C35" s="15">
        <v>0.35</v>
      </c>
      <c r="D35" s="15" t="str">
        <f t="shared" si="0"/>
        <v>{"description": "Porcentaje de hogares receptores de remesas en divisas", "value":"35%"}</v>
      </c>
      <c r="E35" s="17">
        <v>166.82</v>
      </c>
      <c r="F35" s="15" t="str">
        <f t="shared" si="2"/>
        <v>{"description": "Ingreso mensual promedio de remesas en divisas", "value":"$166.82"}</v>
      </c>
      <c r="G35" s="36" t="str">
        <f t="shared" si="1"/>
        <v>"category6": [{"description": "Porcentaje de hogares receptores de remesas en divisas", "value":"35%"},{"description": "Ingreso mensual promedio de remesas en divisas", "value":"$166.82"}]</v>
      </c>
    </row>
    <row r="36" spans="1:7" ht="12.75" customHeight="1" x14ac:dyDescent="0.25">
      <c r="A36" s="24" t="s">
        <v>69</v>
      </c>
      <c r="B36" s="28" t="s">
        <v>121</v>
      </c>
      <c r="C36" s="15">
        <v>0.31</v>
      </c>
      <c r="D36" s="15" t="str">
        <f t="shared" si="0"/>
        <v>{"description": "Porcentaje de hogares receptores de remesas en divisas", "value":"31%"}</v>
      </c>
      <c r="E36" s="17">
        <v>160.79</v>
      </c>
      <c r="F36" s="15" t="str">
        <f t="shared" si="2"/>
        <v>{"description": "Ingreso mensual promedio de remesas en divisas", "value":"$160.79"}</v>
      </c>
      <c r="G36" s="36" t="str">
        <f t="shared" si="1"/>
        <v>"category6": [{"description": "Porcentaje de hogares receptores de remesas en divisas", "value":"31%"},{"description": "Ingreso mensual promedio de remesas en divisas", "value":"$160.79"}]</v>
      </c>
    </row>
    <row r="37" spans="1:7" ht="12.75" customHeight="1" x14ac:dyDescent="0.25">
      <c r="A37" s="24" t="s">
        <v>70</v>
      </c>
      <c r="B37" s="28" t="s">
        <v>116</v>
      </c>
      <c r="C37" s="15">
        <v>0.46</v>
      </c>
      <c r="D37" s="15" t="str">
        <f t="shared" si="0"/>
        <v>{"description": "Porcentaje de hogares receptores de remesas en divisas", "value":"46%"}</v>
      </c>
      <c r="E37" s="17">
        <v>216.82</v>
      </c>
      <c r="F37" s="15" t="str">
        <f t="shared" si="2"/>
        <v>{"description": "Ingreso mensual promedio de remesas en divisas", "value":"$216.82"}</v>
      </c>
      <c r="G37" s="36" t="str">
        <f t="shared" si="1"/>
        <v>"category6": [{"description": "Porcentaje de hogares receptores de remesas en divisas", "value":"46%"},{"description": "Ingreso mensual promedio de remesas en divisas", "value":"$216.82"}]</v>
      </c>
    </row>
    <row r="38" spans="1:7" ht="12.75" customHeight="1" x14ac:dyDescent="0.25">
      <c r="A38" s="24" t="s">
        <v>71</v>
      </c>
      <c r="B38" s="28" t="s">
        <v>117</v>
      </c>
      <c r="C38" s="15">
        <v>0.31</v>
      </c>
      <c r="D38" s="15" t="str">
        <f t="shared" si="0"/>
        <v>{"description": "Porcentaje de hogares receptores de remesas en divisas", "value":"31%"}</v>
      </c>
      <c r="E38" s="17">
        <v>226.8</v>
      </c>
      <c r="F38" s="15" t="str">
        <f t="shared" si="2"/>
        <v>{"description": "Ingreso mensual promedio de remesas en divisas", "value":"$226.8"}</v>
      </c>
      <c r="G38" s="36" t="str">
        <f t="shared" si="1"/>
        <v>"category6": [{"description": "Porcentaje de hogares receptores de remesas en divisas", "value":"31%"},{"description": "Ingreso mensual promedio de remesas en divisas", "value":"$226.8"}]</v>
      </c>
    </row>
    <row r="39" spans="1:7" ht="12.75" customHeight="1" x14ac:dyDescent="0.25">
      <c r="A39" s="24" t="s">
        <v>72</v>
      </c>
      <c r="B39" s="28" t="s">
        <v>119</v>
      </c>
      <c r="C39" s="15">
        <v>0.23</v>
      </c>
      <c r="D39" s="15" t="str">
        <f t="shared" si="0"/>
        <v>{"description": "Porcentaje de hogares receptores de remesas en divisas", "value":"23%"}</v>
      </c>
      <c r="E39" s="17">
        <v>211.1</v>
      </c>
      <c r="F39" s="15" t="str">
        <f t="shared" si="2"/>
        <v>{"description": "Ingreso mensual promedio de remesas en divisas", "value":"$211.1"}</v>
      </c>
      <c r="G39" s="36" t="str">
        <f t="shared" si="1"/>
        <v>"category6": [{"description": "Porcentaje de hogares receptores de remesas en divisas", "value":"23%"},{"description": "Ingreso mensual promedio de remesas en divisas", "value":"$211.1"}]</v>
      </c>
    </row>
    <row r="40" spans="1:7" ht="12.75" customHeight="1" x14ac:dyDescent="0.25">
      <c r="A40" s="24" t="s">
        <v>73</v>
      </c>
      <c r="B40" s="28" t="s">
        <v>118</v>
      </c>
      <c r="C40" s="15">
        <v>0.22</v>
      </c>
      <c r="D40" s="15" t="str">
        <f t="shared" si="0"/>
        <v>{"description": "Porcentaje de hogares receptores de remesas en divisas", "value":"22%"}</v>
      </c>
      <c r="E40" s="17">
        <v>276.58</v>
      </c>
      <c r="F40" s="15" t="str">
        <f t="shared" si="2"/>
        <v>{"description": "Ingreso mensual promedio de remesas en divisas", "value":"$276.58"}</v>
      </c>
      <c r="G40" s="36" t="str">
        <f t="shared" si="1"/>
        <v>"category6": [{"description": "Porcentaje de hogares receptores de remesas en divisas", "value":"22%"},{"description": "Ingreso mensual promedio de remesas en divisas", "value":"$276.58"}]</v>
      </c>
    </row>
    <row r="41" spans="1:7" ht="12.75" customHeight="1" x14ac:dyDescent="0.25">
      <c r="A41" s="24" t="s">
        <v>74</v>
      </c>
      <c r="B41" s="28" t="s">
        <v>112</v>
      </c>
      <c r="C41" s="15">
        <v>0.08</v>
      </c>
      <c r="D41" s="15" t="str">
        <f t="shared" si="0"/>
        <v>{"description": "Porcentaje de hogares receptores de remesas en divisas", "value":"8%"}</v>
      </c>
      <c r="E41" s="17">
        <v>231.18</v>
      </c>
      <c r="F41" s="15" t="str">
        <f t="shared" si="2"/>
        <v>{"description": "Ingreso mensual promedio de remesas en divisas", "value":"$231.18"}</v>
      </c>
      <c r="G41" s="36" t="str">
        <f t="shared" si="1"/>
        <v>"category6": [{"description": "Porcentaje de hogares receptores de remesas en divisas", "value":"8%"},{"description": "Ingreso mensual promedio de remesas en divisas", "value":"$231.18"}]</v>
      </c>
    </row>
    <row r="42" spans="1:7" ht="12.75" customHeight="1" x14ac:dyDescent="0.25">
      <c r="A42" s="24" t="s">
        <v>75</v>
      </c>
      <c r="B42" s="28" t="s">
        <v>113</v>
      </c>
      <c r="C42" s="15">
        <v>0.22</v>
      </c>
      <c r="D42" s="15" t="str">
        <f t="shared" si="0"/>
        <v>{"description": "Porcentaje de hogares receptores de remesas en divisas", "value":"22%"}</v>
      </c>
      <c r="E42" s="17">
        <v>238.12</v>
      </c>
      <c r="F42" s="15" t="str">
        <f t="shared" si="2"/>
        <v>{"description": "Ingreso mensual promedio de remesas en divisas", "value":"$238.12"}</v>
      </c>
      <c r="G42" s="36" t="str">
        <f t="shared" si="1"/>
        <v>"category6": [{"description": "Porcentaje de hogares receptores de remesas en divisas", "value":"22%"},{"description": "Ingreso mensual promedio de remesas en divisas", "value":"$238.12"}]</v>
      </c>
    </row>
    <row r="43" spans="1:7" ht="12.75" customHeight="1" x14ac:dyDescent="0.25">
      <c r="A43" s="24" t="s">
        <v>76</v>
      </c>
      <c r="B43" s="28" t="s">
        <v>115</v>
      </c>
      <c r="C43" s="15">
        <v>0.25</v>
      </c>
      <c r="D43" s="15" t="str">
        <f t="shared" si="0"/>
        <v>{"description": "Porcentaje de hogares receptores de remesas en divisas", "value":"25%"}</v>
      </c>
      <c r="E43" s="17">
        <v>187.55</v>
      </c>
      <c r="F43" s="15" t="str">
        <f t="shared" si="2"/>
        <v>{"description": "Ingreso mensual promedio de remesas en divisas", "value":"$187.55"}</v>
      </c>
      <c r="G43" s="36" t="str">
        <f t="shared" si="1"/>
        <v>"category6": [{"description": "Porcentaje de hogares receptores de remesas en divisas", "value":"25%"},{"description": "Ingreso mensual promedio de remesas en divisas", "value":"$187.55"}]</v>
      </c>
    </row>
    <row r="44" spans="1:7" ht="12.75" customHeight="1" x14ac:dyDescent="0.25">
      <c r="A44" s="24" t="s">
        <v>77</v>
      </c>
      <c r="B44" s="28" t="s">
        <v>114</v>
      </c>
      <c r="C44" s="15">
        <v>0.14000000000000001</v>
      </c>
      <c r="D44" s="15" t="str">
        <f t="shared" si="0"/>
        <v>{"description": "Porcentaje de hogares receptores de remesas en divisas", "value":"14%"}</v>
      </c>
      <c r="E44" s="17">
        <v>226.9</v>
      </c>
      <c r="F44" s="15" t="str">
        <f t="shared" si="2"/>
        <v>{"description": "Ingreso mensual promedio de remesas en divisas", "value":"$226.9"}</v>
      </c>
      <c r="G44" s="36" t="str">
        <f t="shared" si="1"/>
        <v>"category6": [{"description": "Porcentaje de hogares receptores de remesas en divisas", "value":"14%"},{"description": "Ingreso mensual promedio de remesas en divisas", "value":"$226.9"}]</v>
      </c>
    </row>
    <row r="45" spans="1:7" ht="12.75" customHeight="1" x14ac:dyDescent="0.25">
      <c r="A45" s="24" t="s">
        <v>78</v>
      </c>
      <c r="B45" s="28" t="s">
        <v>109</v>
      </c>
      <c r="C45" s="15">
        <v>0.27</v>
      </c>
      <c r="D45" s="15" t="str">
        <f t="shared" si="0"/>
        <v>{"description": "Porcentaje de hogares receptores de remesas en divisas", "value":"27%"}</v>
      </c>
      <c r="E45" s="17">
        <v>178.14</v>
      </c>
      <c r="F45" s="15" t="str">
        <f t="shared" si="2"/>
        <v>{"description": "Ingreso mensual promedio de remesas en divisas", "value":"$178.14"}</v>
      </c>
      <c r="G45" s="36" t="str">
        <f t="shared" si="1"/>
        <v>"category6": [{"description": "Porcentaje de hogares receptores de remesas en divisas", "value":"27%"},{"description": "Ingreso mensual promedio de remesas en divisas", "value":"$178.14"}]</v>
      </c>
    </row>
    <row r="46" spans="1:7" ht="12.75" customHeight="1" x14ac:dyDescent="0.25">
      <c r="A46" s="24" t="s">
        <v>79</v>
      </c>
      <c r="B46" s="28" t="s">
        <v>111</v>
      </c>
      <c r="C46" s="15">
        <v>0.34</v>
      </c>
      <c r="D46" s="15" t="str">
        <f t="shared" si="0"/>
        <v>{"description": "Porcentaje de hogares receptores de remesas en divisas", "value":"34%"}</v>
      </c>
      <c r="E46" s="17">
        <v>181.67</v>
      </c>
      <c r="F46" s="15" t="str">
        <f t="shared" si="2"/>
        <v>{"description": "Ingreso mensual promedio de remesas en divisas", "value":"$181.67"}</v>
      </c>
      <c r="G46" s="36" t="str">
        <f t="shared" si="1"/>
        <v>"category6": [{"description": "Porcentaje de hogares receptores de remesas en divisas", "value":"34%"},{"description": "Ingreso mensual promedio de remesas en divisas", "value":"$181.67"}]</v>
      </c>
    </row>
    <row r="47" spans="1:7" ht="12.75" customHeight="1" x14ac:dyDescent="0.25">
      <c r="A47" s="24" t="s">
        <v>80</v>
      </c>
      <c r="B47" s="28" t="s">
        <v>110</v>
      </c>
      <c r="C47" s="15">
        <v>0.4</v>
      </c>
      <c r="D47" s="15" t="str">
        <f t="shared" si="0"/>
        <v>{"description": "Porcentaje de hogares receptores de remesas en divisas", "value":"40%"}</v>
      </c>
      <c r="E47" s="17">
        <v>178.8</v>
      </c>
      <c r="F47" s="15" t="str">
        <f t="shared" si="2"/>
        <v>{"description": "Ingreso mensual promedio de remesas en divisas", "value":"$178.8"}</v>
      </c>
      <c r="G47" s="36" t="str">
        <f t="shared" si="1"/>
        <v>"category6": [{"description": "Porcentaje de hogares receptores de remesas en divisas", "value":"40%"},{"description": "Ingreso mensual promedio de remesas en divisas", "value":"$178.8"}]</v>
      </c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1">
    <mergeCell ref="C1:E1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" sqref="B3:B47"/>
    </sheetView>
  </sheetViews>
  <sheetFormatPr baseColWidth="10" defaultRowHeight="13.2" x14ac:dyDescent="0.25"/>
  <cols>
    <col min="1" max="1" width="4.33203125" customWidth="1"/>
  </cols>
  <sheetData>
    <row r="1" spans="1:2" ht="17.399999999999999" x14ac:dyDescent="0.25">
      <c r="A1" s="1"/>
    </row>
    <row r="2" spans="1:2" x14ac:dyDescent="0.25">
      <c r="A2" s="27" t="s">
        <v>82</v>
      </c>
    </row>
    <row r="3" spans="1:2" x14ac:dyDescent="0.25">
      <c r="A3" s="28" t="s">
        <v>127</v>
      </c>
      <c r="B3" t="str">
        <f>CONCATENATE(General!J3,Población!M3,", ",Educación!K3, ", ",Trabajo!K3,", ",Oportunidades!O3,", ",Servicios!O3,", ",Remesas!G3,"}, ")</f>
        <v xml:space="preserve">{"name": "El Salvador", "abbreviation":"esv", "highlightTable1": "52% tasa de dependencia", "highlightTable2": "7.3 escolaridad promedio", "highlightTable3": "70% empleo informal", "highlightTable4": "25% pobreza multidimensional", "highlightTable5": "43%  sin recolección de basura","highlightTable6": "25% receptores de remesas", "highlight1":{ "name": "Extensión territorial", "value":"21,040.56"}, "highlight2":{ "name": "Densidad poblacional", "value":"301.27"}, "highlight3":{ "name": "Número de distritos", "value":"14"}, "category1": [{"description": "Población proyectada para 2023 (habitantes)", "value":"6,338,881"},{"description": "Porcentaje de personas que residen en el área rural", "value":"38%"},{"description": "Índice de masculinidad", "value":"87.6"},{"description": "Índice de envejecimiento", "value":"38%"},{"description": "Tasa de dependencia", "value":"52%"}], "category2": [{"description": "Tasa de analfabetismo (población de 10 años y más)", "value":""},{"description": "Tasa de analfabetismo de mujeres (mujeres de 10 años y más)", "value":"12%"},{"description": "Escolaridad promedio (en años)", "value":"7.3"},{"description": "Tasa de escolaridad en niños y niñas de 0 a 17 años", "value":"72%"}], "category3": [{"description": "Tasa de ocupación", "value":"61%"},{"description": "Tasa de ocupación femenina", "value":"48%"},{"description": "Porcentaje de personas ocupadas con un empleo informal", "value":"70%"},{"description": "Ingreso laboral promedio", "value":"$364.45"}], "category4": [{"description": "Ingreso familiar promedio", "value":"$700.94"},{"description": "Ingreso per cápita promedio", "value":"$249.42"},{"description": "Porcentaje de hogares en situación de pobreza monetaria", "value":"27%"},{"description": "Porcentaje de hogares en pobreza multidimensional", "value":"25%"},{"description": "Porcentaje de personas en hacinamiento (+3 personas por habitación)", "value":"38%"},{"description": "Porcentaje de personas con seguro médico (público o privado)", "value":"27%"}], "category5": [{"description": "Porcentaje de hogares sin servicio de agua por cañería", "value":"21%"},{"description": "Porcentaje de hogares sin electricidad en su vivienda", "value":"14%"},{"description": "Porcentaje de hogares sin recolección de basura público", "value":"43%"},{"description": "Porcentaje de hogares con servicio de internet", "value":"37%"},{"description": "Porcentaje de hogares sin acceso a un espacio público", "value":"31%"},{"description": "Número de homicidios en 2023", "value":"154"}], "category6": [{"description": "Porcentaje de hogares receptores de remesas en divisas", "value":"25%"},{"description": "Ingreso mensual promedio de remesas en divisas", "value":"$197.56"}]}, </v>
      </c>
    </row>
    <row r="4" spans="1:2" x14ac:dyDescent="0.25">
      <c r="A4" s="28" t="s">
        <v>83</v>
      </c>
      <c r="B4" t="str">
        <f>CONCATENATE(General!J4,Población!M4,", ",Educación!K4, ", ",Trabajo!K4,", ",Oportunidades!O4,", ",Servicios!O4,", ",Remesas!G4,"}, ")</f>
        <v xml:space="preserve">{"name": "Ahuachapán Norte", "abbreviation":"ahn", "highlightTable1": "49% tasa de dependencia","highlightTable2": "7.2 escolaridad promedio","highlightTable3": "73% empleo informal","highlightTable4": "21% pobreza multidimensional","highlightTable5": "61%  sin recolección de basura","highlightTable6": "15% receptores de remesas", "highlight1":{ "name": "Extensión territorial", "value":"146.89"}, "highlight2":{ "name": "Densidad poblacional", "value":"493.01"}, "highlight3":{ "name": "Número de distritos", "value":"4"}, "category1": [{"description": "Población proyectada para 2023 (habitantes)", "value":"72,418"},{"description": "Porcentaje de personas que residen en el área rural", "value":"39%"},{"description": "Índice de masculinidad", "value":"92.87"},{"description": "Índice de envejecimiento", "value":"36%"},{"description": "Tasa de dependencia", "value":"49%"}], "category2": [{"description": "Tasa de analfabetismo (población de 10 años y más)", "value":""},{"description": "Tasa de analfabetismo de mujeres (mujeres de 10 años y más)", "value":"8%"},{"description": "Escolaridad promedio (en años)", "value":"7.2"},{"description": "Tasa de escolaridad en niños y niñas de 0 a 17 años", "value":"74%"}], "category3": [{"description": "Tasa de ocupación", "value":"56%"},{"description": "Tasa de ocupación femenina", "value":"40%"},{"description": "Porcentaje de personas ocupadas con un empleo informal", "value":"73%"},{"description": "Ingreso laboral promedio", "value":"$299.93"}], "category4": [{"description": "Ingreso familiar promedio", "value":"$537.08"},{"description": "Ingreso per cápita promedio", "value":"$190.64"},{"description": "Porcentaje de hogares en situación de pobreza monetaria", "value":"36%"},{"description": "Porcentaje de hogares en pobreza multidimensional", "value":"21%"},{"description": "Porcentaje de personas en hacinamiento (+3 personas por habitación)", "value":"38%"},{"description": "Porcentaje de personas con seguro médico (público o privado)", "value":"25%"}], "category5": [{"description": "Porcentaje de hogares sin servicio de agua por cañería", "value":"16%"},{"description": "Porcentaje de hogares sin electricidad en su vivienda", "value":"15%"},{"description": "Porcentaje de hogares sin recolección de basura público", "value":"61%"},{"description": "Porcentaje de hogares con servicio de internet", "value":"27%"},{"description": "Porcentaje de hogares sin acceso a un espacio público", "value":"34%"},{"description": "Número de homicidios en 2023", "value":"3"}], "category6": [{"description": "Porcentaje de hogares receptores de remesas en divisas", "value":"15%"},{"description": "Ingreso mensual promedio de remesas en divisas", "value":"$212.4"}]}, </v>
      </c>
    </row>
    <row r="5" spans="1:2" x14ac:dyDescent="0.25">
      <c r="A5" s="28" t="s">
        <v>84</v>
      </c>
      <c r="B5" t="str">
        <f>CONCATENATE(General!J5,Población!M5,", ",Educación!K5, ", ",Trabajo!K5,", ",Oportunidades!O5,", ",Servicios!O5,", ",Remesas!G5,"}, ")</f>
        <v xml:space="preserve">{"name": "Ahuachapán Centro", "abbreviation":"ahc", "highlightTable1": "53% tasa de dependencia","highlightTable2": "6.6 escolaridad promedio","highlightTable3": "76% empleo informal","highlightTable4": "40% pobreza multidimensional","highlightTable5": "60%  sin recolección de basura","highlightTable6": "13% receptores de remesas", "highlight1":{ "name": "Extensión territorial", "value":"501.01"}, "highlight2":{ "name": "Densidad poblacional", "value":"360.85"}, "highlight3":{ "name": "Número de distritos", "value":"4"}, "category1": [{"description": "Población proyectada para 2023 (habitantes)", "value":"18,079"},{"description": "Porcentaje de personas que residen en el área rural", "value":"47%"},{"description": "Índice de masculinidad", "value":"94.42"},{"description": "Índice de envejecimiento", "value":"27%"},{"description": "Tasa de dependencia", "value":"53%"}], "category2": [{"description": "Tasa de analfabetismo (población de 10 años y más)", "value":""},{"description": "Tasa de analfabetismo de mujeres (mujeres de 10 años y más)", "value":"16%"},{"description": "Escolaridad promedio (en años)", "value":"6.6"},{"description": "Tasa de escolaridad en niños y niñas de 0 a 17 años", "value":"72%"}], "category3": [{"description": "Tasa de ocupación", "value":"62%"},{"description": "Tasa de ocupación femenina", "value":"50%"},{"description": "Porcentaje de personas ocupadas con un empleo informal", "value":"76%"},{"description": "Ingreso laboral promedio", "value":"$300.99"}], "category4": [{"description": "Ingreso familiar promedio", "value":"$590.5"},{"description": "Ingreso per cápita promedio", "value":"$195.25"},{"description": "Porcentaje de hogares en situación de pobreza monetaria", "value":"31%"},{"description": "Porcentaje de hogares en pobreza multidimensional", "value":"40%"},{"description": "Porcentaje de personas en hacinamiento (+3 personas por habitación)", "value":"54%"},{"description": "Porcentaje de personas con seguro médico (público o privado)", "value":"22%"}], "category5": [{"description": "Porcentaje de hogares sin servicio de agua por cañería", "value":"27%"},{"description": "Porcentaje de hogares sin electricidad en su vivienda", "value":"20%"},{"description": "Porcentaje de hogares sin recolección de basura público", "value":"60%"},{"description": "Porcentaje de hogares con servicio de internet", "value":"21%"},{"description": "Porcentaje de hogares sin acceso a un espacio público", "value":"38%"},{"description": "Número de homicidios en 2023", "value":"2"}], "category6": [{"description": "Porcentaje de hogares receptores de remesas en divisas", "value":"13%"},{"description": "Ingreso mensual promedio de remesas en divisas", "value":"$157.81"}]}, </v>
      </c>
    </row>
    <row r="6" spans="1:2" x14ac:dyDescent="0.25">
      <c r="A6" s="28" t="s">
        <v>85</v>
      </c>
      <c r="B6" t="str">
        <f>CONCATENATE(General!J6,Población!M6,", ",Educación!K6, ", ",Trabajo!K6,", ",Oportunidades!O6,", ",Servicios!O6,", ",Remesas!G6,"}, ")</f>
        <v xml:space="preserve">{"name": "Ahuachapán Sur", "abbreviation":"ahs", "highlightTable1": "62% tasa de dependencia","highlightTable2": "5.1 escolaridad promedio","highlightTable3": "86% empleo informal","highlightTable4": "50% pobreza multidimensional","highlightTable5": "71%  sin recolección de basura","highlightTable6": "23% receptores de remesas", "highlight1":{ "name": "Extensión territorial", "value":"591.43"}, "highlight2":{ "name": "Densidad poblacional", "value":"193.77"}, "highlight3":{ "name": "Número de distritos", "value":"4"}, "category1": [{"description": "Población proyectada para 2023 (habitantes)", "value":"114,603"},{"description": "Porcentaje de personas que residen en el área rural", "value":"73%"},{"description": "Índice de masculinidad", "value":"92.85"},{"description": "Índice de envejecimiento", "value":"22%"},{"description": "Tasa de dependencia", "value":"62%"}], "category2": [{"description": "Tasa de analfabetismo (población de 10 años y más)", "value":""},{"description": "Tasa de analfabetismo de mujeres (mujeres de 10 años y más)", "value":"24%"},{"description": "Escolaridad promedio (en años)", "value":"5.1"},{"description": "Tasa de escolaridad en niños y niñas de 0 a 17 años", "value":"59%"}], "category3": [{"description": "Tasa de ocupación", "value":"60%"},{"description": "Tasa de ocupación femenina", "value":"41%"},{"description": "Porcentaje de personas ocupadas con un empleo informal", "value":"86%"},{"description": "Ingreso laboral promedio", "value":"$246.95"}], "category4": [{"description": "Ingreso familiar promedio", "value":"$461.35"},{"description": "Ingreso per cápita promedio", "value":"$160."},{"description": "Porcentaje de hogares en situación de pobreza monetaria", "value":"44%"},{"description": "Porcentaje de hogares en pobreza multidimensional", "value":"50%"},{"description": "Porcentaje de personas en hacinamiento (+3 personas por habitación)", "value":"55%"},{"description": "Porcentaje de personas con seguro médico (público o privado)", "value":"14%"}], "category5": [{"description": "Porcentaje de hogares sin servicio de agua por cañería", "value":"30%"},{"description": "Porcentaje de hogares sin electricidad en su vivienda", "value":"29%"},{"description": "Porcentaje de hogares sin recolección de basura público", "value":"71%"},{"description": "Porcentaje de hogares con servicio de internet", "value":"21%"},{"description": "Porcentaje de hogares sin acceso a un espacio público", "value":"39%"},{"description": "Número de homicidios en 2023", "value":"4"}], "category6": [{"description": "Porcentaje de hogares receptores de remesas en divisas", "value":"23%"},{"description": "Ingreso mensual promedio de remesas en divisas", "value":"$162.85"}]}, </v>
      </c>
    </row>
    <row r="7" spans="1:2" x14ac:dyDescent="0.25">
      <c r="A7" s="28" t="s">
        <v>103</v>
      </c>
      <c r="B7" t="str">
        <f>CONCATENATE(General!J7,Población!M7,", ",Educación!K7, ", ",Trabajo!K7,", ",Oportunidades!O7,", ",Servicios!O7,", ",Remesas!G7,"}, ")</f>
        <v xml:space="preserve">{"name": "Cabañas Oeste", "abbreviation":"cbo", "highlightTable1": "68% tasa de dependencia","highlightTable2": "5.9 escolaridad promedio","highlightTable3": "88% empleo informal","highlightTable4": "26% pobreza multidimensional","highlightTable5": "46%  sin recolección de basura","highlightTable6": "45% receptores de remesas", "highlight1":{ "name": "Extensión territorial", "value":"401.84"}, "highlight2":{ "name": "Densidad poblacional", "value":"210.63"}, "highlight3":{ "name": "Número de distritos", "value":"4"}, "category1": [{"description": "Población proyectada para 2023 (habitantes)", "value":"84,641"},{"description": "Porcentaje de personas que residen en el área rural", "value":"65%"},{"description": "Índice de masculinidad", "value":"87.9"},{"description": "Índice de envejecimiento", "value":"23%"},{"description": "Tasa de dependencia", "value":"68%"}], "category2": [{"description": "Tasa de analfabetismo (población de 10 años y más)", "value":""},{"description": "Tasa de analfabetismo de mujeres (mujeres de 10 años y más)", "value":"15%"},{"description": "Escolaridad promedio (en años)", "value":"5.9"},{"description": "Tasa de escolaridad en niños y niñas de 0 a 17 años", "value":"69%"}], "category3": [{"description": "Tasa de ocupación", "value":"54%"},{"description": "Tasa de ocupación femenina", "value":"37%"},{"description": "Porcentaje de personas ocupadas con un empleo informal", "value":"88%"},{"description": "Ingreso laboral promedio", "value":"$260.37"}], "category4": [{"description": "Ingreso familiar promedio", "value":"$532.97"},{"description": "Ingreso per cápita promedio", "value":"$183.13"},{"description": "Porcentaje de hogares en situación de pobreza monetaria", "value":"33%"},{"description": "Porcentaje de hogares en pobreza multidimensional", "value":"26%"},{"description": "Porcentaje de personas en hacinamiento (+3 personas por habitación)", "value":"40%"},{"description": "Porcentaje de personas con seguro médico (público o privado)", "value":"11%"}], "category5": [{"description": "Porcentaje de hogares sin servicio de agua por cañería", "value":"21%"},{"description": "Porcentaje de hogares sin electricidad en su vivienda", "value":"7%"},{"description": "Porcentaje de hogares sin recolección de basura público", "value":"46%"},{"description": "Porcentaje de hogares con servicio de internet", "value":"25%"},{"description": "Porcentaje de hogares sin acceso a un espacio público", "value":"39%"},{"description": "Número de homicidios en 2023", "value":""}], "category6": [{"description": "Porcentaje de hogares receptores de remesas en divisas", "value":"45%"},{"description": "Ingreso mensual promedio de remesas en divisas", "value":"$191.92"}]}, </v>
      </c>
    </row>
    <row r="8" spans="1:2" x14ac:dyDescent="0.25">
      <c r="A8" s="28" t="s">
        <v>102</v>
      </c>
      <c r="B8" t="str">
        <f>CONCATENATE(General!J8,Población!M8,", ",Educación!K8, ", ",Trabajo!K8,", ",Oportunidades!O8,", ",Servicios!O8,", ",Remesas!G8,"}, ")</f>
        <v xml:space="preserve">{"name": "Cabañas Este", "abbreviation":"cbe", "highlightTable1": "67% tasa de dependencia","highlightTable2": "5.6 escolaridad promedio","highlightTable3": "89% empleo informal","highlightTable4": "26% pobreza multidimensional","highlightTable5": "54%  sin recolección de basura","highlightTable6": "50% receptores de remesas", "highlight1":{ "name": "Extensión territorial", "value":"701.67"}, "highlight2":{ "name": "Densidad poblacional", "value":"98.24"}, "highlight3":{ "name": "Número de distritos", "value":"5"}, "category1": [{"description": "Población proyectada para 2023 (habitantes)", "value":"6,893"},{"description": "Porcentaje de personas que residen en el área rural", "value":"71%"},{"description": "Índice de masculinidad", "value":"90"},{"description": "Índice de envejecimiento", "value":"26%"},{"description": "Tasa de dependencia", "value":"67%"}], "category2": [{"description": "Tasa de analfabetismo (población de 10 años y más)", "value":""},{"description": "Tasa de analfabetismo de mujeres (mujeres de 10 años y más)", "value":"17%"},{"description": "Escolaridad promedio (en años)", "value":"5.6"},{"description": "Tasa de escolaridad en niños y niñas de 0 a 17 años", "value":"69%"}], "category3": [{"description": "Tasa de ocupación", "value":"52%"},{"description": "Tasa de ocupación femenina", "value":"34%"},{"description": "Porcentaje de personas ocupadas con un empleo informal", "value":"89%"},{"description": "Ingreso laboral promedio", "value":"$256."}], "category4": [{"description": "Ingreso familiar promedio", "value":"$507.67"},{"description": "Ingreso per cápita promedio", "value":"$182.89"},{"description": "Porcentaje de hogares en situación de pobreza monetaria", "value":"34%"},{"description": "Porcentaje de hogares en pobreza multidimensional", "value":"26%"},{"description": "Porcentaje de personas en hacinamiento (+3 personas por habitación)", "value":"37%"},{"description": "Porcentaje de personas con seguro médico (público o privado)", "value":"11%"}], "category5": [{"description": "Porcentaje de hogares sin servicio de agua por cañería", "value":"17%"},{"description": "Porcentaje de hogares sin electricidad en su vivienda", "value":"11%"},{"description": "Porcentaje de hogares sin recolección de basura público", "value":"54%"},{"description": "Porcentaje de hogares con servicio de internet", "value":"27%"},{"description": "Porcentaje de hogares sin acceso a un espacio público", "value":"38%"},{"description": "Número de homicidios en 2023", "value":"5"}], "category6": [{"description": "Porcentaje de hogares receptores de remesas en divisas", "value":"50%"},{"description": "Ingreso mensual promedio de remesas en divisas", "value":"$215.53"}]}, </v>
      </c>
    </row>
    <row r="9" spans="1:2" x14ac:dyDescent="0.25">
      <c r="A9" s="28" t="s">
        <v>97</v>
      </c>
      <c r="B9" t="str">
        <f>CONCATENATE(General!J9,Población!M9,", ",Educación!K9, ", ",Trabajo!K9,", ",Oportunidades!O9,", ",Servicios!O9,", ",Remesas!G9,"}, ")</f>
        <v xml:space="preserve">{"name": "Chalatenango Norte", "abbreviation":"chn", "highlightTable1": "65% tasa de dependencia","highlightTable2": "6.9 escolaridad promedio","highlightTable3": "86% empleo informal","highlightTable4": "10% pobreza multidimensional","highlightTable5": "26%  sin recolección de basura","highlightTable6": "46% receptores de remesas", "highlight1":{ "name": "Extensión territorial", "value":"284.11"}, "highlight2":{ "name": "Densidad poblacional", "value":"89.67"}, "highlight3":{ "name": "Número de distritos", "value":"3"}, "category1": [{"description": "Población proyectada para 2023 (habitantes)", "value":"25,476"},{"description": "Porcentaje de personas que residen en el área rural", "value":"66%"},{"description": "Índice de masculinidad", "value":"88.82"},{"description": "Índice de envejecimiento", "value":"24%"},{"description": "Tasa de dependencia", "value":"65%"}], "category2": [{"description": "Tasa de analfabetismo (población de 10 años y más)", "value":""},{"description": "Tasa de analfabetismo de mujeres (mujeres de 10 años y más)", "value":"15%"},{"description": "Escolaridad promedio (en años)", "value":"6.9"},{"description": "Tasa de escolaridad en niños y niñas de 0 a 17 años", "value":"74%"}], "category3": [{"description": "Tasa de ocupación", "value":"68%"},{"description": "Tasa de ocupación femenina", "value":"53%"},{"description": "Porcentaje de personas ocupadas con un empleo informal", "value":"86%"},{"description": "Ingreso laboral promedio", "value":"$468.05"}], "category4": [{"description": "Ingreso familiar promedio", "value":"$1053.16"},{"description": "Ingreso per cápita promedio", "value":"$415.16"},{"description": "Porcentaje de hogares en situación de pobreza monetaria", "value":"13%"},{"description": "Porcentaje de hogares en pobreza multidimensional", "value":"10%"},{"description": "Porcentaje de personas en hacinamiento (+3 personas por habitación)", "value":"34%"},{"description": "Porcentaje de personas con seguro médico (público o privado)", "value":"16%"}], "category5": [{"description": "Porcentaje de hogares sin servicio de agua por cañería", "value":"%"},{"description": "Porcentaje de hogares sin electricidad en su vivienda", "value":"7%"},{"description": "Porcentaje de hogares sin recolección de basura público", "value":"26%"},{"description": "Porcentaje de hogares con servicio de internet", "value":"39%"},{"description": "Porcentaje de hogares sin acceso a un espacio público", "value":"21%"},{"description": "Número de homicidios en 2023", "value":"2"}], "category6": [{"description": "Porcentaje de hogares receptores de remesas en divisas", "value":"46%"},{"description": "Ingreso mensual promedio de remesas en divisas", "value":"$267.2"}]}, </v>
      </c>
    </row>
    <row r="10" spans="1:2" x14ac:dyDescent="0.25">
      <c r="A10" s="28" t="s">
        <v>98</v>
      </c>
      <c r="B10" t="str">
        <f>CONCATENATE(General!J10,Población!M10,", ",Educación!K10, ", ",Trabajo!K10,", ",Oportunidades!O10,", ",Servicios!O10,", ",Remesas!G10,"}, ")</f>
        <v xml:space="preserve">{"name": "Chalatenango Centro", "abbreviation":"chc", "highlightTable1": "63% tasa de dependencia","highlightTable2": "5.4 escolaridad promedio","highlightTable3": "90% empleo informal","highlightTable4": "27% pobreza multidimensional","highlightTable5": "46%  sin recolección de basura","highlightTable6": "41% receptores de remesas", "highlight1":{ "name": "Extensión territorial", "value":"1,018.43"}, "highlight2":{ "name": "Densidad poblacional", "value":"83.84"}, "highlight3":{ "name": "Número de distritos", "value":"10"}, "category1": [{"description": "Población proyectada para 2023 (habitantes)", "value":"85,386"},{"description": "Porcentaje de personas que residen en el área rural", "value":"75%"},{"description": "Índice de masculinidad", "value":"87.92"},{"description": "Índice de envejecimiento", "value":"30%"},{"description": "Tasa de dependencia", "value":"63%"}], "category2": [{"description": "Tasa de analfabetismo (población de 10 años y más)", "value":""},{"description": "Tasa de analfabetismo de mujeres (mujeres de 10 años y más)", "value":"16%"},{"description": "Escolaridad promedio (en años)", "value":"5.4"},{"description": "Tasa de escolaridad en niños y niñas de 0 a 17 años", "value":"72%"}], "category3": [{"description": "Tasa de ocupación", "value":"59%"},{"description": "Tasa de ocupación femenina", "value":"42%"},{"description": "Porcentaje de personas ocupadas con un empleo informal", "value":"90%"},{"description": "Ingreso laboral promedio", "value":"$276.5"}], "category4": [{"description": "Ingreso familiar promedio", "value":"$566.71"},{"description": "Ingreso per cápita promedio", "value":"$197.72"},{"description": "Porcentaje de hogares en situación de pobreza monetaria", "value":"27%"},{"description": "Porcentaje de hogares en pobreza multidimensional", "value":"27%"},{"description": "Porcentaje de personas en hacinamiento (+3 personas por habitación)", "value":"38%"},{"description": "Porcentaje de personas con seguro médico (público o privado)", "value":"8%"}], "category5": [{"description": "Porcentaje de hogares sin servicio de agua por cañería", "value":"14%"},{"description": "Porcentaje de hogares sin electricidad en su vivienda", "value":"13%"},{"description": "Porcentaje de hogares sin recolección de basura público", "value":"46%"},{"description": "Porcentaje de hogares con servicio de internet", "value":"24%"},{"description": "Porcentaje de hogares sin acceso a un espacio público", "value":"23%"},{"description": "Número de homicidios en 2023", "value":"3"}], "category6": [{"description": "Porcentaje de hogares receptores de remesas en divisas", "value":"41%"},{"description": "Ingreso mensual promedio de remesas en divisas", "value":"$255.69"}]}, </v>
      </c>
    </row>
    <row r="11" spans="1:2" x14ac:dyDescent="0.25">
      <c r="A11" s="28" t="s">
        <v>99</v>
      </c>
      <c r="B11" t="str">
        <f>CONCATENATE(General!J11,Población!M11,", ",Educación!K11, ", ",Trabajo!K11,", ",Oportunidades!O11,", ",Servicios!O11,", ",Remesas!G11,"}, ")</f>
        <v xml:space="preserve">{"name": "Chalatenango Sur", "abbreviation":"chs", "highlightTable1": "59% tasa de dependencia","highlightTable2": "6.3 escolaridad promedio","highlightTable3": "89% empleo informal","highlightTable4": "20% pobreza multidimensional","highlightTable5": "26%  sin recolección de basura","highlightTable6": "35% receptores de remesas", "highlight1":{ "name": "Extensión territorial", "value":"713.99"}, "highlight2":{ "name": "Densidad poblacional", "value":"94.26"}, "highlight3":{ "name": "Número de distritos", "value":"20"}, "category1": [{"description": "Población proyectada para 2023 (habitantes)", "value":"67,304"},{"description": "Porcentaje de personas que residen en el área rural", "value":"64%"},{"description": "Índice de masculinidad", "value":"84.81"},{"description": "Índice de envejecimiento", "value":"38%"},{"description": "Tasa de dependencia", "value":"59%"}], "category2": [{"description": "Tasa de analfabetismo (población de 10 años y más)", "value":""},{"description": "Tasa de analfabetismo de mujeres (mujeres de 10 años y más)", "value":"14%"},{"description": "Escolaridad promedio (en años)", "value":"6.3"},{"description": "Tasa de escolaridad en niños y niñas de 0 a 17 años", "value":"67%"}], "category3": [{"description": "Tasa de ocupación", "value":"60%"},{"description": "Tasa de ocupación femenina", "value":"43%"},{"description": "Porcentaje de personas ocupadas con un empleo informal", "value":"89%"},{"description": "Ingreso laboral promedio", "value":"$246.77"}], "category4": [{"description": "Ingreso familiar promedio", "value":"$500.02"},{"description": "Ingreso per cápita promedio", "value":"$189.77"},{"description": "Porcentaje de hogares en situación de pobreza monetaria", "value":"33%"},{"description": "Porcentaje de hogares en pobreza multidimensional", "value":"20%"},{"description": "Porcentaje de personas en hacinamiento (+3 personas por habitación)", "value":"32%"},{"description": "Porcentaje de personas con seguro médico (público o privado)", "value":"11%"}], "category5": [{"description": "Porcentaje de hogares sin servicio de agua por cañería", "value":"9%"},{"description": "Porcentaje de hogares sin electricidad en su vivienda", "value":"10%"},{"description": "Porcentaje de hogares sin recolección de basura público", "value":"26%"},{"description": "Porcentaje de hogares con servicio de internet", "value":"26%"},{"description": "Porcentaje de hogares sin acceso a un espacio público", "value":"28%"},{"description": "Número de homicidios en 2023", "value":""}], "category6": [{"description": "Porcentaje de hogares receptores de remesas en divisas", "value":"35%"},{"description": "Ingreso mensual promedio de remesas en divisas", "value":"$178.17"}]}, </v>
      </c>
    </row>
    <row r="12" spans="1:2" x14ac:dyDescent="0.25">
      <c r="A12" s="28" t="s">
        <v>100</v>
      </c>
      <c r="B12" t="str">
        <f>CONCATENATE(General!J12,Población!M12,", ",Educación!K12, ", ",Trabajo!K12,", ",Oportunidades!O12,", ",Servicios!O12,", ",Remesas!G12,"}, ")</f>
        <v xml:space="preserve">{"name": "Cuscatlán Norte", "abbreviation":"csn", "highlightTable1": "52% tasa de dependencia","highlightTable2": "6.1 escolaridad promedio","highlightTable3": "78% empleo informal","highlightTable4": "29% pobreza multidimensional","highlightTable5": "77%  sin recolección de basura","highlightTable6": "19% receptores de remesas", "highlight1":{ "name": "Extensión territorial", "value":"499.17"}, "highlight2":{ "name": "Densidad poblacional", "value":"212.04"}, "highlight3":{ "name": "Número de distritos", "value":"5"}, "category1": [{"description": "Población proyectada para 2023 (habitantes)", "value":"105,844"},{"description": "Porcentaje de personas que residen en el área rural", "value":"78%"},{"description": "Índice de masculinidad", "value":"87.32"},{"description": "Índice de envejecimiento", "value":"28%"},{"description": "Tasa de dependencia", "value":"52%"}], "category2": [{"description": "Tasa de analfabetismo (población de 10 años y más)", "value":""},{"description": "Tasa de analfabetismo de mujeres (mujeres de 10 años y más)", "value":"14%"},{"description": "Escolaridad promedio (en años)", "value":"6.1"},{"description": "Tasa de escolaridad en niños y niñas de 0 a 17 años", "value":"74%"}], "category3": [{"description": "Tasa de ocupación", "value":"57%"},{"description": "Tasa de ocupación femenina", "value":"37%"},{"description": "Porcentaje de personas ocupadas con un empleo informal", "value":"78%"},{"description": "Ingreso laboral promedio", "value":"$268.26"}], "category4": [{"description": "Ingreso familiar promedio", "value":"$507.58"},{"description": "Ingreso per cápita promedio", "value":"$174.28"},{"description": "Porcentaje de hogares en situación de pobreza monetaria", "value":"36%"},{"description": "Porcentaje de hogares en pobreza multidimensional", "value":"29%"},{"description": "Porcentaje de personas en hacinamiento (+3 personas por habitación)", "value":"46%"},{"description": "Porcentaje de personas con seguro médico (público o privado)", "value":"20%"}], "category5": [{"description": "Porcentaje de hogares sin servicio de agua por cañería", "value":"16%"},{"description": "Porcentaje de hogares sin electricidad en su vivienda", "value":"16%"},{"description": "Porcentaje de hogares sin recolección de basura público", "value":"77%"},{"description": "Porcentaje de hogares con servicio de internet", "value":"13%"},{"description": "Porcentaje de hogares sin acceso a un espacio público", "value":"30%"},{"description": "Número de homicidios en 2023", "value":""}], "category6": [{"description": "Porcentaje de hogares receptores de remesas en divisas", "value":"19%"},{"description": "Ingreso mensual promedio de remesas en divisas", "value":"$193.48"}]}, </v>
      </c>
    </row>
    <row r="13" spans="1:2" x14ac:dyDescent="0.25">
      <c r="A13" s="28" t="s">
        <v>101</v>
      </c>
      <c r="B13" t="str">
        <f>CONCATENATE(General!J13,Población!M13,", ",Educación!K13, ", ",Trabajo!K13,", ",Oportunidades!O13,", ",Servicios!O13,", ",Remesas!G13,"}, ")</f>
        <v xml:space="preserve">{"name": "Cuscatlán Sur", "abbreviation":"css", "highlightTable1": "52% tasa de dependencia","highlightTable2": "7.3 escolaridad promedio","highlightTable3": "75% empleo informal","highlightTable4": "29% pobreza multidimensional","highlightTable5": "44%  sin recolección de basura","highlightTable6": "17% receptores de remesas", "highlight1":{ "name": "Extensión territorial", "value":"257.02"}, "highlight2":{ "name": "Densidad poblacional", "value":"630.12"}, "highlight3":{ "name": "Número de distritos", "value":"11"}, "category1": [{"description": "Población proyectada para 2023 (habitantes)", "value":"161,953"},{"description": "Porcentaje de personas que residen en el área rural", "value":"48%"},{"description": "Índice de masculinidad", "value":"93.61"},{"description": "Índice de envejecimiento", "value":"29%"},{"description": "Tasa de dependencia", "value":"52%"}], "category2": [{"description": "Tasa de analfabetismo (población de 10 años y más)", "value":""},{"description": "Tasa de analfabetismo de mujeres (mujeres de 10 años y más)", "value":"12%"},{"description": "Escolaridad promedio (en años)", "value":"7.3"},{"description": "Tasa de escolaridad en niños y niñas de 0 a 17 años", "value":"76%"}], "category3": [{"description": "Tasa de ocupación", "value":"61%"},{"description": "Tasa de ocupación femenina", "value":"50%"},{"description": "Porcentaje de personas ocupadas con un empleo informal", "value":"75%"},{"description": "Ingreso laboral promedio", "value":"$351.89"}], "category4": [{"description": "Ingreso familiar promedio", "value":"$665.8"},{"description": "Ingreso per cápita promedio", "value":"$234.2"},{"description": "Porcentaje de hogares en situación de pobreza monetaria", "value":"27%"},{"description": "Porcentaje de hogares en pobreza multidimensional", "value":"29%"},{"description": "Porcentaje de personas en hacinamiento (+3 personas por habitación)", "value":"41%"},{"description": "Porcentaje de personas con seguro médico (público o privado)", "value":"22%"}], "category5": [{"description": "Porcentaje de hogares sin servicio de agua por cañería", "value":"23%"},{"description": "Porcentaje de hogares sin electricidad en su vivienda", "value":"20%"},{"description": "Porcentaje de hogares sin recolección de basura público", "value":"44%"},{"description": "Porcentaje de hogares con servicio de internet", "value":"24%"},{"description": "Porcentaje de hogares sin acceso a un espacio público", "value":"52%"},{"description": "Número de homicidios en 2023", "value":"4"}], "category6": [{"description": "Porcentaje de hogares receptores de remesas en divisas", "value":"17%"},{"description": "Ingreso mensual promedio de remesas en divisas", "value":"$197.83"}]}, </v>
      </c>
    </row>
    <row r="14" spans="1:2" x14ac:dyDescent="0.25">
      <c r="A14" s="28" t="s">
        <v>91</v>
      </c>
      <c r="B14" t="str">
        <f>CONCATENATE(General!J14,Población!M14,", ",Educación!K14, ", ",Trabajo!K14,", ",Oportunidades!O14,", ",Servicios!O14,", ",Remesas!G14,"}, ")</f>
        <v xml:space="preserve">{"name": "La Libertad Norte", "abbreviation":"lln", "highlightTable1": "49% tasa de dependencia","highlightTable2": "6.6 escolaridad promedio","highlightTable3": "73% empleo informal","highlightTable4": "21% pobreza multidimensional","highlightTable5": "49%  sin recolección de basura","highlightTable6": "26% receptores de remesas", "highlight1":{ "name": "Extensión territorial", "value":"307.39"}, "highlight2":{ "name": "Densidad poblacional", "value":"322.31"}, "highlight3":{ "name": "Número de distritos", "value":"3"}, "category1": [{"description": "Población proyectada para 2023 (habitantes)", "value":"99,076"},{"description": "Porcentaje de personas que residen en el área rural", "value":"52%"},{"description": "Índice de masculinidad", "value":"90.52"},{"description": "Índice de envejecimiento", "value":"47%"},{"description": "Tasa de dependencia", "value":"49%"}], "category2": [{"description": "Tasa de analfabetismo (población de 10 años y más)", "value":""},{"description": "Tasa de analfabetismo de mujeres (mujeres de 10 años y más)", "value":"13%"},{"description": "Escolaridad promedio (en años)", "value":"6.6"},{"description": "Tasa de escolaridad en niños y niñas de 0 a 17 años", "value":"70%"}], "category3": [{"description": "Tasa de ocupación", "value":"61%"},{"description": "Tasa de ocupación femenina", "value":"46%"},{"description": "Porcentaje de personas ocupadas con un empleo informal", "value":"73%"},{"description": "Ingreso laboral promedio", "value":"$339.88"}], "category4": [{"description": "Ingreso familiar promedio", "value":"$625.22"},{"description": "Ingreso per cápita promedio", "value":"$217.9"},{"description": "Porcentaje de hogares en situación de pobreza monetaria", "value":"29%"},{"description": "Porcentaje de hogares en pobreza multidimensional", "value":"21%"},{"description": "Porcentaje de personas en hacinamiento (+3 personas por habitación)", "value":"41%"},{"description": "Porcentaje de personas con seguro médico (público o privado)", "value":"23%"}], "category5": [{"description": "Porcentaje de hogares sin servicio de agua por cañería", "value":"24%"},{"description": "Porcentaje de hogares sin electricidad en su vivienda", "value":"9%"},{"description": "Porcentaje de hogares sin recolección de basura público", "value":"49%"},{"description": "Porcentaje de hogares con servicio de internet", "value":"29%"},{"description": "Porcentaje de hogares sin acceso a un espacio público", "value":"20%"},{"description": "Número de homicidios en 2023", "value":"3"}], "category6": [{"description": "Porcentaje de hogares receptores de remesas en divisas", "value":"26%"},{"description": "Ingreso mensual promedio de remesas en divisas", "value":"$176.21"}]}, </v>
      </c>
    </row>
    <row r="15" spans="1:2" x14ac:dyDescent="0.25">
      <c r="A15" s="28" t="s">
        <v>92</v>
      </c>
      <c r="B15" t="str">
        <f>CONCATENATE(General!J15,Población!M15,", ",Educación!K15, ", ",Trabajo!K15,", ",Oportunidades!O15,", ",Servicios!O15,", ",Remesas!G15,"}, ")</f>
        <v xml:space="preserve">{"name": "La Libertad Centro", "abbreviation":"llc", "highlightTable1": "49% tasa de dependencia","highlightTable2": "7. escolaridad promedio","highlightTable3": "66% empleo informal","highlightTable4": "25% pobreza multidimensional","highlightTable5": "44%  sin recolección de basura","highlightTable6": "24% receptores de remesas", "highlight1":{ "name": "Extensión territorial", "value":"305.7"}, "highlight2":{ "name": "Densidad poblacional", "value":"531.15"}, "highlight3":{ "name": "Número de distritos", "value":"2"}, "category1": [{"description": "Población proyectada para 2023 (habitantes)", "value":"162,373"},{"description": "Porcentaje de personas que residen en el área rural", "value":"32%"},{"description": "Índice de masculinidad", "value":"89.11"},{"description": "Índice de envejecimiento", "value":"41%"},{"description": "Tasa de dependencia", "value":"49%"}], "category2": [{"description": "Tasa de analfabetismo (población de 10 años y más)", "value":""},{"description": "Tasa de analfabetismo de mujeres (mujeres de 10 años y más)", "value":"10%"},{"description": "Escolaridad promedio (en años)", "value":"7."},{"description": "Tasa de escolaridad en niños y niñas de 0 a 17 años", "value":"68%"}], "category3": [{"description": "Tasa de ocupación", "value":"64%"},{"description": "Tasa de ocupación femenina", "value":"52%"},{"description": "Porcentaje de personas ocupadas con un empleo informal", "value":"66%"},{"description": "Ingreso laboral promedio", "value":"$350.12"}], "category4": [{"description": "Ingreso familiar promedio", "value":"$712.54"},{"description": "Ingreso per cápita promedio", "value":"$250.83"},{"description": "Porcentaje de hogares en situación de pobreza monetaria", "value":"25%"},{"description": "Porcentaje de hogares en pobreza multidimensional", "value":"25%"},{"description": "Porcentaje de personas en hacinamiento (+3 personas por habitación)", "value":"38%"},{"description": "Porcentaje de personas con seguro médico (público o privado)", "value":"30%"}], "category5": [{"description": "Porcentaje de hogares sin servicio de agua por cañería", "value":"21%"},{"description": "Porcentaje de hogares sin electricidad en su vivienda", "value":"14%"},{"description": "Porcentaje de hogares sin recolección de basura público", "value":"44%"},{"description": "Porcentaje de hogares con servicio de internet", "value":"34%"},{"description": "Porcentaje de hogares sin acceso a un espacio público", "value":"23%"},{"description": "Número de homicidios en 2023", "value":"5"}], "category6": [{"description": "Porcentaje de hogares receptores de remesas en divisas", "value":"24%"},{"description": "Ingreso mensual promedio de remesas en divisas", "value":"$211.47"}]}, </v>
      </c>
    </row>
    <row r="16" spans="1:2" x14ac:dyDescent="0.25">
      <c r="A16" s="28" t="s">
        <v>93</v>
      </c>
      <c r="B16" t="str">
        <f>CONCATENATE(General!J16,Población!M16,", ",Educación!K16, ", ",Trabajo!K16,", ",Oportunidades!O16,", ",Servicios!O16,", ",Remesas!G16,"}, ")</f>
        <v xml:space="preserve">{"name": "La Libertad Oeste", "abbreviation":"llo", "highlightTable1": "45% tasa de dependencia","highlightTable2": "7. escolaridad promedio","highlightTable3": "55% empleo informal","highlightTable4": "25% pobreza multidimensional","highlightTable5": "25%  sin recolección de basura","highlightTable6": "18% receptores de remesas", "highlight1":{ "name": "Extensión territorial", "value":"276.98"}, "highlight2":{ "name": "Densidad poblacional", "value":"652.96"}, "highlight3":{ "name": "Número de distritos", "value":"5"}, "category1": [{"description": "Población proyectada para 2023 (habitantes)", "value":"180,856"},{"description": "Porcentaje de personas que residen en el área rural", "value":"15%"},{"description": "Índice de masculinidad", "value":"87.84"},{"description": "Índice de envejecimiento", "value":"38%"},{"description": "Tasa de dependencia", "value":"45%"}], "category2": [{"description": "Tasa de analfabetismo (población de 10 años y más)", "value":""},{"description": "Tasa de analfabetismo de mujeres (mujeres de 10 años y más)", "value":"12%"},{"description": "Escolaridad promedio (en años)", "value":"7."},{"description": "Tasa de escolaridad en niños y niñas de 0 a 17 años", "value":"68%"}], "category3": [{"description": "Tasa de ocupación", "value":"63%"},{"description": "Tasa de ocupación femenina", "value":"50%"},{"description": "Porcentaje de personas ocupadas con un empleo informal", "value":"55%"},{"description": "Ingreso laboral promedio", "value":"$391.38"}], "category4": [{"description": "Ingreso familiar promedio", "value":"$720.14"},{"description": "Ingreso per cápita promedio", "value":"$241.29"},{"description": "Porcentaje de hogares en situación de pobreza monetaria", "value":"27%"},{"description": "Porcentaje de hogares en pobreza multidimensional", "value":"25%"},{"description": "Porcentaje de personas en hacinamiento (+3 personas por habitación)", "value":"39%"},{"description": "Porcentaje de personas con seguro médico (público o privado)", "value":"37%"}], "category5": [{"description": "Porcentaje de hogares sin servicio de agua por cañería", "value":"20%"},{"description": "Porcentaje de hogares sin electricidad en su vivienda", "value":"16%"},{"description": "Porcentaje de hogares sin recolección de basura público", "value":"25%"},{"description": "Porcentaje de hogares con servicio de internet", "value":"44%"},{"description": "Porcentaje de hogares sin acceso a un espacio público", "value":"35%"},{"description": "Número de homicidios en 2023", "value":"6"}], "category6": [{"description": "Porcentaje de hogares receptores de remesas en divisas", "value":"18%"},{"description": "Ingreso mensual promedio de remesas en divisas", "value":"$199.71"}]}, </v>
      </c>
    </row>
    <row r="17" spans="1:2" x14ac:dyDescent="0.25">
      <c r="A17" s="28" t="s">
        <v>94</v>
      </c>
      <c r="B17" t="str">
        <f>CONCATENATE(General!J17,Población!M17,", ",Educación!K17, ", ",Trabajo!K17,", ",Oportunidades!O17,", ",Servicios!O17,", ",Remesas!G17,"}, ")</f>
        <v xml:space="preserve">{"name": "La Libertad Este", "abbreviation":"lle", "highlightTable1": "42% tasa de dependencia","highlightTable2": "8.9 escolaridad promedio","highlightTable3": "50% empleo informal","highlightTable4": "15% pobreza multidimensional","highlightTable5": "14%  sin recolección de basura","highlightTable6": "9% receptores de remesas", "highlight1":{ "name": "Extensión territorial", "value":"134.58"}, "highlight2":{ "name": "Densidad poblacional", "value":"860.52"}, "highlight3":{ "name": "Número de distritos", "value":"5"}, "category1": [{"description": "Población proyectada para 2023 (habitantes)", "value":"115,809"},{"description": "Porcentaje de personas que residen en el área rural", "value":"%"},{"description": "Índice de masculinidad", "value":"88.81"},{"description": "Índice de envejecimiento", "value":"51%"},{"description": "Tasa de dependencia", "value":"42%"}], "category2": [{"description": "Tasa de analfabetismo (población de 10 años y más)", "value":""},{"description": "Tasa de analfabetismo de mujeres (mujeres de 10 años y más)", "value":"5%"},{"description": "Escolaridad promedio (en años)", "value":"8.9"},{"description": "Tasa de escolaridad en niños y niñas de 0 a 17 años", "value":"81%"}], "category3": [{"description": "Tasa de ocupación", "value":"65%"},{"description": "Tasa de ocupación femenina", "value":"54%"},{"description": "Porcentaje de personas ocupadas con un empleo informal", "value":"50%"},{"description": "Ingreso laboral promedio", "value":"$551.08"}], "category4": [{"description": "Ingreso familiar promedio", "value":"$1079.56"},{"description": "Ingreso per cápita promedio", "value":"$425.97"},{"description": "Porcentaje de hogares en situación de pobreza monetaria", "value":"23%"},{"description": "Porcentaje de hogares en pobreza multidimensional", "value":"15%"},{"description": "Porcentaje de personas en hacinamiento (+3 personas por habitación)", "value":"39%"},{"description": "Porcentaje de personas con seguro médico (público o privado)", "value":"48%"}], "category5": [{"description": "Porcentaje de hogares sin servicio de agua por cañería", "value":"14%"},{"description": "Porcentaje de hogares sin electricidad en su vivienda", "value":"15%"},{"description": "Porcentaje de hogares sin recolección de basura público", "value":"14%"},{"description": "Porcentaje de hogares con servicio de internet", "value":"46%"},{"description": "Porcentaje de hogares sin acceso a un espacio público", "value":"43%"},{"description": "Número de homicidios en 2023", "value":"2"}], "category6": [{"description": "Porcentaje de hogares receptores de remesas en divisas", "value":"9%"},{"description": "Ingreso mensual promedio de remesas en divisas", "value":"$313.63"}]}, </v>
      </c>
    </row>
    <row r="18" spans="1:2" x14ac:dyDescent="0.25">
      <c r="A18" s="28" t="s">
        <v>95</v>
      </c>
      <c r="B18" t="str">
        <f>CONCATENATE(General!J18,Población!M18,", ",Educación!K18, ", ",Trabajo!K18,", ",Oportunidades!O18,", ",Servicios!O18,", ",Remesas!G18,"}, ")</f>
        <v xml:space="preserve">{"name": "La Libertad Costa", "abbreviation":"llco", "highlightTable1": "55% tasa de dependencia","highlightTable2": "6. escolaridad promedio","highlightTable3": "76% empleo informal","highlightTable4": "38% pobreza multidimensional","highlightTable5": "55%  sin recolección de basura","highlightTable6": "25% receptores de remesas", "highlight1":{ "name": "Extensión territorial", "value":"440.98"}, "highlight2":{ "name": "Densidad poblacional", "value":"234.78"}, "highlight3":{ "name": "Número de distritos", "value":"5"}, "category1": [{"description": "Población proyectada para 2023 (habitantes)", "value":"103,532"},{"description": "Porcentaje de personas que residen en el área rural", "value":"56%"},{"description": "Índice de masculinidad", "value":"81.3"},{"description": "Índice de envejecimiento", "value":"36%"},{"description": "Tasa de dependencia", "value":"55%"}], "category2": [{"description": "Tasa de analfabetismo (población de 10 años y más)", "value":""},{"description": "Tasa de analfabetismo de mujeres (mujeres de 10 años y más)", "value":"20%"},{"description": "Escolaridad promedio (en años)", "value":"6."},{"description": "Tasa de escolaridad en niños y niñas de 0 a 17 años", "value":"69%"}], "category3": [{"description": "Tasa de ocupación", "value":"62%"},{"description": "Tasa de ocupación femenina", "value":"44%"},{"description": "Porcentaje de personas ocupadas con un empleo informal", "value":"76%"},{"description": "Ingreso laboral promedio", "value":"$393.05"}], "category4": [{"description": "Ingreso familiar promedio", "value":"$740.04"},{"description": "Ingreso per cápita promedio", "value":"$257.83"},{"description": "Porcentaje de hogares en situación de pobreza monetaria", "value":"27%"},{"description": "Porcentaje de hogares en pobreza multidimensional", "value":"38%"},{"description": "Porcentaje de personas en hacinamiento (+3 personas por habitación)", "value":"50%"},{"description": "Porcentaje de personas con seguro médico (público o privado)", "value":"21%"}], "category5": [{"description": "Porcentaje de hogares sin servicio de agua por cañería", "value":"35%"},{"description": "Porcentaje de hogares sin electricidad en su vivienda", "value":"18%"},{"description": "Porcentaje de hogares sin recolección de basura público", "value":"55%"},{"description": "Porcentaje de hogares con servicio de internet", "value":"24%"},{"description": "Porcentaje de hogares sin acceso a un espacio público", "value":"36%"},{"description": "Número de homicidios en 2023", "value":""}], "category6": [{"description": "Porcentaje de hogares receptores de remesas en divisas", "value":"25%"},{"description": "Ingreso mensual promedio de remesas en divisas", "value":"$200.81"}]}, </v>
      </c>
    </row>
    <row r="19" spans="1:2" x14ac:dyDescent="0.25">
      <c r="A19" s="28" t="s">
        <v>96</v>
      </c>
      <c r="B19" t="str">
        <f>CONCATENATE(General!J19,Población!M19,", ",Educación!K19, ", ",Trabajo!K19,", ",Oportunidades!O19,", ",Servicios!O19,", ",Remesas!G19,"}, ")</f>
        <v xml:space="preserve">{"name": "La Libertad Sur", "abbreviation":"lls", "highlightTable1": "38% tasa de dependencia","highlightTable2": "8.3 escolaridad promedio","highlightTable3": "61% empleo informal","highlightTable4": "24% pobreza multidimensional","highlightTable5": "40%  sin recolección de basura","highlightTable6": "13% receptores de remesas", "highlight1":{ "name": "Extensión territorial", "value":"187.25"}, "highlight2":{ "name": "Densidad poblacional", "value":"759.88"}, "highlight3":{ "name": "Número de distritos", "value":"2"}, "category1": [{"description": "Población proyectada para 2023 (habitantes)", "value":"142,287"},{"description": "Porcentaje de personas que residen en el área rural", "value":"48%"},{"description": "Índice de masculinidad", "value":"91.81"},{"description": "Índice de envejecimiento", "value":"65%"},{"description": "Tasa de dependencia", "value":"38%"}], "category2": [{"description": "Tasa de analfabetismo (población de 10 años y más)", "value":""},{"description": "Tasa de analfabetismo de mujeres (mujeres de 10 años y más)", "value":"8%"},{"description": "Escolaridad promedio (en años)", "value":"8.3"},{"description": "Tasa de escolaridad en niños y niñas de 0 a 17 años", "value":"77%"}], "category3": [{"description": "Tasa de ocupación", "value":"62%"},{"description": "Tasa de ocupación femenina", "value":"51%"},{"description": "Porcentaje de personas ocupadas con un empleo informal", "value":"61%"},{"description": "Ingreso laboral promedio", "value":"$431.9"}], "category4": [{"description": "Ingreso familiar promedio", "value":"$823.32"},{"description": "Ingreso per cápita promedio", "value":"$303.34"},{"description": "Porcentaje de hogares en situación de pobreza monetaria", "value":"23%"},{"description": "Porcentaje de hogares en pobreza multidimensional", "value":"24%"},{"description": "Porcentaje de personas en hacinamiento (+3 personas por habitación)", "value":"38%"},{"description": "Porcentaje de personas con seguro médico (público o privado)", "value":"39%"}], "category5": [{"description": "Porcentaje de hogares sin servicio de agua por cañería", "value":"21%"},{"description": "Porcentaje de hogares sin electricidad en su vivienda", "value":"19%"},{"description": "Porcentaje de hogares sin recolección de basura público", "value":"40%"},{"description": "Porcentaje de hogares con servicio de internet", "value":"37%"},{"description": "Porcentaje de hogares sin acceso a un espacio público", "value":"30%"},{"description": "Número de homicidios en 2023", "value":"4"}], "category6": [{"description": "Porcentaje de hogares receptores de remesas en divisas", "value":"13%"},{"description": "Ingreso mensual promedio de remesas en divisas", "value":"$219.84"}]}, </v>
      </c>
    </row>
    <row r="20" spans="1:2" x14ac:dyDescent="0.25">
      <c r="A20" s="28" t="s">
        <v>105</v>
      </c>
      <c r="B20" t="str">
        <f>CONCATENATE(General!J20,Población!M20,", ",Educación!K20, ", ",Trabajo!K20,", ",Oportunidades!O20,", ",Servicios!O20,", ",Remesas!G20,"}, ")</f>
        <v xml:space="preserve">{"name": "La Paz Centro", "abbreviation":"lpc", "highlightTable1": "52% tasa de dependencia","highlightTable2": "6.4 escolaridad promedio","highlightTable3": "78% empleo informal","highlightTable4": "31% pobreza multidimensional","highlightTable5": "65%  sin recolección de basura","highlightTable6": "28% receptores de remesas", "highlight1":{ "name": "Extensión territorial", "value":"450.42"}, "highlight2":{ "name": "Densidad poblacional", "value":"288.18"}, "highlight3":{ "name": "Número de distritos", "value":"12"}, "category1": [{"description": "Población proyectada para 2023 (habitantes)", "value":"129,803"},{"description": "Porcentaje de personas que residen en el área rural", "value":"58%"},{"description": "Índice de masculinidad", "value":"88.99"},{"description": "Índice de envejecimiento", "value":"31%"},{"description": "Tasa de dependencia", "value":"52%"}], "category2": [{"description": "Tasa de analfabetismo (población de 10 años y más)", "value":""},{"description": "Tasa de analfabetismo de mujeres (mujeres de 10 años y más)", "value":"12%"},{"description": "Escolaridad promedio (en años)", "value":"6.4"},{"description": "Tasa de escolaridad en niños y niñas de 0 a 17 años", "value":"73%"}], "category3": [{"description": "Tasa de ocupación", "value":"59%"},{"description": "Tasa de ocupación femenina", "value":"42%"},{"description": "Porcentaje de personas ocupadas con un empleo informal", "value":"78%"},{"description": "Ingreso laboral promedio", "value":"$318.18"}], "category4": [{"description": "Ingreso familiar promedio", "value":"$587.06"},{"description": "Ingreso per cápita promedio", "value":"$206.52"},{"description": "Porcentaje de hogares en situación de pobreza monetaria", "value":"28%"},{"description": "Porcentaje de hogares en pobreza multidimensional", "value":"31%"},{"description": "Porcentaje de personas en hacinamiento (+3 personas por habitación)", "value":"45%"},{"description": "Porcentaje de personas con seguro médico (público o privado)", "value":"21%"}], "category5": [{"description": "Porcentaje de hogares sin servicio de agua por cañería", "value":"34%"},{"description": "Porcentaje de hogares sin electricidad en su vivienda", "value":"16%"},{"description": "Porcentaje de hogares sin recolección de basura público", "value":"65%"},{"description": "Porcentaje de hogares con servicio de internet", "value":"13%"},{"description": "Porcentaje de hogares sin acceso a un espacio público", "value":"21%"},{"description": "Número de homicidios en 2023", "value":"1"}], "category6": [{"description": "Porcentaje de hogares receptores de remesas en divisas", "value":"28%"},{"description": "Ingreso mensual promedio de remesas en divisas", "value":"$194.96"}]}, </v>
      </c>
    </row>
    <row r="21" spans="1:2" x14ac:dyDescent="0.25">
      <c r="A21" s="28" t="s">
        <v>104</v>
      </c>
      <c r="B21" t="str">
        <f>CONCATENATE(General!J21,Población!M21,", ",Educación!K21, ", ",Trabajo!K21,", ",Oportunidades!O21,", ",Servicios!O21,", ",Remesas!G21,"}, ")</f>
        <v xml:space="preserve">{"name": "La Paz Oeste", "abbreviation":"lpo", "highlightTable1": "48% tasa de dependencia","highlightTable2": "6.9 escolaridad promedio","highlightTable3": "69% empleo informal","highlightTable4": "30% pobreza multidimensional","highlightTable5": "73%  sin recolección de basura","highlightTable6": "22% receptores de remesas", "highlight1":{ "name": "Extensión territorial", "value":"381.23"}, "highlight2":{ "name": "Densidad poblacional", "value":"308.74"}, "highlight3":{ "name": "Número de distritos", "value":"7"}, "category1": [{"description": "Población proyectada para 2023 (habitantes)", "value":"117,701"},{"description": "Porcentaje de personas que residen en el área rural", "value":"37%"},{"description": "Índice de masculinidad", "value":"90.83"},{"description": "Índice de envejecimiento", "value":"29%"},{"description": "Tasa de dependencia", "value":"48%"}], "category2": [{"description": "Tasa de analfabetismo (población de 10 años y más)", "value":""},{"description": "Tasa de analfabetismo de mujeres (mujeres de 10 años y más)", "value":"12%"},{"description": "Escolaridad promedio (en años)", "value":"6.9"},{"description": "Tasa de escolaridad en niños y niñas de 0 a 17 años", "value":"72%"}], "category3": [{"description": "Tasa de ocupación", "value":"69%"},{"description": "Tasa de ocupación femenina", "value":"56%"},{"description": "Porcentaje de personas ocupadas con un empleo informal", "value":"69%"},{"description": "Ingreso laboral promedio", "value":"$340.48"}], "category4": [{"description": "Ingreso familiar promedio", "value":"$645.35"},{"description": "Ingreso per cápita promedio", "value":"$238.91"},{"description": "Porcentaje de hogares en situación de pobreza monetaria", "value":"28%"},{"description": "Porcentaje de hogares en pobreza multidimensional", "value":"30%"},{"description": "Porcentaje de personas en hacinamiento (+3 personas por habitación)", "value":"40%"},{"description": "Porcentaje de personas con seguro médico (público o privado)", "value":"26%"}], "category5": [{"description": "Porcentaje de hogares sin servicio de agua por cañería", "value":"26%"},{"description": "Porcentaje de hogares sin electricidad en su vivienda", "value":"22%"},{"description": "Porcentaje de hogares sin recolección de basura público", "value":"73%"},{"description": "Porcentaje de hogares con servicio de internet", "value":"16%"},{"description": "Porcentaje de hogares sin acceso a un espacio público", "value":"18%"},{"description": "Número de homicidios en 2023", "value":"2"}], "category6": [{"description": "Porcentaje de hogares receptores de remesas en divisas", "value":"22%"},{"description": "Ingreso mensual promedio de remesas en divisas", "value":"$147.73"}]}, </v>
      </c>
    </row>
    <row r="22" spans="1:2" x14ac:dyDescent="0.25">
      <c r="A22" s="28" t="s">
        <v>106</v>
      </c>
      <c r="B22" t="str">
        <f>CONCATENATE(General!J22,Población!M22,", ",Educación!K22, ", ",Trabajo!K22,", ",Oportunidades!O22,", ",Servicios!O22,", ",Remesas!G22,"}, ")</f>
        <v xml:space="preserve">{"name": "La Paz Este", "abbreviation":"lpe", "highlightTable1": "49% tasa de dependencia","highlightTable2": "7.7 escolaridad promedio","highlightTable3": "70% empleo informal","highlightTable4": "33% pobreza multidimensional","highlightTable5": "67%  sin recolección de basura","highlightTable6": "20% receptores de remesas", "highlight1":{ "name": "Extensión territorial", "value":"391.96"}, "highlight2":{ "name": "Densidad poblacional", "value":"285.85"}, "highlight3":{ "name": "Número de distritos", "value":"3"}, "category1": [{"description": "Población proyectada para 2023 (habitantes)", "value":"112,041"},{"description": "Porcentaje de personas que residen en el área rural", "value":"50%"},{"description": "Índice de masculinidad", "value":"92.97"},{"description": "Índice de envejecimiento", "value":"33%"},{"description": "Tasa de dependencia", "value":"49%"}], "category2": [{"description": "Tasa de analfabetismo (población de 10 años y más)", "value":""},{"description": "Tasa de analfabetismo de mujeres (mujeres de 10 años y más)", "value":"10%"},{"description": "Escolaridad promedio (en años)", "value":"7.7"},{"description": "Tasa de escolaridad en niños y niñas de 0 a 17 años", "value":"74%"}], "category3": [{"description": "Tasa de ocupación", "value":"59%"},{"description": "Tasa de ocupación femenina", "value":"46%"},{"description": "Porcentaje de personas ocupadas con un empleo informal", "value":"70%"},{"description": "Ingreso laboral promedio", "value":"$355.23"}], "category4": [{"description": "Ingreso familiar promedio", "value":"$674.21"},{"description": "Ingreso per cápita promedio", "value":"$232.65"},{"description": "Porcentaje de hogares en situación de pobreza monetaria", "value":"24%"},{"description": "Porcentaje de hogares en pobreza multidimensional", "value":"33%"},{"description": "Porcentaje de personas en hacinamiento (+3 personas por habitación)", "value":"47%"},{"description": "Porcentaje de personas con seguro médico (público o privado)", "value":"28%"}], "category5": [{"description": "Porcentaje de hogares sin servicio de agua por cañería", "value":"30%"},{"description": "Porcentaje de hogares sin electricidad en su vivienda", "value":"20%"},{"description": "Porcentaje de hogares sin recolección de basura público", "value":"67%"},{"description": "Porcentaje de hogares con servicio de internet", "value":"28%"},{"description": "Porcentaje de hogares sin acceso a un espacio público", "value":"33%"},{"description": "Número de homicidios en 2023", "value":"2"}], "category6": [{"description": "Porcentaje de hogares receptores de remesas en divisas", "value":"20%"},{"description": "Ingreso mensual promedio de remesas en divisas", "value":"$205.27"}]}, </v>
      </c>
    </row>
    <row r="23" spans="1:2" x14ac:dyDescent="0.25">
      <c r="A23" s="28" t="s">
        <v>107</v>
      </c>
      <c r="B23" t="str">
        <f>CONCATENATE(General!J23,Población!M23,", ",Educación!K23, ", ",Trabajo!K23,", ",Oportunidades!O23,", ",Servicios!O23,", ",Remesas!G23,"}, ")</f>
        <v xml:space="preserve">{"name": "La Unión Norte", "abbreviation":"lun", "highlightTable1": "76% tasa de dependencia","highlightTable2": "5.2 escolaridad promedio","highlightTable3": "91% empleo informal","highlightTable4": "34% pobreza multidimensional","highlightTable5": "68%  sin recolección de basura","highlightTable6": "60% receptores de remesas", "highlight1":{ "name": "Extensión territorial", "value":"1,155.65"}, "highlight2":{ "name": "Densidad poblacional", "value":"93.17"}, "highlight3":{ "name": "Número de distritos", "value":"10"}, "category1": [{"description": "Población proyectada para 2023 (habitantes)", "value":"107,674"},{"description": "Porcentaje de personas que residen en el área rural", "value":"79%"},{"description": "Índice de masculinidad", "value":"87.53"},{"description": "Índice de envejecimiento", "value":"30%"},{"description": "Tasa de dependencia", "value":"76%"}], "category2": [{"description": "Tasa de analfabetismo (población de 10 años y más)", "value":""},{"description": "Tasa de analfabetismo de mujeres (mujeres de 10 años y más)", "value":"21%"},{"description": "Escolaridad promedio (en años)", "value":"5.2"},{"description": "Tasa de escolaridad en niños y niñas de 0 a 17 años", "value":"68%"}], "category3": [{"description": "Tasa de ocupación", "value":"51%"},{"description": "Tasa de ocupación femenina", "value":"32%"},{"description": "Porcentaje de personas ocupadas con un empleo informal", "value":"91%"},{"description": "Ingreso laboral promedio", "value":"$273.35"}], "category4": [{"description": "Ingreso familiar promedio", "value":"$556.37"},{"description": "Ingreso per cápita promedio", "value":"$196.68"},{"description": "Porcentaje de hogares en situación de pobreza monetaria", "value":"30%"},{"description": "Porcentaje de hogares en pobreza multidimensional", "value":"34%"},{"description": "Porcentaje de personas en hacinamiento (+3 personas por habitación)", "value":"45%"},{"description": "Porcentaje de personas con seguro médico (público o privado)", "value":"6%"}], "category5": [{"description": "Porcentaje de hogares sin servicio de agua por cañería", "value":"44%"},{"description": "Porcentaje de hogares sin electricidad en su vivienda", "value":"10%"},{"description": "Porcentaje de hogares sin recolección de basura público", "value":"68%"},{"description": "Porcentaje de hogares con servicio de internet", "value":"35%"},{"description": "Porcentaje de hogares sin acceso a un espacio público", "value":"41%"},{"description": "Número de homicidios en 2023", "value":"2"}], "category6": [{"description": "Porcentaje de hogares receptores de remesas en divisas", "value":"60%"},{"description": "Ingreso mensual promedio de remesas en divisas", "value":"$205.56"}]}, </v>
      </c>
    </row>
    <row r="24" spans="1:2" x14ac:dyDescent="0.25">
      <c r="A24" s="28" t="s">
        <v>108</v>
      </c>
      <c r="B24" t="str">
        <f>CONCATENATE(General!J24,Población!M24,", ",Educación!K24, ", ",Trabajo!K24,", ",Oportunidades!O24,", ",Servicios!O24,", ",Remesas!G24,"}, ")</f>
        <v xml:space="preserve">{"name": "La Unión Sur", "abbreviation":"lus", "highlightTable1": "72% tasa de dependencia","highlightTable2": "5.9 escolaridad promedio","highlightTable3": "85% empleo informal","highlightTable4": "30% pobreza multidimensional","highlightTable5": "64%  sin recolección de basura","highlightTable6": "45% receptores de remesas", "highlight1":{ "name": "Extensión territorial", "value":"918.74"}, "highlight2":{ "name": "Densidad poblacional", "value":"131.39"}, "highlight3":{ "name": "Número de distritos", "value":"8"}, "category1": [{"description": "Población proyectada para 2023 (habitantes)", "value":"120,712"},{"description": "Porcentaje de personas que residen en el área rural", "value":"60%"},{"description": "Índice de masculinidad", "value":"80.84"},{"description": "Índice de envejecimiento", "value":"27%"},{"description": "Tasa de dependencia", "value":"72%"}], "category2": [{"description": "Tasa de analfabetismo (población de 10 años y más)", "value":""},{"description": "Tasa de analfabetismo de mujeres (mujeres de 10 años y más)", "value":"16%"},{"description": "Escolaridad promedio (en años)", "value":"5.9"},{"description": "Tasa de escolaridad en niños y niñas de 0 a 17 años", "value":"70%"}], "category3": [{"description": "Tasa de ocupación", "value":"57%"},{"description": "Tasa de ocupación femenina", "value":"41%"},{"description": "Porcentaje de personas ocupadas con un empleo informal", "value":"85%"},{"description": "Ingreso laboral promedio", "value":"$327.96"}], "category4": [{"description": "Ingreso familiar promedio", "value":"$613.89"},{"description": "Ingreso per cápita promedio", "value":"$232.78"},{"description": "Porcentaje de hogares en situación de pobreza monetaria", "value":"28%"},{"description": "Porcentaje de hogares en pobreza multidimensional", "value":"30%"},{"description": "Porcentaje de personas en hacinamiento (+3 personas por habitación)", "value":"47%"},{"description": "Porcentaje de personas con seguro médico (público o privado)", "value":"14%"}], "category5": [{"description": "Porcentaje de hogares sin servicio de agua por cañería", "value":"25%"},{"description": "Porcentaje de hogares sin electricidad en su vivienda", "value":"16%"},{"description": "Porcentaje de hogares sin recolección de basura público", "value":"64%"},{"description": "Porcentaje de hogares con servicio de internet", "value":"43%"},{"description": "Porcentaje de hogares sin acceso a un espacio público", "value":"23%"},{"description": "Número de homicidios en 2023", "value":"7"}], "category6": [{"description": "Porcentaje de hogares receptores de remesas en divisas", "value":"45%"},{"description": "Ingreso mensual promedio de remesas en divisas", "value":"$215.53"}]}, </v>
      </c>
    </row>
    <row r="25" spans="1:2" x14ac:dyDescent="0.25">
      <c r="A25" s="28" t="s">
        <v>125</v>
      </c>
      <c r="B25" t="str">
        <f>CONCATENATE(General!J25,Población!M25,", ",Educación!K25, ", ",Trabajo!K25,", ",Oportunidades!O25,", ",Servicios!O25,", ",Remesas!G25,"}, ")</f>
        <v xml:space="preserve">{"name": "Morazán Norte", "abbreviation":"mzn", "highlightTable1": "63% tasa de dependencia","highlightTable2": "5.5 escolaridad promedio","highlightTable3": "94% empleo informal","highlightTable4": "47% pobreza multidimensional","highlightTable5": "69%  sin recolección de basura","highlightTable6": "30% receptores de remesas", "highlight1":{ "name": "Extensión territorial", "value":"735.15"}, "highlight2":{ "name": "Densidad poblacional", "value":"86.26"}, "highlight3":{ "name": "Número de distritos", "value":"11"}, "category1": [{"description": "Población proyectada para 2023 (habitantes)", "value":"63,417"},{"description": "Porcentaje de personas que residen en el área rural", "value":"85%"},{"description": "Índice de masculinidad", "value":"89.66"},{"description": "Índice de envejecimiento", "value":"27%"},{"description": "Tasa de dependencia", "value":"63%"}], "category2": [{"description": "Tasa de analfabetismo (población de 10 años y más)", "value":""},{"description": "Tasa de analfabetismo de mujeres (mujeres de 10 años y más)", "value":"21%"},{"description": "Escolaridad promedio (en años)", "value":"5.5"},{"description": "Tasa de escolaridad en niños y niñas de 0 a 17 años", "value":"67%"}], "category3": [{"description": "Tasa de ocupación", "value":"59%"},{"description": "Tasa de ocupación femenina", "value":"42%"},{"description": "Porcentaje de personas ocupadas con un empleo informal", "value":"94%"},{"description": "Ingreso laboral promedio", "value":"$233.44"}], "category4": [{"description": "Ingreso familiar promedio", "value":"$471.71"},{"description": "Ingreso per cápita promedio", "value":"$157.94"},{"description": "Porcentaje de hogares en situación de pobreza monetaria", "value":"39%"},{"description": "Porcentaje de hogares en pobreza multidimensional", "value":"47%"},{"description": "Porcentaje de personas en hacinamiento (+3 personas por habitación)", "value":"55%"},{"description": "Porcentaje de personas con seguro médico (público o privado)", "value":"6%"}], "category5": [{"description": "Porcentaje de hogares sin servicio de agua por cañería", "value":"23%"},{"description": "Porcentaje de hogares sin electricidad en su vivienda", "value":"16%"},{"description": "Porcentaje de hogares sin recolección de basura público", "value":"69%"},{"description": "Porcentaje de hogares con servicio de internet", "value":"14%"},{"description": "Porcentaje de hogares sin acceso a un espacio público", "value":"41%"},{"description": "Número de homicidios en 2023", "value":"1"}], "category6": [{"description": "Porcentaje de hogares receptores de remesas en divisas", "value":"30%"},{"description": "Ingreso mensual promedio de remesas en divisas", "value":"$168.27"}]}, </v>
      </c>
    </row>
    <row r="26" spans="1:2" x14ac:dyDescent="0.25">
      <c r="A26" s="28" t="s">
        <v>126</v>
      </c>
      <c r="B26" t="str">
        <f>CONCATENATE(General!J26,Población!M26,", ",Educación!K26, ", ",Trabajo!K26,", ",Oportunidades!O26,", ",Servicios!O26,", ",Remesas!G26,"}, ")</f>
        <v xml:space="preserve">{"name": "Morazán Sur", "abbreviation":"mzs", "highlightTable1": "58% tasa de dependencia","highlightTable2": "6.1 escolaridad promedio","highlightTable3": "88% empleo informal","highlightTable4": "31% pobreza multidimensional","highlightTable5": "60%  sin recolección de basura","highlightTable6": "39% receptores de remesas", "highlight1":{ "name": "Extensión territorial", "value":"712.3"}, "highlight2":{ "name": "Densidad poblacional", "value":"183.73"}, "highlight3":{ "name": "Número de distritos", "value":"15"}, "category1": [{"description": "Población proyectada para 2023 (habitantes)", "value":"13,087"},{"description": "Porcentaje de personas que residen en el área rural", "value":"67%"},{"description": "Índice de masculinidad", "value":"90"},{"description": "Índice de envejecimiento", "value":"32%"},{"description": "Tasa de dependencia", "value":"58%"}], "category2": [{"description": "Tasa de analfabetismo (población de 10 años y más)", "value":""},{"description": "Tasa de analfabetismo de mujeres (mujeres de 10 años y más)", "value":"18%"},{"description": "Escolaridad promedio (en años)", "value":"6.1"},{"description": "Tasa de escolaridad en niños y niñas de 0 a 17 años", "value":"69%"}], "category3": [{"description": "Tasa de ocupación", "value":"57%"},{"description": "Tasa de ocupación femenina", "value":"42%"},{"description": "Porcentaje de personas ocupadas con un empleo informal", "value":"88%"},{"description": "Ingreso laboral promedio", "value":"$291.59"}], "category4": [{"description": "Ingreso familiar promedio", "value":"$581.96"},{"description": "Ingreso per cápita promedio", "value":"$202.34"},{"description": "Porcentaje de hogares en situación de pobreza monetaria", "value":"31%"},{"description": "Porcentaje de hogares en pobreza multidimensional", "value":"31%"},{"description": "Porcentaje de personas en hacinamiento (+3 personas por habitación)", "value":"44%"},{"description": "Porcentaje de personas con seguro médico (público o privado)", "value":"15%"}], "category5": [{"description": "Porcentaje de hogares sin servicio de agua por cañería", "value":"23%"},{"description": "Porcentaje de hogares sin electricidad en su vivienda", "value":"10%"},{"description": "Porcentaje de hogares sin recolección de basura público", "value":"60%"},{"description": "Porcentaje de hogares con servicio de internet", "value":"31%"},{"description": "Porcentaje de hogares sin acceso a un espacio público", "value":"30%"},{"description": "Número de homicidios en 2023", "value":"2"}], "category6": [{"description": "Porcentaje de hogares receptores de remesas en divisas", "value":"39%"},{"description": "Ingreso mensual promedio de remesas en divisas", "value":"$196.24"}]}, </v>
      </c>
    </row>
    <row r="27" spans="1:2" x14ac:dyDescent="0.25">
      <c r="A27" s="28" t="s">
        <v>122</v>
      </c>
      <c r="B27" t="str">
        <f>CONCATENATE(General!J27,Población!M27,", ",Educación!K27, ", ",Trabajo!K27,", ",Oportunidades!O27,", ",Servicios!O27,", ",Remesas!G27,"}, ")</f>
        <v xml:space="preserve">{"name": "San Miguel Norte", "abbreviation":"smn", "highlightTable1": "66% tasa de dependencia","highlightTable2": "5.1 escolaridad promedio","highlightTable3": "94% empleo informal","highlightTable4": "36% pobreza multidimensional","highlightTable5": "60%  sin recolección de basura","highlightTable6": "54% receptores de remesas", "highlight1":{ "name": "Extensión territorial", "value":"758.96"}, "highlight2":{ "name": "Densidad poblacional", "value":"107.46"}, "highlight3":{ "name": "Número de distritos", "value":"8"}, "category1": [{"description": "Población proyectada para 2023 (habitantes)", "value":"81,558"},{"description": "Porcentaje de personas que residen en el área rural", "value":"73%"},{"description": "Índice de masculinidad", "value":"84.47"},{"description": "Índice de envejecimiento", "value":"26%"},{"description": "Tasa de dependencia", "value":"66%"}], "category2": [{"description": "Tasa de analfabetismo (población de 10 años y más)", "value":""},{"description": "Tasa de analfabetismo de mujeres (mujeres de 10 años y más)", "value":"23%"},{"description": "Escolaridad promedio (en años)", "value":"5.1"},{"description": "Tasa de escolaridad en niños y niñas de 0 a 17 años", "value":"64%"}], "category3": [{"description": "Tasa de ocupación", "value":"52%"},{"description": "Tasa de ocupación femenina", "value":"36%"},{"description": "Porcentaje de personas ocupadas con un empleo informal", "value":"94%"},{"description": "Ingreso laboral promedio", "value":"$223.19"}], "category4": [{"description": "Ingreso familiar promedio", "value":"$474.03"},{"description": "Ingreso per cápita promedio", "value":"$164.63"},{"description": "Porcentaje de hogares en situación de pobreza monetaria", "value":"35%"},{"description": "Porcentaje de hogares en pobreza multidimensional", "value":"36%"},{"description": "Porcentaje de personas en hacinamiento (+3 personas por habitación)", "value":"43%"},{"description": "Porcentaje de personas con seguro médico (público o privado)", "value":"6%"}], "category5": [{"description": "Porcentaje de hogares sin servicio de agua por cañería", "value":"21%"},{"description": "Porcentaje de hogares sin electricidad en su vivienda", "value":"11%"},{"description": "Porcentaje de hogares sin recolección de basura público", "value":"60%"},{"description": "Porcentaje de hogares con servicio de internet", "value":"23%"},{"description": "Porcentaje de hogares sin acceso a un espacio público", "value":"35%"},{"description": "Número de homicidios en 2023", "value":"2"}], "category6": [{"description": "Porcentaje de hogares receptores de remesas en divisas", "value":"54%"},{"description": "Ingreso mensual promedio de remesas en divisas", "value":"$196.14"}]}, </v>
      </c>
    </row>
    <row r="28" spans="1:2" x14ac:dyDescent="0.25">
      <c r="A28" s="28" t="s">
        <v>123</v>
      </c>
      <c r="B28" t="str">
        <f>CONCATENATE(General!J28,Población!M28,", ",Educación!K28, ", ",Trabajo!K28,", ",Oportunidades!O28,", ",Servicios!O28,", ",Remesas!G28,"}, ")</f>
        <v xml:space="preserve">{"name": "San Miguel Centro", "abbreviation":"smc", "highlightTable1": "54% tasa de dependencia","highlightTable2": "8. escolaridad promedio","highlightTable3": "73% empleo informal","highlightTable4": "21% pobreza multidimensional","highlightTable5": "41%  sin recolección de basura","highlightTable6": "34% receptores de remesas", "highlight1":{ "name": "Extensión territorial", "value":"997.08"}, "highlight2":{ "name": "Densidad poblacional", "value":"281.39"}, "highlight3":{ "name": "Número de distritos", "value":"6"}, "category1": [{"description": "Población proyectada para 2023 (habitantes)", "value":"28,057"},{"description": "Porcentaje de personas que residen en el área rural", "value":"36%"},{"description": "Índice de masculinidad", "value":"88.57"},{"description": "Índice de envejecimiento", "value":"33%"},{"description": "Tasa de dependencia", "value":"54%"}], "category2": [{"description": "Tasa de analfabetismo (población de 10 años y más)", "value":""},{"description": "Tasa de analfabetismo de mujeres (mujeres de 10 años y más)", "value":"10%"},{"description": "Escolaridad promedio (en años)", "value":"8."},{"description": "Tasa de escolaridad en niños y niñas de 0 a 17 años", "value":"73%"}], "category3": [{"description": "Tasa de ocupación", "value":"65%"},{"description": "Tasa de ocupación femenina", "value":"54%"},{"description": "Porcentaje de personas ocupadas con un empleo informal", "value":"73%"},{"description": "Ingreso laboral promedio", "value":"$389.24"}], "category4": [{"description": "Ingreso familiar promedio", "value":"$781.12"},{"description": "Ingreso per cápita promedio", "value":"$290.03"},{"description": "Porcentaje de hogares en situación de pobreza monetaria", "value":"21%"},{"description": "Porcentaje de hogares en pobreza multidimensional", "value":"21%"},{"description": "Porcentaje de personas en hacinamiento (+3 personas por habitación)", "value":"32%"},{"description": "Porcentaje de personas con seguro médico (público o privado)", "value":"27%"}], "category5": [{"description": "Porcentaje de hogares sin servicio de agua por cañería", "value":"30%"},{"description": "Porcentaje de hogares sin electricidad en su vivienda", "value":"10%"},{"description": "Porcentaje de hogares sin recolección de basura público", "value":"41%"},{"description": "Porcentaje de hogares con servicio de internet", "value":"50%"},{"description": "Porcentaje de hogares sin acceso a un espacio público", "value":"29%"},{"description": "Número de homicidios en 2023", "value":"6"}], "category6": [{"description": "Porcentaje de hogares receptores de remesas en divisas", "value":"34%"},{"description": "Ingreso mensual promedio de remesas en divisas", "value":"$176.24"}]}, </v>
      </c>
    </row>
    <row r="29" spans="1:2" x14ac:dyDescent="0.25">
      <c r="A29" s="28" t="s">
        <v>124</v>
      </c>
      <c r="B29" t="str">
        <f>CONCATENATE(General!J29,Población!M29,", ",Educación!K29, ", ",Trabajo!K29,", ",Oportunidades!O29,", ",Servicios!O29,", ",Remesas!G29,"}, ")</f>
        <v xml:space="preserve">{"name": "San Miguel Oeste", "abbreviation":"smo", "highlightTable1": "61% tasa de dependencia","highlightTable2": "6.4 escolaridad promedio","highlightTable3": "81% empleo informal","highlightTable4": "36% pobreza multidimensional","highlightTable5": "83%  sin recolección de basura","highlightTable6": "36% receptores de remesas", "highlight1":{ "name": "Extensión territorial", "value":"321.06"}, "highlight2":{ "name": "Densidad poblacional", "value":"317.83"}, "highlight3":{ "name": "Número de distritos", "value":"6"}, "category1": [{"description": "Población proyectada para 2023 (habitantes)", "value":"102,043"},{"description": "Porcentaje de personas que residen en el área rural", "value":"71%"},{"description": "Índice de masculinidad", "value":"86.19"},{"description": "Índice de envejecimiento", "value":"39%"},{"description": "Tasa de dependencia", "value":"61%"}], "category2": [{"description": "Tasa de analfabetismo (población de 10 años y más)", "value":""},{"description": "Tasa de analfabetismo de mujeres (mujeres de 10 años y más)", "value":"17%"},{"description": "Escolaridad promedio (en años)", "value":"6.4"},{"description": "Tasa de escolaridad en niños y niñas de 0 a 17 años", "value":"74%"}], "category3": [{"description": "Tasa de ocupación", "value":"57%"},{"description": "Tasa de ocupación femenina", "value":"40%"},{"description": "Porcentaje de personas ocupadas con un empleo informal", "value":"81%"},{"description": "Ingreso laboral promedio", "value":"$287.78"}], "category4": [{"description": "Ingreso familiar promedio", "value":"$558.15"},{"description": "Ingreso per cápita promedio", "value":"$196.17"},{"description": "Porcentaje de hogares en situación de pobreza monetaria", "value":"33%"},{"description": "Porcentaje de hogares en pobreza multidimensional", "value":"36%"},{"description": "Porcentaje de personas en hacinamiento (+3 personas por habitación)", "value":"45%"},{"description": "Porcentaje de personas con seguro médico (público o privado)", "value":"20%"}], "category5": [{"description": "Porcentaje de hogares sin servicio de agua por cañería", "value":"33%"},{"description": "Porcentaje de hogares sin electricidad en su vivienda", "value":"19%"},{"description": "Porcentaje de hogares sin recolección de basura público", "value":"83%"},{"description": "Porcentaje de hogares con servicio de internet", "value":"25%"},{"description": "Porcentaje de hogares sin acceso a un espacio público", "value":"26%"},{"description": "Número de homicidios en 2023", "value":"5"}], "category6": [{"description": "Porcentaje de hogares receptores de remesas en divisas", "value":"36%"},{"description": "Ingreso mensual promedio de remesas en divisas", "value":"$171.24"}]}, </v>
      </c>
    </row>
    <row r="30" spans="1:2" x14ac:dyDescent="0.25">
      <c r="A30" s="28" t="s">
        <v>86</v>
      </c>
      <c r="B30" t="str">
        <f>CONCATENATE(General!J30,Población!M30,", ",Educación!K30, ", ",Trabajo!K30,", ",Oportunidades!O30,", ",Servicios!O30,", ",Remesas!G30,"}, ")</f>
        <v xml:space="preserve">{"name": "San Salvador Norte", "abbreviation":"ssn", "highlightTable1": "55% tasa de dependencia","highlightTable2": "6.9 escolaridad promedio","highlightTable3": "73% empleo informal","highlightTable4": "23% pobreza multidimensional","highlightTable5": "37%  sin recolección de basura","highlightTable6": "30% receptores de remesas", "highlight1":{ "name": "Extensión territorial", "value":"222.86"}, "highlight2":{ "name": "Densidad poblacional", "value":"337.77"}, "highlight3":{ "name": "Número de distritos", "value":"3"}, "category1": [{"description": "Población proyectada para 2023 (habitantes)", "value":"75,275"},{"description": "Porcentaje de personas que residen en el área rural", "value":"29%"},{"description": "Índice de masculinidad", "value":"79.55"},{"description": "Índice de envejecimiento", "value":"46%"},{"description": "Tasa de dependencia", "value":"55%"}], "category2": [{"description": "Tasa de analfabetismo (población de 10 años y más)", "value":""},{"description": "Tasa de analfabetismo de mujeres (mujeres de 10 años y más)", "value":"15%"},{"description": "Escolaridad promedio (en años)", "value":"6.9"},{"description": "Tasa de escolaridad en niños y niñas de 0 a 17 años", "value":"75%"}], "category3": [{"description": "Tasa de ocupación", "value":"64%"},{"description": "Tasa de ocupación femenina", "value":"50%"},{"description": "Porcentaje de personas ocupadas con un empleo informal", "value":"73%"},{"description": "Ingreso laboral promedio", "value":"$353.63"}], "category4": [{"description": "Ingreso familiar promedio", "value":"$694.47"},{"description": "Ingreso per cápita promedio", "value":"$252.61"},{"description": "Porcentaje de hogares en situación de pobreza monetaria", "value":"26%"},{"description": "Porcentaje de hogares en pobreza multidimensional", "value":"23%"},{"description": "Porcentaje de personas en hacinamiento (+3 personas por habitación)", "value":"46%"},{"description": "Porcentaje de personas con seguro médico (público o privado)", "value":"25%"}], "category5": [{"description": "Porcentaje de hogares sin servicio de agua por cañería", "value":"13%"},{"description": "Porcentaje de hogares sin electricidad en su vivienda", "value":"14%"},{"description": "Porcentaje de hogares sin recolección de basura público", "value":"37%"},{"description": "Porcentaje de hogares con servicio de internet", "value":"27%"},{"description": "Porcentaje de hogares sin acceso a un espacio público", "value":"28%"},{"description": "Número de homicidios en 2023", "value":""}], "category6": [{"description": "Porcentaje de hogares receptores de remesas en divisas", "value":"30%"},{"description": "Ingreso mensual promedio de remesas en divisas", "value":"$174.37"}]}, </v>
      </c>
    </row>
    <row r="31" spans="1:2" x14ac:dyDescent="0.25">
      <c r="A31" s="28" t="s">
        <v>89</v>
      </c>
      <c r="B31" t="str">
        <f>CONCATENATE(General!J31,Población!M31,", ",Educación!K31, ", ",Trabajo!K31,", ",Oportunidades!O31,", ",Servicios!O31,", ",Remesas!G31,"}, ")</f>
        <v xml:space="preserve">{"name": "San Salvador Centro", "abbreviation":"ssc", "highlightTable1": "45% tasa de dependencia","highlightTable2": "9.8 escolaridad promedio","highlightTable3": "51% empleo informal","highlightTable4": "10% pobreza multidimensional","highlightTable5": "11%  sin recolección de basura","highlightTable6": "17% receptores de remesas", "highlight1":{ "name": "Extensión territorial", "value":"141.6"}, "highlight2":{ "name": "Densidad poblacional", "value":"4,984.52"}, "highlight3":{ "name": "Número de distritos", "value":"5"}, "category1": [{"description": "Población proyectada para 2023 (habitantes)", "value":"705,808"},{"description": "Porcentaje de personas que residen en el área rural", "value":"2%"},{"description": "Índice de masculinidad", "value":"82.91"},{"description": "Índice de envejecimiento", "value":"76%"},{"description": "Tasa de dependencia", "value":"45%"}], "category2": [{"description": "Tasa de analfabetismo (población de 10 años y más)", "value":""},{"description": "Tasa de analfabetismo de mujeres (mujeres de 10 años y más)", "value":"5%"},{"description": "Escolaridad promedio (en años)", "value":"9.8"},{"description": "Tasa de escolaridad en niños y niñas de 0 a 17 años", "value":"80%"}], "category3": [{"description": "Tasa de ocupación", "value":"61%"},{"description": "Tasa de ocupación femenina", "value":"53%"},{"description": "Porcentaje de personas ocupadas con un empleo informal", "value":"51%"},{"description": "Ingreso laboral promedio", "value":"$512.12"}], "category4": [{"description": "Ingreso familiar promedio", "value":"$980.41"},{"description": "Ingreso per cápita promedio", "value":"$350.62"},{"description": "Porcentaje de hogares en situación de pobreza monetaria", "value":"20%"},{"description": "Porcentaje de hogares en pobreza multidimensional", "value":"10%"},{"description": "Porcentaje de personas en hacinamiento (+3 personas por habitación)", "value":"26%"},{"description": "Porcentaje de personas con seguro médico (público o privado)", "value":"45%"}], "category5": [{"description": "Porcentaje de hogares sin servicio de agua por cañería", "value":"9%"},{"description": "Porcentaje de hogares sin electricidad en su vivienda", "value":"7%"},{"description": "Porcentaje de hogares sin recolección de basura público", "value":"11%"},{"description": "Porcentaje de hogares con servicio de internet", "value":"63%"},{"description": "Porcentaje de hogares sin acceso a un espacio público", "value":"37%"},{"description": "Número de homicidios en 2023", "value":"23"}], "category6": [{"description": "Porcentaje de hogares receptores de remesas en divisas", "value":"17%"},{"description": "Ingreso mensual promedio de remesas en divisas", "value":"$209.05"}]}, </v>
      </c>
    </row>
    <row r="32" spans="1:2" x14ac:dyDescent="0.25">
      <c r="A32" s="28" t="s">
        <v>87</v>
      </c>
      <c r="B32" t="str">
        <f>CONCATENATE(General!J32,Población!M32,", ",Educación!K32, ", ",Trabajo!K32,", ",Oportunidades!O32,", ",Servicios!O32,", ",Remesas!G32,"}, ")</f>
        <v xml:space="preserve">{"name": "San Salvador Oeste", "abbreviation":"sso", "highlightTable1": "45% tasa de dependencia","highlightTable2": "8. escolaridad promedio","highlightTable3": "59% empleo informal","highlightTable4": "17% pobreza multidimensional","highlightTable5": "21%  sin recolección de basura","highlightTable6": "18% receptores de remesas", "highlight1":{ "name": "Extensión territorial", "value":"135.2"}, "highlight2":{ "name": "Densidad poblacional", "value":"1,418.12"}, "highlight3":{ "name": "Número de distritos", "value":"2"}, "category1": [{"description": "Población proyectada para 2023 (habitantes)", "value":"19,173"},{"description": "Porcentaje de personas que residen en el área rural", "value":"11%"},{"description": "Índice de masculinidad", "value":"83.72"},{"description": "Índice de envejecimiento", "value":"39%"},{"description": "Tasa de dependencia", "value":"45%"}], "category2": [{"description": "Tasa de analfabetismo (población de 10 años y más)", "value":""},{"description": "Tasa de analfabetismo de mujeres (mujeres de 10 años y más)", "value":"8%"},{"description": "Escolaridad promedio (en años)", "value":"8."},{"description": "Tasa de escolaridad en niños y niñas de 0 a 17 años", "value":"75%"}], "category3": [{"description": "Tasa de ocupación", "value":"66%"},{"description": "Tasa de ocupación femenina", "value":"55%"},{"description": "Porcentaje de personas ocupadas con un empleo informal", "value":"59%"},{"description": "Ingreso laboral promedio", "value":"$400.87"}], "category4": [{"description": "Ingreso familiar promedio", "value":"$752.61"},{"description": "Ingreso per cápita promedio", "value":"$279.22"},{"description": "Porcentaje de hogares en situación de pobreza monetaria", "value":"28%"},{"description": "Porcentaje de hogares en pobreza multidimensional", "value":"17%"},{"description": "Porcentaje de personas en hacinamiento (+3 personas por habitación)", "value":"27%"},{"description": "Porcentaje de personas con seguro médico (público o privado)", "value":"40%"}], "category5": [{"description": "Porcentaje de hogares sin servicio de agua por cañería", "value":"17%"},{"description": "Porcentaje de hogares sin electricidad en su vivienda", "value":"8%"},{"description": "Porcentaje de hogares sin recolección de basura público", "value":"21%"},{"description": "Porcentaje de hogares con servicio de internet", "value":"44%"},{"description": "Porcentaje de hogares sin acceso a un espacio público", "value":"29%"},{"description": "Número de homicidios en 2023", "value":"3"}], "category6": [{"description": "Porcentaje de hogares receptores de remesas en divisas", "value":"18%"},{"description": "Ingreso mensual promedio de remesas en divisas", "value":"$192.09"}]}, </v>
      </c>
    </row>
    <row r="33" spans="1:2" x14ac:dyDescent="0.25">
      <c r="A33" s="28" t="s">
        <v>88</v>
      </c>
      <c r="B33" t="str">
        <f>CONCATENATE(General!J33,Población!M33,", ",Educación!K33, ", ",Trabajo!K33,", ",Oportunidades!O33,", ",Servicios!O33,", ",Remesas!G33,"}, ")</f>
        <v xml:space="preserve">{"name": "San Salvador Este", "abbreviation":"sse", "highlightTable1": "43% tasa de dependencia","highlightTable2": "8.7 escolaridad promedio","highlightTable3": "55% empleo informal","highlightTable4": "11% pobreza multidimensional","highlightTable5": "19%  sin recolección de basura","highlightTable6": "19% receptores de remesas", "highlight1":{ "name": "Extensión territorial", "value":"187.74"}, "highlight2":{ "name": "Densidad poblacional", "value":"3,056.67"}, "highlight3":{ "name": "Número de distritos", "value":"4"}, "category1": [{"description": "Población proyectada para 2023 (habitantes)", "value":"57,386"},{"description": "Porcentaje de personas que residen en el área rural", "value":"5%"},{"description": "Índice de masculinidad", "value":"86.25"},{"description": "Índice de envejecimiento", "value":"44%"},{"description": "Tasa de dependencia", "value":"43%"}], "category2": [{"description": "Tasa de analfabetismo (población de 10 años y más)", "value":""},{"description": "Tasa de analfabetismo de mujeres (mujeres de 10 años y más)", "value":"5%"},{"description": "Escolaridad promedio (en años)", "value":"8.7"},{"description": "Tasa de escolaridad en niños y niñas de 0 a 17 años", "value":"74%"}], "category3": [{"description": "Tasa de ocupación", "value":"63%"},{"description": "Tasa de ocupación femenina", "value":"53%"},{"description": "Porcentaje de personas ocupadas con un empleo informal", "value":"55%"},{"description": "Ingreso laboral promedio", "value":"$452.59"}], "category4": [{"description": "Ingreso familiar promedio", "value":"$883.96"},{"description": "Ingreso per cápita promedio", "value":"$298.55"},{"description": "Porcentaje de hogares en situación de pobreza monetaria", "value":"20%"},{"description": "Porcentaje de hogares en pobreza multidimensional", "value":"11%"},{"description": "Porcentaje de personas en hacinamiento (+3 personas por habitación)", "value":"19%"},{"description": "Porcentaje de personas con seguro médico (público o privado)", "value":"44%"}], "category5": [{"description": "Porcentaje de hogares sin servicio de agua por cañería", "value":"6%"},{"description": "Porcentaje de hogares sin electricidad en su vivienda", "value":"4%"},{"description": "Porcentaje de hogares sin recolección de basura público", "value":"19%"},{"description": "Porcentaje de hogares con servicio de internet", "value":"60%"},{"description": "Porcentaje de hogares sin acceso a un espacio público", "value":"21%"},{"description": "Número de homicidios en 2023", "value":"10"}], "category6": [{"description": "Porcentaje de hogares receptores de remesas en divisas", "value":"19%"},{"description": "Ingreso mensual promedio de remesas en divisas", "value":"$177.96"}]}, </v>
      </c>
    </row>
    <row r="34" spans="1:2" x14ac:dyDescent="0.25">
      <c r="A34" s="28" t="s">
        <v>90</v>
      </c>
      <c r="B34" t="str">
        <f>CONCATENATE(General!J34,Población!M34,", ",Educación!K34, ", ",Trabajo!K34,", ",Oportunidades!O34,", ",Servicios!O34,", ",Remesas!G34,"}, ")</f>
        <v xml:space="preserve">{"name": "San Salvador Sur", "abbreviation":"sss", "highlightTable1": "51% tasa de dependencia","highlightTable2": "8.3 escolaridad promedio","highlightTable3": "58% empleo informal","highlightTable4": "26% pobreza multidimensional","highlightTable5": "27%  sin recolección de basura","highlightTable6": "11% receptores de remesas", "highlight1":{ "name": "Extensión territorial", "value":"198.75"}, "highlight2":{ "name": "Densidad poblacional", "value":"924.66"}, "highlight3":{ "name": "Número de distritos", "value":"5"}, "category1": [{"description": "Población proyectada para 2023 (habitantes)", "value":"183,776"},{"description": "Porcentaje de personas que residen en el área rural", "value":"30%"},{"description": "Índice de masculinidad", "value":"82.89"},{"description": "Índice de envejecimiento", "value":"45%"},{"description": "Tasa de dependencia", "value":"51%"}], "category2": [{"description": "Tasa de analfabetismo (población de 10 años y más)", "value":""},{"description": "Tasa de analfabetismo de mujeres (mujeres de 10 años y más)", "value":"8%"},{"description": "Escolaridad promedio (en años)", "value":"8.3"},{"description": "Tasa de escolaridad en niños y niñas de 0 a 17 años", "value":"73%"}], "category3": [{"description": "Tasa de ocupación", "value":"64%"},{"description": "Tasa de ocupación femenina", "value":"53%"},{"description": "Porcentaje de personas ocupadas con un empleo informal", "value":"58%"},{"description": "Ingreso laboral promedio", "value":"$428.99"}], "category4": [{"description": "Ingreso familiar promedio", "value":"$869.33"},{"description": "Ingreso per cápita promedio", "value":"$282.47"},{"description": "Porcentaje de hogares en situación de pobreza monetaria", "value":"22%"},{"description": "Porcentaje de hogares en pobreza multidimensional", "value":"26%"},{"description": "Porcentaje de personas en hacinamiento (+3 personas por habitación)", "value":"38%"},{"description": "Porcentaje de personas con seguro médico (público o privado)", "value":"37%"}], "category5": [{"description": "Porcentaje de hogares sin servicio de agua por cañería", "value":"32%"},{"description": "Porcentaje de hogares sin electricidad en su vivienda", "value":"16%"},{"description": "Porcentaje de hogares sin recolección de basura público", "value":"27%"},{"description": "Porcentaje de hogares con servicio de internet", "value":"42%"},{"description": "Porcentaje de hogares sin acceso a un espacio público", "value":"43%"},{"description": "Número de homicidios en 2023", "value":"2"}], "category6": [{"description": "Porcentaje de hogares receptores de remesas en divisas", "value":"11%"},{"description": "Ingreso mensual promedio de remesas en divisas", "value":"$230.44"}]}, </v>
      </c>
    </row>
    <row r="35" spans="1:2" x14ac:dyDescent="0.25">
      <c r="A35" s="28" t="s">
        <v>120</v>
      </c>
      <c r="B35" t="str">
        <f>CONCATENATE(General!J35,Población!M35,", ",Educación!K35, ", ",Trabajo!K35,", ",Oportunidades!O35,", ",Servicios!O35,", ",Remesas!G35,"}, ")</f>
        <v xml:space="preserve">{"name": "San Vicente Norte", "abbreviation":"svn", "highlightTable1": "56% tasa de dependencia","highlightTable2": "7.1 escolaridad promedio","highlightTable3": "85% empleo informal","highlightTable4": "28% pobreza multidimensional","highlightTable5": "70%  sin recolección de basura","highlightTable6": "35% receptores de remesas", "highlight1":{ "name": "Extensión territorial", "value":"556.48"}, "highlight2":{ "name": "Densidad poblacional", "value":"122.58"}, "highlight3":{ "name": "Número de distritos", "value":"7"}, "category1": [{"description": "Población proyectada para 2023 (habitantes)", "value":"68,211"},{"description": "Porcentaje de personas que residen en el área rural", "value":"75%"},{"description": "Índice de masculinidad", "value":"93.06"},{"description": "Índice de envejecimiento", "value":"34%"},{"description": "Tasa de dependencia", "value":"56%"}], "category2": [{"description": "Tasa de analfabetismo (población de 10 años y más)", "value":""},{"description": "Tasa de analfabetismo de mujeres (mujeres de 10 años y más)", "value":"14%"},{"description": "Escolaridad promedio (en años)", "value":"7.1"},{"description": "Tasa de escolaridad en niños y niñas de 0 a 17 años", "value":"69%"}], "category3": [{"description": "Tasa de ocupación", "value":"55%"},{"description": "Tasa de ocupación femenina", "value":"36%"},{"description": "Porcentaje de personas ocupadas con un empleo informal", "value":"85%"},{"description": "Ingreso laboral promedio", "value":"$287.09"}], "category4": [{"description": "Ingreso familiar promedio", "value":"$537.2"},{"description": "Ingreso per cápita promedio", "value":"$197.43"},{"description": "Porcentaje de hogares en situación de pobreza monetaria", "value":"30%"},{"description": "Porcentaje de hogares en pobreza multidimensional", "value":"28%"},{"description": "Porcentaje de personas en hacinamiento (+3 personas por habitación)", "value":"41%"},{"description": "Porcentaje de personas con seguro médico (público o privado)", "value":"15%"}], "category5": [{"description": "Porcentaje de hogares sin servicio de agua por cañería", "value":"22%"},{"description": "Porcentaje de hogares sin electricidad en su vivienda", "value":"18%"},{"description": "Porcentaje de hogares sin recolección de basura público", "value":"70%"},{"description": "Porcentaje de hogares con servicio de internet", "value":"19%"},{"description": "Porcentaje de hogares sin acceso a un espacio público", "value":"29%"},{"description": "Número de homicidios en 2023", "value":"2"}], "category6": [{"description": "Porcentaje de hogares receptores de remesas en divisas", "value":"35%"},{"description": "Ingreso mensual promedio de remesas en divisas", "value":"$166.82"}]}, </v>
      </c>
    </row>
    <row r="36" spans="1:2" x14ac:dyDescent="0.25">
      <c r="A36" s="28" t="s">
        <v>121</v>
      </c>
      <c r="B36" t="str">
        <f>CONCATENATE(General!J36,Población!M36,", ",Educación!K36, ", ",Trabajo!K36,", ",Oportunidades!O36,", ",Servicios!O36,", ",Remesas!G36,"}, ")</f>
        <v xml:space="preserve">{"name": "San Vicente Sur", "abbreviation":"svs", "highlightTable1": "52% tasa de dependencia","highlightTable2": "6.7 escolaridad promedio","highlightTable3": "82% empleo informal","highlightTable4": "23% pobreza multidimensional","highlightTable5": "36%  sin recolección de basura","highlightTable6": "31% receptores de remesas", "highlight1":{ "name": "Extensión territorial", "value":"627.54"}, "highlight2":{ "name": "Densidad poblacional", "value":"169.68"}, "highlight3":{ "name": "Número de distritos", "value":"6"}, "category1": [{"description": "Población proyectada para 2023 (habitantes)", "value":"106,482"},{"description": "Porcentaje de personas que residen en el área rural", "value":"42%"},{"description": "Índice de masculinidad", "value":"91.92"},{"description": "Índice de envejecimiento", "value":"35%"},{"description": "Tasa de dependencia", "value":"52%"}], "category2": [{"description": "Tasa de analfabetismo (población de 10 años y más)", "value":""},{"description": "Tasa de analfabetismo de mujeres (mujeres de 10 años y más)", "value":"13%"},{"description": "Escolaridad promedio (en años)", "value":"6.7"},{"description": "Tasa de escolaridad en niños y niñas de 0 a 17 años", "value":"74%"}], "category3": [{"description": "Tasa de ocupación", "value":"64%"},{"description": "Tasa de ocupación femenina", "value":"49%"},{"description": "Porcentaje de personas ocupadas con un empleo informal", "value":"82%"},{"description": "Ingreso laboral promedio", "value":"$289.02"}], "category4": [{"description": "Ingreso familiar promedio", "value":"$594.2"},{"description": "Ingreso per cápita promedio", "value":"$219.68"},{"description": "Porcentaje de hogares en situación de pobreza monetaria", "value":"30%"},{"description": "Porcentaje de hogares en pobreza multidimensional", "value":"23%"},{"description": "Porcentaje de personas en hacinamiento (+3 personas por habitación)", "value":"39%"},{"description": "Porcentaje de personas con seguro médico (público o privado)", "value":"19%"}], "category5": [{"description": "Porcentaje de hogares sin servicio de agua por cañería", "value":"20%"},{"description": "Porcentaje de hogares sin electricidad en su vivienda", "value":"17%"},{"description": "Porcentaje de hogares sin recolección de basura público", "value":"36%"},{"description": "Porcentaje de hogares con servicio de internet", "value":"31%"},{"description": "Porcentaje de hogares sin acceso a un espacio público", "value":"22%"},{"description": "Número de homicidios en 2023", "value":"7"}], "category6": [{"description": "Porcentaje de hogares receptores de remesas en divisas", "value":"31%"},{"description": "Ingreso mensual promedio de remesas en divisas", "value":"$160.79"}]}, </v>
      </c>
    </row>
    <row r="37" spans="1:2" x14ac:dyDescent="0.25">
      <c r="A37" s="28" t="s">
        <v>116</v>
      </c>
      <c r="B37" t="str">
        <f>CONCATENATE(General!J37,Población!M37,", ",Educación!K37, ", ",Trabajo!K37,", ",Oportunidades!O37,", ",Servicios!O37,", ",Remesas!G37,"}, ")</f>
        <v xml:space="preserve">{"name": "Santa Ana Norte", "abbreviation":"san", "highlightTable1": "60% tasa de dependencia","highlightTable2": "5.6 escolaridad promedio","highlightTable3": "83% empleo informal","highlightTable4": "21% pobreza multidimensional","highlightTable5": "42%  sin recolección de basura","highlightTable6": "46% receptores de remesas", "highlight1":{ "name": "Extensión territorial", "value":"956.97"}, "highlight2":{ "name": "Densidad poblacional", "value":"106.35"}, "highlight3":{ "name": "Número de distritos", "value":"4"}, "category1": [{"description": "Población proyectada para 2023 (habitantes)", "value":"101,775"},{"description": "Porcentaje de personas que residen en el área rural", "value":"72%"},{"description": "Índice de masculinidad", "value":"92.02"},{"description": "Índice de envejecimiento", "value":"34%"},{"description": "Tasa de dependencia", "value":"60%"}], "category2": [{"description": "Tasa de analfabetismo (población de 10 años y más)", "value":""},{"description": "Tasa de analfabetismo de mujeres (mujeres de 10 años y más)", "value":"17%"},{"description": "Escolaridad promedio (en años)", "value":"5.6"},{"description": "Tasa de escolaridad en niños y niñas de 0 a 17 años", "value":"68%"}], "category3": [{"description": "Tasa de ocupación", "value":"56%"},{"description": "Tasa de ocupación femenina", "value":"35%"},{"description": "Porcentaje de personas ocupadas con un empleo informal", "value":"83%"},{"description": "Ingreso laboral promedio", "value":"$309.25"}], "category4": [{"description": "Ingreso familiar promedio", "value":"$593.53"},{"description": "Ingreso per cápita promedio", "value":"$226.78"},{"description": "Porcentaje de hogares en situación de pobreza monetaria", "value":"25%"},{"description": "Porcentaje de hogares en pobreza multidimensional", "value":"21%"},{"description": "Porcentaje de personas en hacinamiento (+3 personas por habitación)", "value":"35%"},{"description": "Porcentaje de personas con seguro médico (público o privado)", "value":"15%"}], "category5": [{"description": "Porcentaje de hogares sin servicio de agua por cañería", "value":"15%"},{"description": "Porcentaje de hogares sin electricidad en su vivienda", "value":"9%"},{"description": "Porcentaje de hogares sin recolección de basura público", "value":"42%"},{"description": "Porcentaje de hogares con servicio de internet", "value":"33%"},{"description": "Porcentaje de hogares sin acceso a un espacio público", "value":"26%"},{"description": "Número de homicidios en 2023", "value":"1"}], "category6": [{"description": "Porcentaje de hogares receptores de remesas en divisas", "value":"46%"},{"description": "Ingreso mensual promedio de remesas en divisas", "value":"$216.82"}]}, </v>
      </c>
    </row>
    <row r="38" spans="1:2" x14ac:dyDescent="0.25">
      <c r="A38" s="28" t="s">
        <v>117</v>
      </c>
      <c r="B38" t="str">
        <f>CONCATENATE(General!J38,Población!M38,", ",Educación!K38, ", ",Trabajo!K38,", ",Oportunidades!O38,", ",Servicios!O38,", ",Remesas!G38,"}, ")</f>
        <v xml:space="preserve">{"name": "Santa Ana Centro", "abbreviation":"sac", "highlightTable1": "49% tasa de dependencia","highlightTable2": "6.8 escolaridad promedio","highlightTable3": "76% empleo informal","highlightTable4": "27% pobreza multidimensional","highlightTable5": "29%  sin recolección de basura","highlightTable6": "31% receptores de remesas", "highlight1":{ "name": "Extensión territorial", "value":"400.05"}, "highlight2":{ "name": "Densidad poblacional", "value":"625.72"}, "highlight3":{ "name": "Número de distritos", "value":"1"}, "category1": [{"description": "Población proyectada para 2023 (habitantes)", "value":"250,318"},{"description": "Porcentaje de personas que residen en el área rural", "value":"17%"},{"description": "Índice de masculinidad", "value":"86.77"},{"description": "Índice de envejecimiento", "value":"43%"},{"description": "Tasa de dependencia", "value":"49%"}], "category2": [{"description": "Tasa de analfabetismo (población de 10 años y más)", "value":""},{"description": "Tasa de analfabetismo de mujeres (mujeres de 10 años y más)", "value":"13%"},{"description": "Escolaridad promedio (en años)", "value":"6.8"},{"description": "Tasa de escolaridad en niños y niñas de 0 a 17 años", "value":"75%"}], "category3": [{"description": "Tasa de ocupación", "value":"59%"},{"description": "Tasa de ocupación femenina", "value":"46%"},{"description": "Porcentaje de personas ocupadas con un empleo informal", "value":"76%"},{"description": "Ingreso laboral promedio", "value":"$325.52"}], "category4": [{"description": "Ingreso familiar promedio", "value":"$602.66"},{"description": "Ingreso per cápita promedio", "value":"$245.87"},{"description": "Porcentaje de hogares en situación de pobreza monetaria", "value":"28%"},{"description": "Porcentaje de hogares en pobreza multidimensional", "value":"27%"},{"description": "Porcentaje de personas en hacinamiento (+3 personas por habitación)", "value":"32%"},{"description": "Porcentaje de personas con seguro médico (público o privado)", "value":"22%"}], "category5": [{"description": "Porcentaje de hogares sin servicio de agua por cañería", "value":"27%"},{"description": "Porcentaje de hogares sin electricidad en su vivienda", "value":"13%"},{"description": "Porcentaje de hogares sin recolección de basura público", "value":"29%"},{"description": "Porcentaje de hogares con servicio de internet", "value":"42%"},{"description": "Porcentaje de hogares sin acceso a un espacio público", "value":"47%"},{"description": "Número de homicidios en 2023", "value":"9"}], "category6": [{"description": "Porcentaje de hogares receptores de remesas en divisas", "value":"31%"},{"description": "Ingreso mensual promedio de remesas en divisas", "value":"$226.8"}]}, </v>
      </c>
    </row>
    <row r="39" spans="1:2" x14ac:dyDescent="0.25">
      <c r="A39" s="28" t="s">
        <v>119</v>
      </c>
      <c r="B39" t="str">
        <f>CONCATENATE(General!J39,Población!M39,", ",Educación!K39, ", ",Trabajo!K39,", ",Oportunidades!O39,", ",Servicios!O39,", ",Remesas!G39,"}, ")</f>
        <v xml:space="preserve">{"name": "Santa Ana Oeste", "abbreviation":"sao", "highlightTable1": "55% tasa de dependencia","highlightTable2": "6.9 escolaridad promedio","highlightTable3": "75% empleo informal","highlightTable4": "20% pobreza multidimensional","highlightTable5": "46%  sin recolección de basura","highlightTable6": "23% receptores de remesas", "highlight1":{ "name": "Extensión territorial", "value":"447.87"}, "highlight2":{ "name": "Densidad poblacional", "value":"314.89"}, "highlight3":{ "name": "Número de distritos", "value":"6"}, "category1": [{"description": "Población proyectada para 2023 (habitantes)", "value":"14,103"},{"description": "Porcentaje de personas que residen en el área rural", "value":"45%"},{"description": "Índice de masculinidad", "value":"88.06"},{"description": "Índice de envejecimiento", "value":"40%"},{"description": "Tasa de dependencia", "value":"55%"}], "category2": [{"description": "Tasa de analfabetismo (población de 10 años y más)", "value":""},{"description": "Tasa de analfabetismo de mujeres (mujeres de 10 años y más)", "value":"11%"},{"description": "Escolaridad promedio (en años)", "value":"6.9"},{"description": "Tasa de escolaridad en niños y niñas de 0 a 17 años", "value":"72%"}], "category3": [{"description": "Tasa de ocupación", "value":"61%"},{"description": "Tasa de ocupación femenina", "value":"46%"},{"description": "Porcentaje de personas ocupadas con un empleo informal", "value":"75%"},{"description": "Ingreso laboral promedio", "value":"$314.88"}], "category4": [{"description": "Ingreso familiar promedio", "value":"$580.96"},{"description": "Ingreso per cápita promedio", "value":"$217.76"},{"description": "Porcentaje de hogares en situación de pobreza monetaria", "value":"32%"},{"description": "Porcentaje de hogares en pobreza multidimensional", "value":"20%"},{"description": "Porcentaje de personas en hacinamiento (+3 personas por habitación)", "value":"34%"},{"description": "Porcentaje de personas con seguro médico (público o privado)", "value":"24%"}], "category5": [{"description": "Porcentaje de hogares sin servicio de agua por cañería", "value":"13%"},{"description": "Porcentaje de hogares sin electricidad en su vivienda", "value":"17%"},{"description": "Porcentaje de hogares sin recolección de basura público", "value":"46%"},{"description": "Porcentaje de hogares con servicio de internet", "value":"29%"},{"description": "Porcentaje de hogares sin acceso a un espacio público", "value":"27%"},{"description": "Número de homicidios en 2023", "value":"4"}], "category6": [{"description": "Porcentaje de hogares receptores de remesas en divisas", "value":"23%"},{"description": "Ingreso mensual promedio de remesas en divisas", "value":"$211.1"}]}, </v>
      </c>
    </row>
    <row r="40" spans="1:2" x14ac:dyDescent="0.25">
      <c r="A40" s="28" t="s">
        <v>118</v>
      </c>
      <c r="B40" t="str">
        <f>CONCATENATE(General!J40,Población!M40,", ",Educación!K40, ", ",Trabajo!K40,", ",Oportunidades!O40,", ",Servicios!O40,", ",Remesas!G40,"}, ")</f>
        <v xml:space="preserve">{"name": "Santa Ana Este", "abbreviation":"sae", "highlightTable1": "55% tasa de dependencia","highlightTable2": "6.3 escolaridad promedio","highlightTable3": "70% empleo informal","highlightTable4": "34% pobreza multidimensional","highlightTable5": "55%  sin recolección de basura","highlightTable6": "22% receptores de remesas", "highlight1":{ "name": "Extensión territorial", "value":"218.28"}, "highlight2":{ "name": "Densidad poblacional", "value":"308.71"}, "highlight3":{ "name": "Número de distritos", "value":"2"}, "category1": [{"description": "Población proyectada para 2023 (habitantes)", "value":"67,385"},{"description": "Porcentaje de personas que residen en el área rural", "value":"52%"},{"description": "Índice de masculinidad", "value":"88.48"},{"description": "Índice de envejecimiento", "value":"36%"},{"description": "Tasa de dependencia", "value":"55%"}], "category2": [{"description": "Tasa de analfabetismo (población de 10 años y más)", "value":""},{"description": "Tasa de analfabetismo de mujeres (mujeres de 10 años y más)", "value":"12%"},{"description": "Escolaridad promedio (en años)", "value":"6.3"},{"description": "Tasa de escolaridad en niños y niñas de 0 a 17 años", "value":"62%"}], "category3": [{"description": "Tasa de ocupación", "value":"62%"},{"description": "Tasa de ocupación femenina", "value":"47%"},{"description": "Porcentaje de personas ocupadas con un empleo informal", "value":"70%"},{"description": "Ingreso laboral promedio", "value":"$305.05"}], "category4": [{"description": "Ingreso familiar promedio", "value":"$628.57"},{"description": "Ingreso per cápita promedio", "value":"$219.63"},{"description": "Porcentaje de hogares en situación de pobreza monetaria", "value":"29%"},{"description": "Porcentaje de hogares en pobreza multidimensional", "value":"34%"},{"description": "Porcentaje de personas en hacinamiento (+3 personas por habitación)", "value":"42%"},{"description": "Porcentaje de personas con seguro médico (público o privado)", "value":"23%"}], "category5": [{"description": "Porcentaje de hogares sin servicio de agua por cañería", "value":"29%"},{"description": "Porcentaje de hogares sin electricidad en su vivienda", "value":"26%"},{"description": "Porcentaje de hogares sin recolección de basura público", "value":"55%"},{"description": "Porcentaje de hogares con servicio de internet", "value":"20%"},{"description": "Porcentaje de hogares sin acceso a un espacio público", "value":"30%"},{"description": "Número de homicidios en 2023", "value":"1"}], "category6": [{"description": "Porcentaje de hogares receptores de remesas en divisas", "value":"22%"},{"description": "Ingreso mensual promedio de remesas en divisas", "value":"$276.58"}]}, </v>
      </c>
    </row>
    <row r="41" spans="1:2" x14ac:dyDescent="0.25">
      <c r="A41" s="28" t="s">
        <v>112</v>
      </c>
      <c r="B41" t="str">
        <f>CONCATENATE(General!J41,Población!M41,", ",Educación!K41, ", ",Trabajo!K41,", ",Oportunidades!O41,", ",Servicios!O41,", ",Remesas!G41,"}, ")</f>
        <v xml:space="preserve">{"name": "Sonsonate Norte", "abbreviation":"snn", "highlightTable1": "56% tasa de dependencia","highlightTable2": "6.6 escolaridad promedio","highlightTable3": "77% empleo informal","highlightTable4": "46% pobreza multidimensional","highlightTable5": "60%  sin recolección de basura","highlightTable6": "8% receptores de remesas", "highlight1":{ "name": "Extensión territorial", "value":"186.91"}, "highlight2":{ "name": "Densidad poblacional", "value":"537.12"}, "highlight3":{ "name": "Número de distritos", "value":"4"}, "category1": [{"description": "Población proyectada para 2023 (habitantes)", "value":"100,393"},{"description": "Porcentaje de personas que residen en el área rural", "value":"49%"},{"description": "Índice de masculinidad", "value":"89.55"},{"description": "Índice de envejecimiento", "value":"26%"},{"description": "Tasa de dependencia", "value":"56%"}], "category2": [{"description": "Tasa de analfabetismo (población de 10 años y más)", "value":""},{"description": "Tasa de analfabetismo de mujeres (mujeres de 10 años y más)", "value":"15%"},{"description": "Escolaridad promedio (en años)", "value":"6.6"},{"description": "Tasa de escolaridad en niños y niñas de 0 a 17 años", "value":"71%"}], "category3": [{"description": "Tasa de ocupación", "value":"66%"},{"description": "Tasa de ocupación femenina", "value":"51%"},{"description": "Porcentaje de personas ocupadas con un empleo informal", "value":"77%"},{"description": "Ingreso laboral promedio", "value":"$292.45"}], "category4": [{"description": "Ingreso familiar promedio", "value":"$618.58"},{"description": "Ingreso per cápita promedio", "value":"$197.85"},{"description": "Porcentaje de hogares en situación de pobreza monetaria", "value":"29%"},{"description": "Porcentaje de hogares en pobreza multidimensional", "value":"46%"},{"description": "Porcentaje de personas en hacinamiento (+3 personas por habitación)", "value":"61%"},{"description": "Porcentaje de personas con seguro médico (público o privado)", "value":"22%"}], "category5": [{"description": "Porcentaje de hogares sin servicio de agua por cañería", "value":"32%"},{"description": "Porcentaje de hogares sin electricidad en su vivienda", "value":"30%"},{"description": "Porcentaje de hogares sin recolección de basura público", "value":"60%"},{"description": "Porcentaje de hogares con servicio de internet", "value":"18%"},{"description": "Porcentaje de hogares sin acceso a un espacio público", "value":"35%"},{"description": "Número de homicidios en 2023", "value":"2"}], "category6": [{"description": "Porcentaje de hogares receptores de remesas en divisas", "value":"8%"},{"description": "Ingreso mensual promedio de remesas en divisas", "value":"$231.18"}]}, </v>
      </c>
    </row>
    <row r="42" spans="1:2" x14ac:dyDescent="0.25">
      <c r="A42" s="28" t="s">
        <v>113</v>
      </c>
      <c r="B42" t="str">
        <f>CONCATENATE(General!J42,Población!M42,", ",Educación!K42, ", ",Trabajo!K42,", ",Oportunidades!O42,", ",Servicios!O42,", ",Remesas!G42,"}, ")</f>
        <v xml:space="preserve">{"name": "Sonsonate Centro", "abbreviation":"snc", "highlightTable1": "49% tasa de dependencia","highlightTable2": "7.8 escolaridad promedio","highlightTable3": "70% empleo informal","highlightTable4": "23% pobreza multidimensional","highlightTable5": "25%  sin recolección de basura","highlightTable6": "22% receptores de remesas", "highlight1":{ "name": "Extensión territorial", "value":"329.38"}, "highlight2":{ "name": "Densidad poblacional", "value":"482.76"}, "highlight3":{ "name": "Número de distritos", "value":"5"}, "category1": [{"description": "Población proyectada para 2023 (habitantes)", "value":"159,011"},{"description": "Porcentaje de personas que residen en el área rural", "value":"22%"},{"description": "Índice de masculinidad", "value":"91.79"},{"description": "Índice de envejecimiento", "value":"33%"},{"description": "Tasa de dependencia", "value":"49%"}], "category2": [{"description": "Tasa de analfabetismo (población de 10 años y más)", "value":""},{"description": "Tasa de analfabetismo de mujeres (mujeres de 10 años y más)", "value":"11%"},{"description": "Escolaridad promedio (en años)", "value":"7.8"},{"description": "Tasa de escolaridad en niños y niñas de 0 a 17 años", "value":"70%"}], "category3": [{"description": "Tasa de ocupación", "value":"60%"},{"description": "Tasa de ocupación femenina", "value":"47%"},{"description": "Porcentaje de personas ocupadas con un empleo informal", "value":"70%"},{"description": "Ingreso laboral promedio", "value":"$381.22"}], "category4": [{"description": "Ingreso familiar promedio", "value":"$725.36"},{"description": "Ingreso per cápita promedio", "value":"$260.01"},{"description": "Porcentaje de hogares en situación de pobreza monetaria", "value":"30%"},{"description": "Porcentaje de hogares en pobreza multidimensional", "value":"23%"},{"description": "Porcentaje de personas en hacinamiento (+3 personas por habitación)", "value":"39%"},{"description": "Porcentaje de personas con seguro médico (público o privado)", "value":"27%"}], "category5": [{"description": "Porcentaje de hogares sin servicio de agua por cañería", "value":"20%"},{"description": "Porcentaje de hogares sin electricidad en su vivienda", "value":"14%"},{"description": "Porcentaje de hogares sin recolección de basura público", "value":"25%"},{"description": "Porcentaje de hogares con servicio de internet", "value":"43%"},{"description": "Porcentaje de hogares sin acceso a un espacio público", "value":"31%"},{"description": "Número de homicidios en 2023", "value":"1"}], "category6": [{"description": "Porcentaje de hogares receptores de remesas en divisas", "value":"22%"},{"description": "Ingreso mensual promedio de remesas en divisas", "value":"$238.12"}]}, </v>
      </c>
    </row>
    <row r="43" spans="1:2" x14ac:dyDescent="0.25">
      <c r="A43" s="28" t="s">
        <v>115</v>
      </c>
      <c r="B43" t="str">
        <f>CONCATENATE(General!J43,Población!M43,", ",Educación!K43, ", ",Trabajo!K43,", ",Oportunidades!O43,", ",Servicios!O43,", ",Remesas!G43,"}, ")</f>
        <v xml:space="preserve">{"name": "Sonsonate Oeste", "abbreviation":"sno", "highlightTable1": "49% tasa de dependencia","highlightTable2": "5.9 escolaridad promedio","highlightTable3": "75% empleo informal","highlightTable4": "35% pobreza multidimensional","highlightTable5": "70%  sin recolección de basura","highlightTable6": "25% receptores de remesas", "highlight1":{ "name": "Extensión territorial", "value":"166.59"}, "highlight2":{ "name": "Densidad poblacional", "value":"350.81"}, "highlight3":{ "name": "Número de distritos", "value":"1"}, "category1": [{"description": "Población proyectada para 2023 (habitantes)", "value":"58,442"},{"description": "Porcentaje de personas que residen en el área rural", "value":"46%"},{"description": "Índice de masculinidad", "value":"89.35"},{"description": "Índice de envejecimiento", "value":"36%"},{"description": "Tasa de dependencia", "value":"49%"}], "category2": [{"description": "Tasa de analfabetismo (población de 10 años y más)", "value":""},{"description": "Tasa de analfabetismo de mujeres (mujeres de 10 años y más)", "value":"18%"},{"description": "Escolaridad promedio (en años)", "value":"5.9"},{"description": "Tasa de escolaridad en niños y niñas de 0 a 17 años", "value":"63%"}], "category3": [{"description": "Tasa de ocupación", "value":"63%"},{"description": "Tasa de ocupación femenina", "value":"49%"},{"description": "Porcentaje de personas ocupadas con un empleo informal", "value":"75%"},{"description": "Ingreso laboral promedio", "value":"$320.37"}], "category4": [{"description": "Ingreso familiar promedio", "value":"$649.71"},{"description": "Ingreso per cápita promedio", "value":"$203.27"},{"description": "Porcentaje de hogares en situación de pobreza monetaria", "value":"26%"},{"description": "Porcentaje de hogares en pobreza multidimensional", "value":"35%"},{"description": "Porcentaje de personas en hacinamiento (+3 personas por habitación)", "value":"43%"},{"description": "Porcentaje de personas con seguro médico (público o privado)", "value":"27%"}], "category5": [{"description": "Porcentaje de hogares sin servicio de agua por cañería", "value":"40%"},{"description": "Porcentaje de hogares sin electricidad en su vivienda", "value":"23%"},{"description": "Porcentaje de hogares sin recolección de basura público", "value":"70%"},{"description": "Porcentaje de hogares con servicio de internet", "value":"23%"},{"description": "Porcentaje de hogares sin acceso a un espacio público", "value":"25%"},{"description": "Número de homicidios en 2023", "value":"4"}], "category6": [{"description": "Porcentaje de hogares receptores de remesas en divisas", "value":"25%"},{"description": "Ingreso mensual promedio de remesas en divisas", "value":"$187.55"}]}, </v>
      </c>
    </row>
    <row r="44" spans="1:2" x14ac:dyDescent="0.25">
      <c r="A44" s="28" t="s">
        <v>114</v>
      </c>
      <c r="B44" t="str">
        <f>CONCATENATE(General!J44,Población!M44,", ",Educación!K44, ", ",Trabajo!K44,", ",Oportunidades!O44,", ",Servicios!O44,", ",Remesas!G44,"}, ")</f>
        <v xml:space="preserve">{"name": "Sonsonate Este", "abbreviation":"sne", "highlightTable1": "53% tasa de dependencia","highlightTable2": "6.9 escolaridad promedio","highlightTable3": "69% empleo informal","highlightTable4": "26% pobreza multidimensional","highlightTable5": "50%  sin recolección de basura","highlightTable6": "14% receptores de remesas", "highlight1":{ "name": "Extensión territorial", "value":"542.89"}, "highlight2":{ "name": "Densidad poblacional", "value":"347.83"}, "highlight3":{ "name": "Número de distritos", "value":"6"}, "category1": [{"description": "Población proyectada para 2023 (habitantes)", "value":"188,836"},{"description": "Porcentaje de personas que residen en el área rural", "value":"49%"},{"description": "Índice de masculinidad", "value":"88.09"},{"description": "Índice de envejecimiento", "value":"29%"},{"description": "Tasa de dependencia", "value":"53%"}], "category2": [{"description": "Tasa de analfabetismo (población de 10 años y más)", "value":""},{"description": "Tasa de analfabetismo de mujeres (mujeres de 10 años y más)", "value":"11%"},{"description": "Escolaridad promedio (en años)", "value":"6.9"},{"description": "Tasa de escolaridad en niños y niñas de 0 a 17 años", "value":"76%"}], "category3": [{"description": "Tasa de ocupación", "value":"60%"},{"description": "Tasa de ocupación femenina", "value":"49%"},{"description": "Porcentaje de personas ocupadas con un empleo informal", "value":"69%"},{"description": "Ingreso laboral promedio", "value":"$408.94"}], "category4": [{"description": "Ingreso familiar promedio", "value":"$738.75"},{"description": "Ingreso per cápita promedio", "value":"$249.48"},{"description": "Porcentaje de hogares en situación de pobreza monetaria", "value":"28%"},{"description": "Porcentaje de hogares en pobreza multidimensional", "value":"26%"},{"description": "Porcentaje de personas en hacinamiento (+3 personas por habitación)", "value":"49%"},{"description": "Porcentaje de personas con seguro médico (público o privado)", "value":"29%"}], "category5": [{"description": "Porcentaje de hogares sin servicio de agua por cañería", "value":"25%"},{"description": "Porcentaje de hogares sin electricidad en su vivienda", "value":"22%"},{"description": "Porcentaje de hogares sin recolección de basura público", "value":"50%"},{"description": "Porcentaje de hogares con servicio de internet", "value":"31%"},{"description": "Porcentaje de hogares sin acceso a un espacio público", "value":"28%"},{"description": "Número de homicidios en 2023", "value":"2"}], "category6": [{"description": "Porcentaje de hogares receptores de remesas en divisas", "value":"14%"},{"description": "Ingreso mensual promedio de remesas en divisas", "value":"$226.9"}]}, </v>
      </c>
    </row>
    <row r="45" spans="1:2" x14ac:dyDescent="0.25">
      <c r="A45" s="28" t="s">
        <v>109</v>
      </c>
      <c r="B45" t="str">
        <f>CONCATENATE(General!J45,Población!M45,", ",Educación!K45, ", ",Trabajo!K45,", ",Oportunidades!O45,", ",Servicios!O45,", ",Remesas!G45,"}, ")</f>
        <v xml:space="preserve">{"name": "Usulután Norte", "abbreviation":"usn", "highlightTable1": "63% tasa de dependencia","highlightTable2": "7.1 escolaridad promedio","highlightTable3": "85% empleo informal","highlightTable4": "38% pobreza multidimensional","highlightTable5": "36%  sin recolección de basura","highlightTable6": "27% receptores de remesas", "highlight1":{ "name": "Extensión territorial", "value":"551.69"}, "highlight2":{ "name": "Densidad poblacional", "value":"202.82"}, "highlight3":{ "name": "Número de distritos", "value":"9"}, "category1": [{"description": "Población proyectada para 2023 (habitantes)", "value":"111,892"},{"description": "Porcentaje de personas que residen en el área rural", "value":"34%"},{"description": "Índice de masculinidad", "value":"84.97"},{"description": "Índice de envejecimiento", "value":"35%"},{"description": "Tasa de dependencia", "value":"63%"}], "category2": [{"description": "Tasa de analfabetismo (población de 10 años y más)", "value":""},{"description": "Tasa de analfabetismo de mujeres (mujeres de 10 años y más)", "value":"21%"},{"description": "Escolaridad promedio (en años)", "value":"7.1"},{"description": "Tasa de escolaridad en niños y niñas de 0 a 17 años", "value":"76%"}], "category3": [{"description": "Tasa de ocupación", "value":"52%"},{"description": "Tasa de ocupación femenina", "value":"43%"},{"description": "Porcentaje de personas ocupadas con un empleo informal", "value":"85%"},{"description": "Ingreso laboral promedio", "value":"$280.33"}], "category4": [{"description": "Ingreso familiar promedio", "value":"$502.14"},{"description": "Ingreso per cápita promedio", "value":"$164.58"},{"description": "Porcentaje de hogares en situación de pobreza monetaria", "value":"49%"},{"description": "Porcentaje de hogares en pobreza multidimensional", "value":"38%"},{"description": "Porcentaje de personas en hacinamiento (+3 personas por habitación)", "value":"59%"},{"description": "Porcentaje de personas con seguro médico (público o privado)", "value":"11%"}], "category5": [{"description": "Porcentaje de hogares sin servicio de agua por cañería", "value":"29%"},{"description": "Porcentaje de hogares sin electricidad en su vivienda", "value":"23%"},{"description": "Porcentaje de hogares sin recolección de basura público", "value":"36%"},{"description": "Porcentaje de hogares con servicio de internet", "value":"35%"},{"description": "Porcentaje de hogares sin acceso a un espacio público", "value":"38%"},{"description": "Número de homicidios en 2023", "value":"2"}], "category6": [{"description": "Porcentaje de hogares receptores de remesas en divisas", "value":"27%"},{"description": "Ingreso mensual promedio de remesas en divisas", "value":"$178.14"}]}, </v>
      </c>
    </row>
    <row r="46" spans="1:2" x14ac:dyDescent="0.25">
      <c r="A46" s="28" t="s">
        <v>111</v>
      </c>
      <c r="B46" t="str">
        <f>CONCATENATE(General!J46,Población!M46,", ",Educación!K46, ", ",Trabajo!K46,", ",Oportunidades!O46,", ",Servicios!O46,", ",Remesas!G46,"}, ")</f>
        <v xml:space="preserve">{"name": "Usulután Oeste", "abbreviation":"uso", "highlightTable1": "61% tasa de dependencia","highlightTable2": "5.4 escolaridad promedio","highlightTable3": "88% empleo informal","highlightTable4": "42% pobreza multidimensional","highlightTable5": "83%  sin recolección de basura","highlightTable6": "34% receptores de remesas", "highlight1":{ "name": "Extensión territorial", "value":"747.43"}, "highlight2":{ "name": "Densidad poblacional", "value":"104.03"}, "highlight3":{ "name": "Número de distritos", "value":"4"}, "category1": [{"description": "Población proyectada para 2023 (habitantes)", "value":"77,755"},{"description": "Porcentaje de personas que residen en el área rural", "value":"54%"},{"description": "Índice de masculinidad", "value":"85.56"},{"description": "Índice de envejecimiento", "value":"25%"},{"description": "Tasa de dependencia", "value":"61%"}], "category2": [{"description": "Tasa de analfabetismo (población de 10 años y más)", "value":""},{"description": "Tasa de analfabetismo de mujeres (mujeres de 10 años y más)", "value":"23%"},{"description": "Escolaridad promedio (en años)", "value":"5.4"},{"description": "Tasa de escolaridad en niños y niñas de 0 a 17 años", "value":"71%"}], "category3": [{"description": "Tasa de ocupación", "value":"62%"},{"description": "Tasa de ocupación femenina", "value":"45%"},{"description": "Porcentaje de personas ocupadas con un empleo informal", "value":"88%"},{"description": "Ingreso laboral promedio", "value":"$239.43"}], "category4": [{"description": "Ingreso familiar promedio", "value":"$450.34"},{"description": "Ingreso per cápita promedio", "value":"$183.98"},{"description": "Porcentaje de hogares en situación de pobreza monetaria", "value":"33%"},{"description": "Porcentaje de hogares en pobreza multidimensional", "value":"42%"},{"description": "Porcentaje de personas en hacinamiento (+3 personas por habitación)", "value":"51%"},{"description": "Porcentaje de personas con seguro médico (público o privado)", "value":"10%"}], "category5": [{"description": "Porcentaje de hogares sin servicio de agua por cañería", "value":"30%"},{"description": "Porcentaje de hogares sin electricidad en su vivienda", "value":"24%"},{"description": "Porcentaje de hogares sin recolección de basura público", "value":"83%"},{"description": "Porcentaje de hogares con servicio de internet", "value":"22%"},{"description": "Porcentaje de hogares sin acceso a un espacio público", "value":"18%"},{"description": "Número de homicidios en 2023", "value":"1"}], "category6": [{"description": "Porcentaje de hogares receptores de remesas en divisas", "value":"34%"},{"description": "Ingreso mensual promedio de remesas en divisas", "value":"$181.67"}]}, </v>
      </c>
    </row>
    <row r="47" spans="1:2" x14ac:dyDescent="0.25">
      <c r="A47" s="28" t="s">
        <v>110</v>
      </c>
      <c r="B47" t="str">
        <f>CONCATENATE(General!J47,Población!M47,", ",Educación!K47, ", ",Trabajo!K47,", ",Oportunidades!O47,", ",Servicios!O47,", ",Remesas!G47,"}, ")</f>
        <v xml:space="preserve">{"name": "Usulután Este", "abbreviation":"use", "highlightTable1": "59% tasa de dependencia","highlightTable2": "6.6 escolaridad promedio","highlightTable3": "83% empleo informal","highlightTable4": "34% pobreza multidimensional","highlightTable5": "69%  sin recolección de basura","highlightTable6": "40% receptores de remesas", "highlight1":{ "name": "Extensión territorial", "value":"831.32"}, "highlight2":{ "name": "Densidad poblacional", "value":"191.54"}, "highlight3":{ "name": "Número de distritos", "value":"10"}, "category1": [{"description": "Población proyectada para 2023 (habitantes)", "value":"159,235"},{"description": "Porcentaje de personas que residen en el área rural", "value":"56%"},{"description": "Índice de masculinidad", "value":"89.35"},{"description": "Índice de envejecimiento", "value":"32%"},{"description": "Tasa de dependencia", "value":"59%"}], "category2": [{"description": "Tasa de analfabetismo (población de 10 años y más)", "value":""},{"description": "Tasa de analfabetismo de mujeres (mujeres de 10 años y más)", "value":"16%"},{"description": "Escolaridad promedio (en años)", "value":"6.6"},{"description": "Tasa de escolaridad en niños y niñas de 0 a 17 años", "value":"75%"}], "category3": [{"description": "Tasa de ocupación", "value":"60%"},{"description": "Tasa de ocupación femenina", "value":"49%"},{"description": "Porcentaje de personas ocupadas con un empleo informal", "value":"83%"},{"description": "Ingreso laboral promedio", "value":"$323.48"}], "category4": [{"description": "Ingreso familiar promedio", "value":"$587.62"},{"description": "Ingreso per cápita promedio", "value":"$225.99"},{"description": "Porcentaje de hogares en situación de pobreza monetaria", "value":"27%"},{"description": "Porcentaje de hogares en pobreza multidimensional", "value":"34%"},{"description": "Porcentaje de personas en hacinamiento (+3 personas por habitación)", "value":"48%"},{"description": "Porcentaje de personas con seguro médico (público o privado)", "value":"16%"}], "category5": [{"description": "Porcentaje de hogares sin servicio de agua por cañería", "value":"31%"},{"description": "Porcentaje de hogares sin electricidad en su vivienda", "value":"18%"},{"description": "Porcentaje de hogares sin recolección de basura público", "value":"69%"},{"description": "Porcentaje de hogares con servicio de internet", "value":"36%"},{"description": "Porcentaje de hogares sin acceso a un espacio público", "value":"32%"},{"description": "Número de homicidios en 2023", "value":"7"}], "category6": [{"description": "Porcentaje de hogares receptores de remesas en divisas", "value":"40%"},{"description": "Ingreso mensual promedio de remesas en divisas", "value":"$178.8"}]},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Sub-temas</vt:lpstr>
      <vt:lpstr>Población</vt:lpstr>
      <vt:lpstr>Educación</vt:lpstr>
      <vt:lpstr>Trabajo</vt:lpstr>
      <vt:lpstr>Oportunidades</vt:lpstr>
      <vt:lpstr>Servicios</vt:lpstr>
      <vt:lpstr>Remesas</vt:lpstr>
      <vt:lpstr>Json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modified xsi:type="dcterms:W3CDTF">2024-08-25T08:19:20Z</dcterms:modified>
</cp:coreProperties>
</file>