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ll\j903\addons\finance\finexec\actuarialnonlife\exampledata\"/>
    </mc:Choice>
  </mc:AlternateContent>
  <xr:revisionPtr revIDLastSave="0" documentId="13_ncr:1_{26F0E8A1-9AD5-4EBD-9CD5-0E100556A9B6}" xr6:coauthVersionLast="46" xr6:coauthVersionMax="46" xr10:uidLastSave="{00000000-0000-0000-0000-000000000000}"/>
  <bookViews>
    <workbookView xWindow="21720" yWindow="930" windowWidth="24495" windowHeight="18930" tabRatio="768" firstSheet="2" activeTab="3" xr2:uid="{00000000-000D-0000-FFFF-FFFF00000000}"/>
  </bookViews>
  <sheets>
    <sheet name="Rem_Premium_Rate" sheetId="29" r:id="rId1"/>
    <sheet name="Incurred_Cost" sheetId="28" r:id="rId2"/>
    <sheet name="Appendix A1(Claims)" sheetId="11" r:id="rId3"/>
    <sheet name="Appendix A2(Transaction)" sheetId="25" r:id="rId4"/>
  </sheets>
  <definedNames>
    <definedName name="_xlnm.Print_Area" localSheetId="2">'Appendix A1(Claims)'!$A$2:$AI$72</definedName>
    <definedName name="_xlnm.Print_Area" localSheetId="3">'Appendix A2(Transaction)'!$A$39:$AE$141</definedName>
  </definedNames>
  <calcPr calcId="191029"/>
</workbook>
</file>

<file path=xl/calcChain.xml><?xml version="1.0" encoding="utf-8"?>
<calcChain xmlns="http://schemas.openxmlformats.org/spreadsheetml/2006/main">
  <c r="B10" i="28" l="1"/>
  <c r="B170" i="29"/>
  <c r="B163" i="29"/>
  <c r="AE154" i="11" l="1"/>
  <c r="B4" i="28" l="1"/>
  <c r="B5" i="28" s="1"/>
  <c r="D169" i="29"/>
  <c r="D168" i="29"/>
  <c r="D167" i="29"/>
  <c r="D166" i="29" l="1"/>
  <c r="D170" i="29" s="1"/>
  <c r="D173" i="29" s="1"/>
  <c r="D174" i="29" s="1"/>
  <c r="AF8" i="11" l="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7" i="11"/>
  <c r="AH7" i="25" l="1"/>
  <c r="AH8" i="25"/>
  <c r="AH9" i="25"/>
  <c r="AH10" i="25"/>
  <c r="AH11" i="25"/>
  <c r="AH12" i="25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2" i="25"/>
  <c r="AH33" i="25"/>
  <c r="AH34" i="25"/>
  <c r="AE113" i="25"/>
  <c r="AE114" i="25"/>
  <c r="AE115" i="25"/>
  <c r="AE116" i="25"/>
  <c r="AE117" i="25"/>
  <c r="AE118" i="25"/>
  <c r="AE119" i="25"/>
  <c r="AE120" i="25"/>
  <c r="AE121" i="25"/>
  <c r="AE122" i="25"/>
  <c r="AE123" i="25"/>
  <c r="AE124" i="25"/>
  <c r="AE125" i="25"/>
  <c r="AE126" i="25"/>
  <c r="AE127" i="25"/>
  <c r="AE128" i="25"/>
  <c r="AE129" i="25"/>
  <c r="AE130" i="25"/>
  <c r="AE131" i="25"/>
  <c r="AE132" i="25"/>
  <c r="AE133" i="25"/>
  <c r="AE134" i="25"/>
  <c r="AE135" i="25"/>
  <c r="AE136" i="25"/>
  <c r="AE137" i="25"/>
  <c r="AE138" i="25"/>
  <c r="AE139" i="25"/>
  <c r="AE140" i="25"/>
  <c r="AE112" i="25"/>
  <c r="AT141" i="25"/>
  <c r="AS141" i="25"/>
  <c r="AR141" i="25"/>
  <c r="AQ141" i="25"/>
  <c r="AP141" i="25"/>
  <c r="AO141" i="25"/>
  <c r="AN141" i="25"/>
  <c r="AM141" i="25"/>
  <c r="AL141" i="25"/>
  <c r="AK141" i="25"/>
  <c r="AJ141" i="25"/>
  <c r="C141" i="25"/>
  <c r="D141" i="25"/>
  <c r="E141" i="25"/>
  <c r="F141" i="25"/>
  <c r="G141" i="25"/>
  <c r="H141" i="25"/>
  <c r="I141" i="25"/>
  <c r="J141" i="25"/>
  <c r="K141" i="25"/>
  <c r="L141" i="25"/>
  <c r="M141" i="25"/>
  <c r="N141" i="25"/>
  <c r="O141" i="25"/>
  <c r="P141" i="25"/>
  <c r="Q141" i="25"/>
  <c r="R141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B141" i="25"/>
  <c r="AE78" i="25"/>
  <c r="AE79" i="25"/>
  <c r="AE80" i="25"/>
  <c r="AE81" i="25"/>
  <c r="AE82" i="25"/>
  <c r="AE83" i="25"/>
  <c r="AE84" i="25"/>
  <c r="AE85" i="25"/>
  <c r="AE86" i="25"/>
  <c r="AE87" i="25"/>
  <c r="AE88" i="25"/>
  <c r="AE89" i="25"/>
  <c r="AE90" i="25"/>
  <c r="AE91" i="25"/>
  <c r="AE92" i="25"/>
  <c r="AE93" i="25"/>
  <c r="AE94" i="25"/>
  <c r="AE95" i="25"/>
  <c r="AE96" i="25"/>
  <c r="AE97" i="25"/>
  <c r="AE98" i="25"/>
  <c r="AE99" i="25"/>
  <c r="AE100" i="25"/>
  <c r="AE101" i="25"/>
  <c r="AE102" i="25"/>
  <c r="AE103" i="25"/>
  <c r="AE104" i="25"/>
  <c r="AE105" i="25"/>
  <c r="AE77" i="25"/>
  <c r="AT106" i="25"/>
  <c r="AS106" i="25"/>
  <c r="AR106" i="25"/>
  <c r="AQ106" i="25"/>
  <c r="AP106" i="25"/>
  <c r="AO106" i="25"/>
  <c r="AN106" i="25"/>
  <c r="AM106" i="25"/>
  <c r="AL106" i="25"/>
  <c r="AK106" i="25"/>
  <c r="AJ106" i="25"/>
  <c r="C106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B106" i="25"/>
  <c r="AE43" i="25"/>
  <c r="AE44" i="25"/>
  <c r="AE45" i="25"/>
  <c r="AE46" i="25"/>
  <c r="AE47" i="25"/>
  <c r="AE48" i="25"/>
  <c r="AE49" i="25"/>
  <c r="AE50" i="25"/>
  <c r="AE51" i="25"/>
  <c r="AE52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65" i="25"/>
  <c r="AE66" i="25"/>
  <c r="AE67" i="25"/>
  <c r="AE68" i="25"/>
  <c r="AE69" i="25"/>
  <c r="AE70" i="25"/>
  <c r="AE42" i="25"/>
  <c r="AT71" i="25"/>
  <c r="AS71" i="25"/>
  <c r="AR71" i="25"/>
  <c r="AQ71" i="25"/>
  <c r="AP71" i="25"/>
  <c r="AO71" i="25"/>
  <c r="AN71" i="25"/>
  <c r="AM71" i="25"/>
  <c r="AL71" i="25"/>
  <c r="AK71" i="25"/>
  <c r="AJ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B71" i="25"/>
  <c r="AE7" i="25"/>
  <c r="AG79" i="11" s="1"/>
  <c r="AE8" i="25"/>
  <c r="AG80" i="11" s="1"/>
  <c r="AE9" i="25"/>
  <c r="AG81" i="11" s="1"/>
  <c r="AE10" i="25"/>
  <c r="AG82" i="11" s="1"/>
  <c r="AE11" i="25"/>
  <c r="AG83" i="11" s="1"/>
  <c r="AE12" i="25"/>
  <c r="AE13" i="25"/>
  <c r="AG85" i="11" s="1"/>
  <c r="AE14" i="25"/>
  <c r="AG86" i="11" s="1"/>
  <c r="AE15" i="25"/>
  <c r="AG87" i="11" s="1"/>
  <c r="AE16" i="25"/>
  <c r="AG88" i="11" s="1"/>
  <c r="AE17" i="25"/>
  <c r="AG89" i="11" s="1"/>
  <c r="AE18" i="25"/>
  <c r="AG90" i="11" s="1"/>
  <c r="AE19" i="25"/>
  <c r="AG91" i="11" s="1"/>
  <c r="AE20" i="25"/>
  <c r="AG92" i="11" s="1"/>
  <c r="AE21" i="25"/>
  <c r="AG93" i="11" s="1"/>
  <c r="AE22" i="25"/>
  <c r="AG94" i="11" s="1"/>
  <c r="AE23" i="25"/>
  <c r="AG95" i="11" s="1"/>
  <c r="AE24" i="25"/>
  <c r="AG96" i="11" s="1"/>
  <c r="AE25" i="25"/>
  <c r="AG97" i="11" s="1"/>
  <c r="AE26" i="25"/>
  <c r="AG98" i="11" s="1"/>
  <c r="AE27" i="25"/>
  <c r="AG99" i="11" s="1"/>
  <c r="AE28" i="25"/>
  <c r="AG100" i="11" s="1"/>
  <c r="AE29" i="25"/>
  <c r="AG101" i="11" s="1"/>
  <c r="AE30" i="25"/>
  <c r="AG102" i="11" s="1"/>
  <c r="AE31" i="25"/>
  <c r="AG103" i="11" s="1"/>
  <c r="AE32" i="25"/>
  <c r="AG104" i="11" s="1"/>
  <c r="AE33" i="25"/>
  <c r="AG105" i="11" s="1"/>
  <c r="AE34" i="25"/>
  <c r="AG106" i="11" s="1"/>
  <c r="AE6" i="25"/>
  <c r="AT35" i="25"/>
  <c r="AS35" i="25"/>
  <c r="AR35" i="25"/>
  <c r="AQ35" i="25"/>
  <c r="AP35" i="25"/>
  <c r="AO35" i="25"/>
  <c r="AN35" i="25"/>
  <c r="AM35" i="25"/>
  <c r="AL35" i="25"/>
  <c r="AK35" i="25"/>
  <c r="AJ35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B35" i="25"/>
  <c r="AE184" i="11"/>
  <c r="AE185" i="11"/>
  <c r="AE186" i="11"/>
  <c r="AE187" i="11"/>
  <c r="AE188" i="11"/>
  <c r="AE189" i="11"/>
  <c r="AE190" i="11"/>
  <c r="AE191" i="11"/>
  <c r="AE192" i="11"/>
  <c r="AE193" i="11"/>
  <c r="AE194" i="11"/>
  <c r="AE195" i="11"/>
  <c r="AE196" i="11"/>
  <c r="AE197" i="11"/>
  <c r="AE198" i="11"/>
  <c r="AE199" i="11"/>
  <c r="AE200" i="11"/>
  <c r="AE201" i="11"/>
  <c r="AE202" i="11"/>
  <c r="AE203" i="11"/>
  <c r="AE204" i="11"/>
  <c r="AE205" i="11"/>
  <c r="AE206" i="11"/>
  <c r="AE207" i="11"/>
  <c r="AE208" i="11"/>
  <c r="AE209" i="11"/>
  <c r="AE210" i="11"/>
  <c r="AE211" i="11"/>
  <c r="AE183" i="11"/>
  <c r="AU212" i="11"/>
  <c r="AT212" i="11"/>
  <c r="AS212" i="11"/>
  <c r="AR212" i="11"/>
  <c r="AQ212" i="11"/>
  <c r="AP212" i="11"/>
  <c r="AO212" i="11"/>
  <c r="AN212" i="11"/>
  <c r="AM212" i="11"/>
  <c r="AL212" i="11"/>
  <c r="AK212" i="11"/>
  <c r="C212" i="11"/>
  <c r="D212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Q212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B212" i="11"/>
  <c r="AE149" i="11"/>
  <c r="AE150" i="11"/>
  <c r="AE151" i="11"/>
  <c r="AE152" i="11"/>
  <c r="AE153" i="11"/>
  <c r="AE155" i="11"/>
  <c r="AE156" i="11"/>
  <c r="AE157" i="11"/>
  <c r="AE158" i="11"/>
  <c r="AE159" i="11"/>
  <c r="AE160" i="11"/>
  <c r="AE161" i="11"/>
  <c r="AE162" i="11"/>
  <c r="AE163" i="11"/>
  <c r="AE164" i="11"/>
  <c r="AE165" i="11"/>
  <c r="AE166" i="11"/>
  <c r="AE167" i="11"/>
  <c r="AE168" i="11"/>
  <c r="AE169" i="11"/>
  <c r="AE170" i="11"/>
  <c r="AE171" i="11"/>
  <c r="AE172" i="11"/>
  <c r="AE173" i="11"/>
  <c r="AE174" i="11"/>
  <c r="AE175" i="11"/>
  <c r="AE176" i="11"/>
  <c r="AE148" i="11"/>
  <c r="AU177" i="11"/>
  <c r="AT177" i="11"/>
  <c r="AS177" i="11"/>
  <c r="AR177" i="11"/>
  <c r="AQ177" i="11"/>
  <c r="AP177" i="11"/>
  <c r="AO177" i="11"/>
  <c r="AN177" i="11"/>
  <c r="AM177" i="11"/>
  <c r="AL177" i="11"/>
  <c r="AK177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B177" i="11"/>
  <c r="AE114" i="11"/>
  <c r="AE115" i="11"/>
  <c r="AE116" i="11"/>
  <c r="AE117" i="11"/>
  <c r="AE118" i="11"/>
  <c r="AE119" i="11"/>
  <c r="AE120" i="11"/>
  <c r="AE121" i="11"/>
  <c r="AE122" i="11"/>
  <c r="AE123" i="11"/>
  <c r="AE124" i="11"/>
  <c r="AE125" i="11"/>
  <c r="AE126" i="11"/>
  <c r="AE127" i="11"/>
  <c r="AE128" i="11"/>
  <c r="AE129" i="11"/>
  <c r="AE130" i="11"/>
  <c r="AE131" i="11"/>
  <c r="AE132" i="11"/>
  <c r="AE133" i="11"/>
  <c r="AE134" i="11"/>
  <c r="AE135" i="11"/>
  <c r="AE136" i="11"/>
  <c r="AE137" i="11"/>
  <c r="AE138" i="11"/>
  <c r="AE139" i="11"/>
  <c r="AE140" i="11"/>
  <c r="AE141" i="11"/>
  <c r="AE113" i="11"/>
  <c r="AU142" i="11"/>
  <c r="AT142" i="11"/>
  <c r="AS142" i="11"/>
  <c r="AR142" i="11"/>
  <c r="AQ142" i="11"/>
  <c r="AP142" i="11"/>
  <c r="AO142" i="11"/>
  <c r="AN142" i="11"/>
  <c r="AM142" i="11"/>
  <c r="AL142" i="11"/>
  <c r="AK142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B142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78" i="11"/>
  <c r="AU107" i="11"/>
  <c r="AT107" i="11"/>
  <c r="AS107" i="11"/>
  <c r="AR107" i="11"/>
  <c r="AQ107" i="11"/>
  <c r="AP107" i="11"/>
  <c r="AO107" i="11"/>
  <c r="AN107" i="11"/>
  <c r="AM107" i="11"/>
  <c r="AL107" i="11"/>
  <c r="AK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B107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42" i="11"/>
  <c r="AU71" i="11"/>
  <c r="AT71" i="11"/>
  <c r="AS71" i="11"/>
  <c r="AR71" i="11"/>
  <c r="AQ71" i="11"/>
  <c r="AP71" i="11"/>
  <c r="AO71" i="11"/>
  <c r="AN71" i="11"/>
  <c r="AM71" i="11"/>
  <c r="AL71" i="11"/>
  <c r="AK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B71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7" i="11"/>
  <c r="AG7" i="11" s="1"/>
  <c r="AU36" i="11"/>
  <c r="AT36" i="11"/>
  <c r="AS36" i="11"/>
  <c r="AR36" i="11"/>
  <c r="AQ36" i="11"/>
  <c r="AP36" i="11"/>
  <c r="AO36" i="11"/>
  <c r="AN36" i="11"/>
  <c r="AM36" i="11"/>
  <c r="AL36" i="11"/>
  <c r="AK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B36" i="11"/>
  <c r="B14" i="28" l="1"/>
  <c r="AE35" i="25"/>
  <c r="AG84" i="11"/>
  <c r="AG31" i="25"/>
  <c r="AG21" i="11"/>
  <c r="AI21" i="11" s="1"/>
  <c r="AG32" i="25"/>
  <c r="AG16" i="25"/>
  <c r="AE177" i="11"/>
  <c r="AG35" i="11"/>
  <c r="AI35" i="11" s="1"/>
  <c r="AG30" i="25"/>
  <c r="AG34" i="11"/>
  <c r="AI34" i="11" s="1"/>
  <c r="AG33" i="11"/>
  <c r="AI33" i="11" s="1"/>
  <c r="AG17" i="11"/>
  <c r="AI17" i="11" s="1"/>
  <c r="AG28" i="25"/>
  <c r="AG12" i="25"/>
  <c r="AG27" i="25"/>
  <c r="AG11" i="25"/>
  <c r="AG31" i="11"/>
  <c r="AI31" i="11" s="1"/>
  <c r="AG15" i="11"/>
  <c r="AI15" i="11" s="1"/>
  <c r="AG26" i="25"/>
  <c r="AG10" i="25"/>
  <c r="AG19" i="11"/>
  <c r="AI19" i="11" s="1"/>
  <c r="AG29" i="25"/>
  <c r="AG30" i="11"/>
  <c r="AI30" i="11" s="1"/>
  <c r="AG14" i="11"/>
  <c r="AI14" i="11" s="1"/>
  <c r="AG25" i="25"/>
  <c r="AG9" i="25"/>
  <c r="AG15" i="25"/>
  <c r="AG28" i="11"/>
  <c r="AI28" i="11" s="1"/>
  <c r="AG12" i="11"/>
  <c r="AI12" i="11" s="1"/>
  <c r="AG23" i="25"/>
  <c r="AG7" i="25"/>
  <c r="AG8" i="25"/>
  <c r="AG27" i="11"/>
  <c r="AI27" i="11" s="1"/>
  <c r="AG11" i="11"/>
  <c r="AI11" i="11" s="1"/>
  <c r="AG22" i="25"/>
  <c r="AG20" i="11"/>
  <c r="AI20" i="11" s="1"/>
  <c r="AG32" i="11"/>
  <c r="AI32" i="11" s="1"/>
  <c r="AG26" i="11"/>
  <c r="AI26" i="11" s="1"/>
  <c r="AG10" i="11"/>
  <c r="AI10" i="11" s="1"/>
  <c r="AG21" i="25"/>
  <c r="AG25" i="11"/>
  <c r="AI25" i="11" s="1"/>
  <c r="AG9" i="11"/>
  <c r="AI9" i="11" s="1"/>
  <c r="AG20" i="25"/>
  <c r="AG14" i="25"/>
  <c r="AG18" i="11"/>
  <c r="AI18" i="11" s="1"/>
  <c r="AG29" i="11"/>
  <c r="AI29" i="11" s="1"/>
  <c r="AG24" i="25"/>
  <c r="AG24" i="11"/>
  <c r="AI24" i="11" s="1"/>
  <c r="AG8" i="11"/>
  <c r="AI8" i="11" s="1"/>
  <c r="AG19" i="25"/>
  <c r="AG23" i="11"/>
  <c r="AI23" i="11" s="1"/>
  <c r="AG34" i="25"/>
  <c r="AG18" i="25"/>
  <c r="AG13" i="25"/>
  <c r="AG16" i="11"/>
  <c r="AI16" i="11" s="1"/>
  <c r="AG22" i="11"/>
  <c r="AI22" i="11" s="1"/>
  <c r="AG33" i="25"/>
  <c r="AG17" i="25"/>
  <c r="AE71" i="25"/>
  <c r="AE107" i="11"/>
  <c r="AE71" i="11"/>
  <c r="AE36" i="11"/>
  <c r="AG13" i="11"/>
  <c r="AI13" i="11" s="1"/>
  <c r="AE141" i="25"/>
  <c r="AE106" i="25"/>
  <c r="AE212" i="11"/>
  <c r="AE142" i="11"/>
  <c r="AI38" i="11" l="1"/>
  <c r="B15" i="28" l="1"/>
  <c r="B149" i="29" l="1"/>
  <c r="A4" i="29"/>
  <c r="A5" i="29" s="1"/>
  <c r="A6" i="29" s="1"/>
  <c r="A7" i="29" s="1"/>
  <c r="A8" i="29" s="1"/>
  <c r="A9" i="29" s="1"/>
  <c r="A10" i="29" s="1"/>
  <c r="A11" i="29" s="1"/>
  <c r="A12" i="29" s="1"/>
  <c r="AG36" i="11" l="1"/>
  <c r="BK32" i="25" l="1"/>
  <c r="BB32" i="25"/>
  <c r="BC32" i="25"/>
  <c r="BD32" i="25"/>
  <c r="BE32" i="25"/>
  <c r="AG78" i="11" l="1"/>
  <c r="B16" i="28" l="1"/>
  <c r="B6" i="28" s="1"/>
  <c r="AG107" i="11"/>
  <c r="AW29" i="25" l="1"/>
  <c r="BC28" i="25" s="1"/>
  <c r="AW30" i="25"/>
  <c r="BC29" i="25" s="1"/>
  <c r="AX30" i="25"/>
  <c r="BD29" i="25" s="1"/>
  <c r="AW31" i="25"/>
  <c r="BC30" i="25" s="1"/>
  <c r="AX31" i="25"/>
  <c r="BD30" i="25" s="1"/>
  <c r="AY31" i="25"/>
  <c r="BE30" i="25" s="1"/>
  <c r="AW32" i="25"/>
  <c r="BC31" i="25" s="1"/>
  <c r="AX32" i="25"/>
  <c r="BD31" i="25" s="1"/>
  <c r="AY32" i="25"/>
  <c r="BE31" i="25" s="1"/>
  <c r="AZ32" i="25"/>
  <c r="AV29" i="25"/>
  <c r="BB28" i="25" s="1"/>
  <c r="AV30" i="25"/>
  <c r="BB29" i="25" s="1"/>
  <c r="AV31" i="25"/>
  <c r="BB30" i="25" s="1"/>
  <c r="AV32" i="25"/>
  <c r="BB31" i="25" s="1"/>
  <c r="AV28" i="25"/>
  <c r="BK28" i="25"/>
  <c r="BK29" i="25"/>
  <c r="BK30" i="25"/>
  <c r="BK31" i="25"/>
  <c r="BF31" i="25" l="1"/>
  <c r="BF32" i="25"/>
  <c r="BG32" i="25" s="1"/>
  <c r="BG31" i="25"/>
  <c r="B123" i="29"/>
  <c r="B133" i="29" s="1"/>
  <c r="D122" i="29"/>
  <c r="D121" i="29"/>
  <c r="D120" i="29"/>
  <c r="D119" i="29"/>
  <c r="B137" i="29" l="1"/>
  <c r="B153" i="29" s="1"/>
  <c r="B138" i="29"/>
  <c r="B135" i="29"/>
  <c r="B136" i="29"/>
  <c r="BI32" i="25"/>
  <c r="BL32" i="25" s="1"/>
  <c r="BN32" i="25" s="1"/>
  <c r="D123" i="29"/>
  <c r="D126" i="29" s="1"/>
  <c r="D127" i="29" s="1"/>
  <c r="D136" i="29" l="1"/>
  <c r="B152" i="29"/>
  <c r="D152" i="29" s="1"/>
  <c r="D138" i="29"/>
  <c r="B154" i="29"/>
  <c r="D153" i="29"/>
  <c r="B151" i="29"/>
  <c r="D137" i="29"/>
  <c r="D151" i="29"/>
  <c r="B155" i="29"/>
  <c r="D154" i="29"/>
  <c r="B139" i="29"/>
  <c r="D135" i="29"/>
  <c r="D139" i="29" s="1"/>
  <c r="D142" i="29" s="1"/>
  <c r="D143" i="29" s="1"/>
  <c r="D155" i="29" l="1"/>
  <c r="D158" i="29" s="1"/>
  <c r="D159" i="29" s="1"/>
  <c r="B107" i="29" l="1"/>
  <c r="D106" i="29"/>
  <c r="D105" i="29"/>
  <c r="D104" i="29"/>
  <c r="D103" i="29"/>
  <c r="D107" i="29" l="1"/>
  <c r="D110" i="29" s="1"/>
  <c r="D111" i="29" s="1"/>
  <c r="AZ22" i="25"/>
  <c r="AZ31" i="25" s="1"/>
  <c r="BF30" i="25" s="1"/>
  <c r="BG30" i="25" s="1"/>
  <c r="AY21" i="25"/>
  <c r="AX20" i="25"/>
  <c r="AW19" i="25"/>
  <c r="BI31" i="25" l="1"/>
  <c r="BL31" i="25" s="1"/>
  <c r="BN31" i="25" s="1"/>
  <c r="AZ21" i="25"/>
  <c r="AZ30" i="25" s="1"/>
  <c r="BF29" i="25" s="1"/>
  <c r="AY30" i="25"/>
  <c r="BE29" i="25" s="1"/>
  <c r="AX19" i="25"/>
  <c r="AW28" i="25"/>
  <c r="AY20" i="25"/>
  <c r="AX29" i="25"/>
  <c r="BD28" i="25" s="1"/>
  <c r="AZ20" i="25"/>
  <c r="AZ29" i="25" s="1"/>
  <c r="BF28" i="25" s="1"/>
  <c r="AY29" i="25"/>
  <c r="BE28" i="25" s="1"/>
  <c r="AY19" i="25"/>
  <c r="AX28" i="25"/>
  <c r="BG29" i="25" l="1"/>
  <c r="BG28" i="25"/>
  <c r="AZ19" i="25"/>
  <c r="AZ28" i="25" s="1"/>
  <c r="AY28" i="25"/>
  <c r="B91" i="29" l="1"/>
  <c r="D90" i="29"/>
  <c r="D89" i="29"/>
  <c r="D88" i="29"/>
  <c r="D87" i="29"/>
  <c r="BI30" i="25" l="1"/>
  <c r="BL30" i="25" s="1"/>
  <c r="BN30" i="25" s="1"/>
  <c r="D91" i="29"/>
  <c r="D94" i="29" s="1"/>
  <c r="D95" i="29" s="1"/>
  <c r="AP37" i="25" l="1"/>
  <c r="B74" i="29" l="1"/>
  <c r="D73" i="29"/>
  <c r="D72" i="29"/>
  <c r="D71" i="29"/>
  <c r="D70" i="29"/>
  <c r="D74" i="29" l="1"/>
  <c r="D77" i="29" s="1"/>
  <c r="D78" i="29" s="1"/>
  <c r="BI28" i="25" l="1"/>
  <c r="BI29" i="25" l="1"/>
  <c r="BL29" i="25" s="1"/>
  <c r="BN29" i="25" s="1"/>
  <c r="BL28" i="25"/>
  <c r="BN28" i="25" s="1"/>
  <c r="B57" i="29" l="1"/>
  <c r="D56" i="29"/>
  <c r="D55" i="29"/>
  <c r="D54" i="29"/>
  <c r="D53" i="29"/>
  <c r="D57" i="29" l="1"/>
  <c r="D60" i="29" s="1"/>
  <c r="D61" i="29" s="1"/>
  <c r="B40" i="29" l="1"/>
  <c r="D39" i="29"/>
  <c r="D38" i="29"/>
  <c r="D37" i="29"/>
  <c r="D36" i="29"/>
  <c r="D40" i="29" l="1"/>
  <c r="D43" i="29" s="1"/>
  <c r="D44" i="29" s="1"/>
  <c r="A43" i="25" l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G6" i="25"/>
  <c r="AG35" i="25" s="1"/>
  <c r="AH6" i="25"/>
  <c r="AH35" i="25" s="1"/>
  <c r="A7" i="25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C41" i="25"/>
  <c r="D41" i="25" s="1"/>
  <c r="E41" i="25" s="1"/>
  <c r="F41" i="25" s="1"/>
  <c r="G41" i="25" s="1"/>
  <c r="H41" i="25" s="1"/>
  <c r="I41" i="25" s="1"/>
  <c r="J41" i="25" s="1"/>
  <c r="K41" i="25" s="1"/>
  <c r="L41" i="25" s="1"/>
  <c r="M41" i="25" s="1"/>
  <c r="N41" i="25" s="1"/>
  <c r="O41" i="25" s="1"/>
  <c r="P41" i="25" s="1"/>
  <c r="Q41" i="25" s="1"/>
  <c r="R41" i="25" s="1"/>
  <c r="S41" i="25" s="1"/>
  <c r="T41" i="25" s="1"/>
  <c r="U41" i="25" s="1"/>
  <c r="V41" i="25" s="1"/>
  <c r="W41" i="25" s="1"/>
  <c r="X41" i="25" s="1"/>
  <c r="Y41" i="25" s="1"/>
  <c r="Z41" i="25" s="1"/>
  <c r="AA41" i="25" s="1"/>
  <c r="AB41" i="25" s="1"/>
  <c r="AC41" i="25" s="1"/>
  <c r="AD41" i="25" s="1"/>
  <c r="B24" i="29"/>
  <c r="C111" i="25"/>
  <c r="D111" i="25" s="1"/>
  <c r="E111" i="25" s="1"/>
  <c r="F111" i="25" s="1"/>
  <c r="G111" i="25" s="1"/>
  <c r="H111" i="25" s="1"/>
  <c r="I111" i="25" s="1"/>
  <c r="J111" i="25" s="1"/>
  <c r="K111" i="25" s="1"/>
  <c r="L111" i="25" s="1"/>
  <c r="M111" i="25" s="1"/>
  <c r="N111" i="25" s="1"/>
  <c r="O111" i="25" s="1"/>
  <c r="P111" i="25" s="1"/>
  <c r="Q111" i="25" s="1"/>
  <c r="R111" i="25" s="1"/>
  <c r="S111" i="25" s="1"/>
  <c r="T111" i="25" s="1"/>
  <c r="U111" i="25" s="1"/>
  <c r="V111" i="25" s="1"/>
  <c r="W111" i="25" s="1"/>
  <c r="X111" i="25" s="1"/>
  <c r="Y111" i="25" s="1"/>
  <c r="Z111" i="25" s="1"/>
  <c r="AA111" i="25" s="1"/>
  <c r="AB111" i="25" s="1"/>
  <c r="AC111" i="25" s="1"/>
  <c r="AD111" i="25" s="1"/>
  <c r="C76" i="25"/>
  <c r="D76" i="25" s="1"/>
  <c r="E76" i="25" s="1"/>
  <c r="F76" i="25" s="1"/>
  <c r="G76" i="25" s="1"/>
  <c r="H76" i="25" s="1"/>
  <c r="I76" i="25" s="1"/>
  <c r="J76" i="25" s="1"/>
  <c r="K76" i="25" s="1"/>
  <c r="L76" i="25" s="1"/>
  <c r="M76" i="25" s="1"/>
  <c r="N76" i="25" s="1"/>
  <c r="O76" i="25" s="1"/>
  <c r="P76" i="25" s="1"/>
  <c r="Q76" i="25" s="1"/>
  <c r="R76" i="25" s="1"/>
  <c r="S76" i="25" s="1"/>
  <c r="T76" i="25" s="1"/>
  <c r="U76" i="25" s="1"/>
  <c r="V76" i="25" s="1"/>
  <c r="W76" i="25" s="1"/>
  <c r="X76" i="25" s="1"/>
  <c r="Y76" i="25" s="1"/>
  <c r="Z76" i="25" s="1"/>
  <c r="AA76" i="25" s="1"/>
  <c r="AB76" i="25" s="1"/>
  <c r="AC76" i="25" s="1"/>
  <c r="AD76" i="25" s="1"/>
  <c r="C5" i="25"/>
  <c r="D5" i="25" s="1"/>
  <c r="E5" i="25" s="1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Q5" i="25" s="1"/>
  <c r="R5" i="25" s="1"/>
  <c r="S5" i="25" s="1"/>
  <c r="T5" i="25" s="1"/>
  <c r="U5" i="25" s="1"/>
  <c r="V5" i="25" s="1"/>
  <c r="W5" i="25" s="1"/>
  <c r="X5" i="25" s="1"/>
  <c r="Y5" i="25" s="1"/>
  <c r="Z5" i="25" s="1"/>
  <c r="AA5" i="25" s="1"/>
  <c r="AB5" i="25" s="1"/>
  <c r="AC5" i="25" s="1"/>
  <c r="AD5" i="25" s="1"/>
  <c r="A113" i="25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78" i="25"/>
  <c r="A79" i="25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84" i="1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C182" i="11"/>
  <c r="D182" i="11" s="1"/>
  <c r="E182" i="11" s="1"/>
  <c r="F182" i="11" s="1"/>
  <c r="G182" i="11" s="1"/>
  <c r="H182" i="11" s="1"/>
  <c r="I182" i="11" s="1"/>
  <c r="J182" i="11" s="1"/>
  <c r="K182" i="11" s="1"/>
  <c r="L182" i="11" s="1"/>
  <c r="M182" i="11" s="1"/>
  <c r="N182" i="11" s="1"/>
  <c r="O182" i="11" s="1"/>
  <c r="P182" i="11" s="1"/>
  <c r="Q182" i="11" s="1"/>
  <c r="R182" i="11" s="1"/>
  <c r="S182" i="11" s="1"/>
  <c r="T182" i="11" s="1"/>
  <c r="U182" i="11" s="1"/>
  <c r="V182" i="11" s="1"/>
  <c r="W182" i="11" s="1"/>
  <c r="X182" i="11" s="1"/>
  <c r="Y182" i="11" s="1"/>
  <c r="Z182" i="11" s="1"/>
  <c r="AA182" i="11" s="1"/>
  <c r="AB182" i="11" s="1"/>
  <c r="AC182" i="11" s="1"/>
  <c r="AD182" i="11" s="1"/>
  <c r="A149" i="1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C147" i="11"/>
  <c r="D147" i="11" s="1"/>
  <c r="E147" i="11" s="1"/>
  <c r="F147" i="11" s="1"/>
  <c r="G147" i="11" s="1"/>
  <c r="H147" i="11" s="1"/>
  <c r="I147" i="11" s="1"/>
  <c r="J147" i="11" s="1"/>
  <c r="K147" i="11" s="1"/>
  <c r="L147" i="11" s="1"/>
  <c r="M147" i="11" s="1"/>
  <c r="N147" i="11" s="1"/>
  <c r="O147" i="11" s="1"/>
  <c r="P147" i="11" s="1"/>
  <c r="Q147" i="11" s="1"/>
  <c r="R147" i="11" s="1"/>
  <c r="S147" i="11" s="1"/>
  <c r="T147" i="11" s="1"/>
  <c r="U147" i="11" s="1"/>
  <c r="V147" i="11" s="1"/>
  <c r="W147" i="11" s="1"/>
  <c r="X147" i="11" s="1"/>
  <c r="Y147" i="11" s="1"/>
  <c r="Z147" i="11" s="1"/>
  <c r="AA147" i="11" s="1"/>
  <c r="AB147" i="11" s="1"/>
  <c r="AC147" i="11" s="1"/>
  <c r="AD147" i="11" s="1"/>
  <c r="A114" i="1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C112" i="11"/>
  <c r="D112" i="11" s="1"/>
  <c r="E112" i="11" s="1"/>
  <c r="F112" i="11" s="1"/>
  <c r="G112" i="11" s="1"/>
  <c r="H112" i="11" s="1"/>
  <c r="I112" i="11" s="1"/>
  <c r="J112" i="11" s="1"/>
  <c r="K112" i="11" s="1"/>
  <c r="L112" i="11" s="1"/>
  <c r="M112" i="11" s="1"/>
  <c r="N112" i="11" s="1"/>
  <c r="O112" i="11" s="1"/>
  <c r="P112" i="11" s="1"/>
  <c r="Q112" i="11" s="1"/>
  <c r="R112" i="11" s="1"/>
  <c r="S112" i="11" s="1"/>
  <c r="T112" i="11" s="1"/>
  <c r="U112" i="11" s="1"/>
  <c r="V112" i="11" s="1"/>
  <c r="W112" i="11" s="1"/>
  <c r="X112" i="11" s="1"/>
  <c r="Y112" i="11" s="1"/>
  <c r="Z112" i="11" s="1"/>
  <c r="AA112" i="11" s="1"/>
  <c r="AB112" i="11" s="1"/>
  <c r="AC112" i="11" s="1"/>
  <c r="AD112" i="11" s="1"/>
  <c r="A79" i="1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C77" i="11"/>
  <c r="D77" i="11" s="1"/>
  <c r="E77" i="11" s="1"/>
  <c r="F77" i="11" s="1"/>
  <c r="G77" i="11" s="1"/>
  <c r="H77" i="11" s="1"/>
  <c r="I77" i="11" s="1"/>
  <c r="J77" i="11" s="1"/>
  <c r="K77" i="11" s="1"/>
  <c r="L77" i="11" s="1"/>
  <c r="M77" i="11" s="1"/>
  <c r="N77" i="11" s="1"/>
  <c r="O77" i="11" s="1"/>
  <c r="P77" i="11" s="1"/>
  <c r="Q77" i="11" s="1"/>
  <c r="R77" i="11" s="1"/>
  <c r="S77" i="11" s="1"/>
  <c r="T77" i="11" s="1"/>
  <c r="U77" i="11" s="1"/>
  <c r="V77" i="11" s="1"/>
  <c r="W77" i="11" s="1"/>
  <c r="X77" i="11" s="1"/>
  <c r="Y77" i="11" s="1"/>
  <c r="Z77" i="11" s="1"/>
  <c r="AA77" i="11" s="1"/>
  <c r="AB77" i="11" s="1"/>
  <c r="AC77" i="11" s="1"/>
  <c r="AD77" i="11" s="1"/>
  <c r="A43" i="1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C41" i="1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V41" i="11" s="1"/>
  <c r="W41" i="11" s="1"/>
  <c r="X41" i="11" s="1"/>
  <c r="Y41" i="11" s="1"/>
  <c r="Z41" i="11" s="1"/>
  <c r="AA41" i="11" s="1"/>
  <c r="AB41" i="11" s="1"/>
  <c r="AC41" i="11" s="1"/>
  <c r="AD41" i="11" s="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D20" i="29"/>
  <c r="D21" i="29"/>
  <c r="D22" i="29"/>
  <c r="D23" i="29"/>
  <c r="A24" i="25" l="1"/>
  <c r="AI7" i="11"/>
  <c r="AI36" i="11" s="1"/>
  <c r="D24" i="29"/>
  <c r="D27" i="29" s="1"/>
  <c r="D28" i="29" s="1"/>
  <c r="A25" i="25" l="1"/>
  <c r="A26" i="25" s="1"/>
  <c r="A27" i="25" s="1"/>
  <c r="A28" i="25" s="1"/>
  <c r="A29" i="25" s="1"/>
  <c r="A30" i="25" s="1"/>
  <c r="A31" i="25" s="1"/>
  <c r="A32" i="25" s="1"/>
  <c r="A33" i="25" s="1"/>
  <c r="A34" i="25" s="1"/>
  <c r="B3" i="28" l="1"/>
  <c r="B7" i="28" l="1"/>
  <c r="B8" i="28" s="1"/>
  <c r="B9" i="28" s="1"/>
  <c r="B11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B134" authorId="0" shapeId="0" xr:uid="{4952A3E3-C6DA-42B5-A4F3-7D4249B3A16C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Split as for 2017</t>
        </r>
      </text>
    </comment>
    <comment ref="B150" authorId="0" shapeId="0" xr:uid="{336B6701-492E-425F-8D00-B453988F054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Split as for 2018</t>
        </r>
      </text>
    </comment>
    <comment ref="B165" authorId="0" shapeId="0" xr:uid="{96401D5D-ABD4-4E25-9C1B-618AED28B415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Split as for 2019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AD35" authorId="0" shapeId="0" xr:uid="{10DC4A8D-F12B-4671-95E3-F5BDEB179C3A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Lower</t>
        </r>
      </text>
    </comment>
    <comment ref="AE71" authorId="0" shapeId="0" xr:uid="{2D22D98B-58EA-4CFC-A3D2-C1D23C712E6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Increase</t>
        </r>
      </text>
    </comment>
    <comment ref="AE177" authorId="0" shapeId="0" xr:uid="{28C57EB7-46DC-4A77-8BC5-8B5BC2CDEDF1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lower</t>
        </r>
      </text>
    </comment>
  </commentList>
</comments>
</file>

<file path=xl/sharedStrings.xml><?xml version="1.0" encoding="utf-8"?>
<sst xmlns="http://schemas.openxmlformats.org/spreadsheetml/2006/main" count="341" uniqueCount="96">
  <si>
    <t>LESS Interest on Outstanding Claims Liability</t>
  </si>
  <si>
    <t>Incurred Cosr (excluding expenses)</t>
  </si>
  <si>
    <t>PLUS Expense Loading</t>
  </si>
  <si>
    <t>Incurred Cost (including expenses)</t>
  </si>
  <si>
    <t>Incurred Cost (including expenses) % Remuneration</t>
  </si>
  <si>
    <t>WorkCover Industry Classification (WIC) Code</t>
  </si>
  <si>
    <t>Workplace Remuneration
($'000)</t>
  </si>
  <si>
    <t>Premium Rate %</t>
  </si>
  <si>
    <t>Premium ($'000)</t>
  </si>
  <si>
    <t>Loading for Under Excess Claims</t>
  </si>
  <si>
    <t>Total Premium</t>
  </si>
  <si>
    <t>Premium as a  % Remuneration</t>
  </si>
  <si>
    <t>Data 2009</t>
  </si>
  <si>
    <t>Data 2010</t>
  </si>
  <si>
    <t>Incurred</t>
  </si>
  <si>
    <t>Injury Year</t>
  </si>
  <si>
    <t>Total</t>
  </si>
  <si>
    <t>Report Year</t>
  </si>
  <si>
    <t>C2175R</t>
  </si>
  <si>
    <t>I6351L</t>
  </si>
  <si>
    <t>C2173K</t>
  </si>
  <si>
    <t>Report Period</t>
  </si>
  <si>
    <t>Claims Data</t>
  </si>
  <si>
    <t>Gross Up Factor</t>
  </si>
  <si>
    <t>Estimated Total Reported</t>
  </si>
  <si>
    <t>IBNR Factor</t>
  </si>
  <si>
    <t>Total
Incurred</t>
  </si>
  <si>
    <t>Payment Period</t>
  </si>
  <si>
    <t>($'000)</t>
  </si>
  <si>
    <t>F4769K</t>
  </si>
  <si>
    <t>EDT DATA</t>
  </si>
  <si>
    <t>Discounting Factors</t>
  </si>
  <si>
    <t>Pmts Disc</t>
  </si>
  <si>
    <t>GUF Factor</t>
  </si>
  <si>
    <t>Salary Data for 2011 Period - RETURN</t>
  </si>
  <si>
    <t>Premiun Rate from Premium Order 18</t>
  </si>
  <si>
    <t>Data 2011</t>
  </si>
  <si>
    <t>Salary Data for 2012 Period - RETURN</t>
  </si>
  <si>
    <t>Premiun Rate from Premium Order 19</t>
  </si>
  <si>
    <t>C11920</t>
  </si>
  <si>
    <t>M70000</t>
  </si>
  <si>
    <t>C11820</t>
  </si>
  <si>
    <t>F36090</t>
  </si>
  <si>
    <t>Data 2012</t>
  </si>
  <si>
    <t>Salary Data for 2013 Period - RETURN</t>
  </si>
  <si>
    <t>Premiun Rate from Premium Order 20</t>
  </si>
  <si>
    <t>Data 2013</t>
  </si>
  <si>
    <t>Salary Data for 2014 Period - RETURN</t>
  </si>
  <si>
    <t>Premiun Rate from Premium Order 21 (Industry Rate)</t>
  </si>
  <si>
    <t>Data 2014</t>
  </si>
  <si>
    <t>Salary Data for 2015 Period - RETURN</t>
  </si>
  <si>
    <t>Premiun Rate from Premium Order 22 (Industry Rate)</t>
  </si>
  <si>
    <t xml:space="preserve">Incurred Cost - </t>
  </si>
  <si>
    <t>Transaction Data</t>
  </si>
  <si>
    <t>Claim data for analysis was only available from 1/1/1992</t>
  </si>
  <si>
    <t>Data 2015</t>
  </si>
  <si>
    <t xml:space="preserve">Rate: </t>
  </si>
  <si>
    <t>Outstanding (exc expenses)</t>
  </si>
  <si>
    <t>Salary Data for 2016 Period - RETURN</t>
  </si>
  <si>
    <t>Premiun Rate from Premium Order 23 (Industry Rate)</t>
  </si>
  <si>
    <t>Data 2016</t>
  </si>
  <si>
    <t>Table A2.1 : Total Claim Payments ($'000)</t>
  </si>
  <si>
    <t>Table A2.2 : Total Claim Payments Inflated ($'000)</t>
  </si>
  <si>
    <t>Table A2.4 : Total Recovered Inflated ($'000)</t>
  </si>
  <si>
    <t>Table A2.3 : Total Recovered ($'000)</t>
  </si>
  <si>
    <t>Salary Data for 2017 Period - RETURN</t>
  </si>
  <si>
    <t>Premiun Rates for:  2016/17</t>
  </si>
  <si>
    <t>Data 2017</t>
  </si>
  <si>
    <t>Trns</t>
  </si>
  <si>
    <t>Ave 4</t>
  </si>
  <si>
    <t>Salary Data for 2018 Period - RETURN</t>
  </si>
  <si>
    <t>Premiun Rates for:  2017/18</t>
  </si>
  <si>
    <t>Total Rem</t>
  </si>
  <si>
    <t>Period ended 30/6/2018</t>
  </si>
  <si>
    <t>Duations</t>
  </si>
  <si>
    <t>Table A1.1 : Claim Numbers</t>
  </si>
  <si>
    <t>Table A1.2 : Open Claim Numbers</t>
  </si>
  <si>
    <t>Table A1.7 : Total Recovery Estimate  ($'000)</t>
  </si>
  <si>
    <t>Data 2018</t>
  </si>
  <si>
    <t>Year</t>
  </si>
  <si>
    <t>Salary Data for 2019 Period - RETURN</t>
  </si>
  <si>
    <t>Renumeration Summary</t>
  </si>
  <si>
    <t>$</t>
  </si>
  <si>
    <t>Premiun Rates for:  2018/19</t>
  </si>
  <si>
    <t>Data 2019</t>
  </si>
  <si>
    <t>Premiun Rates for:  2019/20</t>
  </si>
  <si>
    <t>Outstanding Claims Liabilioty (excluding expenses) 31/12/2020</t>
  </si>
  <si>
    <t>LESS Outstanding Claims Liability (excluding expenses) 31/12/2019</t>
  </si>
  <si>
    <t>(1) Calculated from claims payments to 25/12/2020 and GUF to 31/12/2020</t>
  </si>
  <si>
    <t>Total Claims Payments to 25/12/2020</t>
  </si>
  <si>
    <t>Estimated Claim Payments 2020 (GUP * Total Claims Payments)</t>
  </si>
  <si>
    <t xml:space="preserve">Remuneration 2020 </t>
  </si>
  <si>
    <t>PLUS Estimated Claims Payments 2020 (1)</t>
  </si>
  <si>
    <t>Table A1.3 : Total Paid ($'000)</t>
  </si>
  <si>
    <t>Table A1.4 : Total Recovered ($'000)</t>
  </si>
  <si>
    <t>Table A1.5 : Total Case Outstanding Estimate  ($'000)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</si>
</sst>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,"/>
  </numFmts>
  <fonts count="8" x14ac:knownFonts="1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3" fontId="0" fillId="0" borderId="0" xfId="0" applyNumberFormat="1"/>
    <xf numFmtId="3" fontId="3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1" xfId="0" applyFont="1" applyBorder="1" applyAlignment="1">
      <alignment horizontal="right" wrapText="1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0" xfId="0" applyFont="1" applyFill="1"/>
    <xf numFmtId="0" fontId="2" fillId="0" borderId="1" xfId="0" applyFont="1" applyFill="1" applyBorder="1" applyAlignment="1">
      <alignment horizontal="right" wrapText="1"/>
    </xf>
    <xf numFmtId="0" fontId="0" fillId="0" borderId="0" xfId="0" applyFill="1"/>
    <xf numFmtId="3" fontId="0" fillId="0" borderId="0" xfId="0" applyNumberFormat="1" applyBorder="1"/>
    <xf numFmtId="3" fontId="0" fillId="0" borderId="3" xfId="0" applyNumberFormat="1" applyBorder="1"/>
    <xf numFmtId="164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2" fillId="0" borderId="0" xfId="0" applyFont="1" applyFill="1" applyBorder="1" applyAlignment="1">
      <alignment horizontal="right" wrapText="1"/>
    </xf>
    <xf numFmtId="3" fontId="0" fillId="0" borderId="0" xfId="0" applyNumberFormat="1" applyFill="1"/>
    <xf numFmtId="1" fontId="0" fillId="0" borderId="0" xfId="0" applyNumberFormat="1" applyFill="1"/>
    <xf numFmtId="0" fontId="2" fillId="2" borderId="0" xfId="0" applyFont="1" applyFill="1"/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165" fontId="2" fillId="0" borderId="2" xfId="0" applyNumberFormat="1" applyFont="1" applyBorder="1"/>
    <xf numFmtId="2" fontId="0" fillId="0" borderId="0" xfId="0" applyNumberFormat="1" applyFill="1"/>
    <xf numFmtId="4" fontId="0" fillId="0" borderId="0" xfId="0" applyNumberFormat="1" applyFill="1"/>
    <xf numFmtId="0" fontId="2" fillId="0" borderId="2" xfId="0" applyFont="1" applyFill="1" applyBorder="1"/>
    <xf numFmtId="0" fontId="3" fillId="0" borderId="0" xfId="0" applyFont="1" applyFill="1" applyBorder="1"/>
    <xf numFmtId="0" fontId="2" fillId="3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/>
    </xf>
    <xf numFmtId="1" fontId="2" fillId="0" borderId="2" xfId="0" applyNumberFormat="1" applyFont="1" applyFill="1" applyBorder="1"/>
    <xf numFmtId="1" fontId="0" fillId="0" borderId="0" xfId="0" applyNumberFormat="1" applyFill="1" applyBorder="1"/>
    <xf numFmtId="0" fontId="1" fillId="0" borderId="0" xfId="0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0" fontId="1" fillId="0" borderId="0" xfId="0" applyFont="1" applyFill="1"/>
    <xf numFmtId="4" fontId="0" fillId="0" borderId="0" xfId="0" applyNumberFormat="1"/>
    <xf numFmtId="0" fontId="2" fillId="0" borderId="0" xfId="0" applyFont="1" applyFill="1" applyBorder="1" applyAlignment="1">
      <alignment horizontal="center"/>
    </xf>
    <xf numFmtId="0" fontId="2" fillId="4" borderId="0" xfId="0" applyFont="1" applyFill="1"/>
    <xf numFmtId="0" fontId="2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0" fontId="0" fillId="0" borderId="0" xfId="0" applyFill="1"/>
    <xf numFmtId="3" fontId="0" fillId="0" borderId="0" xfId="0" applyNumberFormat="1" applyFill="1"/>
    <xf numFmtId="0" fontId="0" fillId="0" borderId="0" xfId="0" applyFill="1" applyBorder="1"/>
    <xf numFmtId="0" fontId="1" fillId="0" borderId="0" xfId="0" applyFont="1"/>
    <xf numFmtId="0" fontId="4" fillId="0" borderId="0" xfId="0" applyFont="1" applyFill="1"/>
    <xf numFmtId="0" fontId="2" fillId="0" borderId="0" xfId="0" applyFont="1" applyFill="1" applyBorder="1" applyAlignment="1">
      <alignment horizontal="center"/>
    </xf>
    <xf numFmtId="10" fontId="0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3" borderId="0" xfId="0" applyNumberFormat="1" applyFill="1"/>
    <xf numFmtId="10" fontId="1" fillId="3" borderId="0" xfId="0" applyNumberFormat="1" applyFont="1" applyFill="1"/>
    <xf numFmtId="10" fontId="0" fillId="3" borderId="0" xfId="0" applyNumberFormat="1" applyFill="1"/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174"/>
  <sheetViews>
    <sheetView topLeftCell="A13" workbookViewId="0">
      <selection activeCell="A35" sqref="A35:D44"/>
    </sheetView>
  </sheetViews>
  <sheetFormatPr defaultRowHeight="12.75" x14ac:dyDescent="0.2"/>
  <cols>
    <col min="1" max="1" width="30" customWidth="1"/>
    <col min="2" max="2" width="25.5" customWidth="1"/>
    <col min="3" max="3" width="15" customWidth="1"/>
    <col min="4" max="4" width="14.6640625" customWidth="1"/>
    <col min="6" max="6" width="12" customWidth="1"/>
  </cols>
  <sheetData>
    <row r="1" spans="1:2" s="48" customFormat="1" x14ac:dyDescent="0.2">
      <c r="A1" s="34" t="s">
        <v>81</v>
      </c>
    </row>
    <row r="2" spans="1:2" s="48" customFormat="1" ht="13.5" thickBot="1" x14ac:dyDescent="0.25">
      <c r="A2" s="60" t="s">
        <v>79</v>
      </c>
      <c r="B2" s="8" t="s">
        <v>82</v>
      </c>
    </row>
    <row r="3" spans="1:2" s="48" customFormat="1" x14ac:dyDescent="0.2">
      <c r="A3" s="4">
        <v>2011</v>
      </c>
      <c r="B3" s="48">
        <v>122217975</v>
      </c>
    </row>
    <row r="4" spans="1:2" s="48" customFormat="1" x14ac:dyDescent="0.2">
      <c r="A4" s="4">
        <f>A3+1</f>
        <v>2012</v>
      </c>
      <c r="B4" s="48">
        <v>135416999</v>
      </c>
    </row>
    <row r="5" spans="1:2" s="48" customFormat="1" x14ac:dyDescent="0.2">
      <c r="A5" s="4">
        <f t="shared" ref="A5:A12" si="0">A4+1</f>
        <v>2013</v>
      </c>
      <c r="B5" s="48">
        <v>138145761</v>
      </c>
    </row>
    <row r="6" spans="1:2" s="48" customFormat="1" x14ac:dyDescent="0.2">
      <c r="A6" s="4">
        <f t="shared" si="0"/>
        <v>2014</v>
      </c>
      <c r="B6" s="48">
        <v>142196781</v>
      </c>
    </row>
    <row r="7" spans="1:2" s="48" customFormat="1" x14ac:dyDescent="0.2">
      <c r="A7" s="4">
        <f t="shared" si="0"/>
        <v>2015</v>
      </c>
      <c r="B7" s="48">
        <v>137133518</v>
      </c>
    </row>
    <row r="8" spans="1:2" s="48" customFormat="1" x14ac:dyDescent="0.2">
      <c r="A8" s="4">
        <f t="shared" si="0"/>
        <v>2016</v>
      </c>
      <c r="B8" s="48">
        <v>140599304</v>
      </c>
    </row>
    <row r="9" spans="1:2" s="48" customFormat="1" x14ac:dyDescent="0.2">
      <c r="A9" s="4">
        <f t="shared" si="0"/>
        <v>2017</v>
      </c>
      <c r="B9" s="48">
        <v>158873980</v>
      </c>
    </row>
    <row r="10" spans="1:2" s="48" customFormat="1" x14ac:dyDescent="0.2">
      <c r="A10" s="4">
        <f t="shared" si="0"/>
        <v>2018</v>
      </c>
      <c r="B10" s="48">
        <v>153312414</v>
      </c>
    </row>
    <row r="11" spans="1:2" s="48" customFormat="1" x14ac:dyDescent="0.2">
      <c r="A11" s="4">
        <f t="shared" si="0"/>
        <v>2019</v>
      </c>
      <c r="B11" s="48">
        <v>176492265</v>
      </c>
    </row>
    <row r="12" spans="1:2" s="48" customFormat="1" x14ac:dyDescent="0.2">
      <c r="A12" s="4">
        <f t="shared" si="0"/>
        <v>2020</v>
      </c>
      <c r="B12" s="47">
        <v>168914260</v>
      </c>
    </row>
    <row r="13" spans="1:2" s="48" customFormat="1" x14ac:dyDescent="0.2"/>
    <row r="14" spans="1:2" s="48" customFormat="1" x14ac:dyDescent="0.2"/>
    <row r="15" spans="1:2" x14ac:dyDescent="0.2">
      <c r="A15" s="24" t="s">
        <v>34</v>
      </c>
    </row>
    <row r="16" spans="1:2" x14ac:dyDescent="0.2">
      <c r="A16" s="1" t="s">
        <v>35</v>
      </c>
    </row>
    <row r="19" spans="1:7" ht="32.25" customHeight="1" thickBot="1" x14ac:dyDescent="0.25">
      <c r="A19" s="12" t="s">
        <v>5</v>
      </c>
      <c r="B19" s="6" t="s">
        <v>6</v>
      </c>
      <c r="C19" s="6" t="s">
        <v>7</v>
      </c>
      <c r="D19" s="6" t="s">
        <v>8</v>
      </c>
      <c r="F19" s="21"/>
    </row>
    <row r="20" spans="1:7" x14ac:dyDescent="0.2">
      <c r="A20" s="4" t="s">
        <v>18</v>
      </c>
      <c r="B20" s="19">
        <v>66256671</v>
      </c>
      <c r="C20" s="20">
        <v>3.5819999999999998E-2</v>
      </c>
      <c r="D20" s="19">
        <f>B20*C20</f>
        <v>2373313.9552199999</v>
      </c>
      <c r="F20" s="5"/>
      <c r="G20" s="2"/>
    </row>
    <row r="21" spans="1:7" x14ac:dyDescent="0.2">
      <c r="A21" s="4" t="s">
        <v>20</v>
      </c>
      <c r="B21" s="19">
        <v>45625808</v>
      </c>
      <c r="C21" s="20">
        <v>4.2860000000000002E-2</v>
      </c>
      <c r="D21" s="19">
        <f>B21*C21</f>
        <v>1955522.1308800001</v>
      </c>
      <c r="F21" s="5"/>
      <c r="G21" s="2"/>
    </row>
    <row r="22" spans="1:7" x14ac:dyDescent="0.2">
      <c r="A22" s="4" t="s">
        <v>29</v>
      </c>
      <c r="B22" s="19">
        <v>8664001</v>
      </c>
      <c r="C22" s="20">
        <v>2.546E-2</v>
      </c>
      <c r="D22" s="19">
        <f>B22*C22</f>
        <v>220585.46546000001</v>
      </c>
      <c r="F22" s="5"/>
      <c r="G22" s="2"/>
    </row>
    <row r="23" spans="1:7" ht="13.5" thickBot="1" x14ac:dyDescent="0.25">
      <c r="A23" s="4" t="s">
        <v>19</v>
      </c>
      <c r="B23" s="19">
        <v>1671495</v>
      </c>
      <c r="C23" s="20">
        <v>3.0999999999999999E-3</v>
      </c>
      <c r="D23" s="19">
        <f>B23*C23</f>
        <v>5181.6345000000001</v>
      </c>
      <c r="F23" s="5"/>
      <c r="G23" s="2"/>
    </row>
    <row r="24" spans="1:7" x14ac:dyDescent="0.2">
      <c r="A24" s="7" t="s">
        <v>16</v>
      </c>
      <c r="B24" s="29">
        <f>SUM(B20:B23)</f>
        <v>122217975</v>
      </c>
      <c r="C24" s="7"/>
      <c r="D24" s="29">
        <f>SUM(D20:D23)</f>
        <v>4554603.1860599993</v>
      </c>
    </row>
    <row r="26" spans="1:7" x14ac:dyDescent="0.2">
      <c r="A26" t="s">
        <v>9</v>
      </c>
      <c r="D26" s="20">
        <v>0.125</v>
      </c>
    </row>
    <row r="27" spans="1:7" x14ac:dyDescent="0.2">
      <c r="A27" t="s">
        <v>10</v>
      </c>
      <c r="D27" s="19">
        <f>D24*(1+D26)</f>
        <v>5123928.5843174988</v>
      </c>
    </row>
    <row r="28" spans="1:7" x14ac:dyDescent="0.2">
      <c r="A28" t="s">
        <v>11</v>
      </c>
      <c r="D28" s="18">
        <f>D27/B24</f>
        <v>4.1924508930192131E-2</v>
      </c>
    </row>
    <row r="31" spans="1:7" x14ac:dyDescent="0.2">
      <c r="A31" s="24" t="s">
        <v>37</v>
      </c>
    </row>
    <row r="32" spans="1:7" x14ac:dyDescent="0.2">
      <c r="A32" s="1" t="s">
        <v>38</v>
      </c>
    </row>
    <row r="35" spans="1:4" ht="26.25" thickBot="1" x14ac:dyDescent="0.25">
      <c r="A35" s="12" t="s">
        <v>5</v>
      </c>
      <c r="B35" s="6" t="s">
        <v>6</v>
      </c>
      <c r="C35" s="6" t="s">
        <v>7</v>
      </c>
      <c r="D35" s="6" t="s">
        <v>8</v>
      </c>
    </row>
    <row r="36" spans="1:4" x14ac:dyDescent="0.2">
      <c r="A36" s="35" t="s">
        <v>39</v>
      </c>
      <c r="B36" s="19">
        <v>71307822</v>
      </c>
      <c r="C36" s="20">
        <v>2.6970000000000001E-2</v>
      </c>
      <c r="D36" s="19">
        <f>B36*C36</f>
        <v>1923171.9593400001</v>
      </c>
    </row>
    <row r="37" spans="1:4" x14ac:dyDescent="0.2">
      <c r="A37" s="35" t="s">
        <v>41</v>
      </c>
      <c r="B37" s="19">
        <v>55206300</v>
      </c>
      <c r="C37" s="20">
        <v>4.1700000000000001E-2</v>
      </c>
      <c r="D37" s="19">
        <f>B37*C37</f>
        <v>2302102.71</v>
      </c>
    </row>
    <row r="38" spans="1:4" x14ac:dyDescent="0.2">
      <c r="A38" s="35" t="s">
        <v>40</v>
      </c>
      <c r="B38" s="19">
        <v>7814407</v>
      </c>
      <c r="C38" s="20">
        <v>3.0999999999999999E-3</v>
      </c>
      <c r="D38" s="19">
        <f>B38*C38</f>
        <v>24224.661700000001</v>
      </c>
    </row>
    <row r="39" spans="1:4" ht="13.5" thickBot="1" x14ac:dyDescent="0.25">
      <c r="A39" s="35" t="s">
        <v>42</v>
      </c>
      <c r="B39" s="19">
        <v>1088470</v>
      </c>
      <c r="C39" s="20">
        <v>2.147E-2</v>
      </c>
      <c r="D39" s="19">
        <f>B39*C39</f>
        <v>23369.4509</v>
      </c>
    </row>
    <row r="40" spans="1:4" x14ac:dyDescent="0.2">
      <c r="A40" s="7" t="s">
        <v>16</v>
      </c>
      <c r="B40" s="29">
        <f>SUM(B36:B39)</f>
        <v>135416999</v>
      </c>
      <c r="C40" s="7"/>
      <c r="D40" s="29">
        <f>SUM(D36:D39)</f>
        <v>4272868.7819399992</v>
      </c>
    </row>
    <row r="42" spans="1:4" x14ac:dyDescent="0.2">
      <c r="A42" t="s">
        <v>9</v>
      </c>
      <c r="D42" s="20">
        <v>0.125</v>
      </c>
    </row>
    <row r="43" spans="1:4" x14ac:dyDescent="0.2">
      <c r="A43" t="s">
        <v>10</v>
      </c>
      <c r="D43" s="19">
        <f>D40*(1+D42)</f>
        <v>4806977.379682499</v>
      </c>
    </row>
    <row r="44" spans="1:4" x14ac:dyDescent="0.2">
      <c r="A44" t="s">
        <v>11</v>
      </c>
      <c r="D44" s="18">
        <f>D43/B40</f>
        <v>3.5497591994949611E-2</v>
      </c>
    </row>
    <row r="48" spans="1:4" x14ac:dyDescent="0.2">
      <c r="A48" s="24" t="s">
        <v>44</v>
      </c>
    </row>
    <row r="49" spans="1:4" x14ac:dyDescent="0.2">
      <c r="A49" s="1" t="s">
        <v>45</v>
      </c>
    </row>
    <row r="52" spans="1:4" ht="26.25" thickBot="1" x14ac:dyDescent="0.25">
      <c r="A52" s="12" t="s">
        <v>5</v>
      </c>
      <c r="B52" s="6" t="s">
        <v>6</v>
      </c>
      <c r="C52" s="6" t="s">
        <v>7</v>
      </c>
      <c r="D52" s="6" t="s">
        <v>8</v>
      </c>
    </row>
    <row r="53" spans="1:4" x14ac:dyDescent="0.2">
      <c r="A53" s="35" t="s">
        <v>39</v>
      </c>
      <c r="B53" s="19">
        <v>78715283</v>
      </c>
      <c r="C53" s="20">
        <v>2.9899999999999999E-2</v>
      </c>
      <c r="D53" s="19">
        <f>B53*C53</f>
        <v>2353586.9616999999</v>
      </c>
    </row>
    <row r="54" spans="1:4" x14ac:dyDescent="0.2">
      <c r="A54" s="35" t="s">
        <v>41</v>
      </c>
      <c r="B54" s="19">
        <v>51943631</v>
      </c>
      <c r="C54" s="20">
        <v>4.1000000000000002E-2</v>
      </c>
      <c r="D54" s="19">
        <f>B54*C54</f>
        <v>2129688.8710000003</v>
      </c>
    </row>
    <row r="55" spans="1:4" x14ac:dyDescent="0.2">
      <c r="A55" s="35" t="s">
        <v>40</v>
      </c>
      <c r="B55" s="19">
        <v>6169890</v>
      </c>
      <c r="C55" s="20">
        <v>2.5999999999999999E-3</v>
      </c>
      <c r="D55" s="19">
        <f>B55*C55</f>
        <v>16041.714</v>
      </c>
    </row>
    <row r="56" spans="1:4" ht="13.5" thickBot="1" x14ac:dyDescent="0.25">
      <c r="A56" s="35" t="s">
        <v>42</v>
      </c>
      <c r="B56" s="19">
        <v>1316957</v>
      </c>
      <c r="C56" s="20">
        <v>2.4199999999999999E-2</v>
      </c>
      <c r="D56" s="19">
        <f>B56*C56</f>
        <v>31870.359399999998</v>
      </c>
    </row>
    <row r="57" spans="1:4" x14ac:dyDescent="0.2">
      <c r="A57" s="7" t="s">
        <v>16</v>
      </c>
      <c r="B57" s="29">
        <f>SUM(B53:B56)</f>
        <v>138145761</v>
      </c>
      <c r="C57" s="7"/>
      <c r="D57" s="29">
        <f>SUM(D53:D56)</f>
        <v>4531187.9061000003</v>
      </c>
    </row>
    <row r="59" spans="1:4" x14ac:dyDescent="0.2">
      <c r="A59" t="s">
        <v>9</v>
      </c>
      <c r="D59" s="20">
        <v>0.125</v>
      </c>
    </row>
    <row r="60" spans="1:4" x14ac:dyDescent="0.2">
      <c r="A60" t="s">
        <v>10</v>
      </c>
      <c r="D60" s="19">
        <f>D57*(1+D59)</f>
        <v>5097586.3943624999</v>
      </c>
    </row>
    <row r="61" spans="1:4" x14ac:dyDescent="0.2">
      <c r="A61" t="s">
        <v>11</v>
      </c>
      <c r="D61" s="18">
        <f>D60/B57</f>
        <v>3.6900056559553064E-2</v>
      </c>
    </row>
    <row r="65" spans="1:4" x14ac:dyDescent="0.2">
      <c r="A65" s="24" t="s">
        <v>47</v>
      </c>
    </row>
    <row r="66" spans="1:4" x14ac:dyDescent="0.2">
      <c r="A66" s="34" t="s">
        <v>48</v>
      </c>
    </row>
    <row r="69" spans="1:4" ht="26.25" thickBot="1" x14ac:dyDescent="0.25">
      <c r="A69" s="12" t="s">
        <v>5</v>
      </c>
      <c r="B69" s="6" t="s">
        <v>6</v>
      </c>
      <c r="C69" s="6" t="s">
        <v>7</v>
      </c>
      <c r="D69" s="6" t="s">
        <v>8</v>
      </c>
    </row>
    <row r="70" spans="1:4" x14ac:dyDescent="0.2">
      <c r="A70" s="35" t="s">
        <v>39</v>
      </c>
      <c r="B70" s="19">
        <v>79960919</v>
      </c>
      <c r="C70" s="41">
        <v>3.2070000000000001E-2</v>
      </c>
      <c r="D70" s="19">
        <f>B70*C70</f>
        <v>2564346.67233</v>
      </c>
    </row>
    <row r="71" spans="1:4" x14ac:dyDescent="0.2">
      <c r="A71" s="35" t="s">
        <v>41</v>
      </c>
      <c r="B71" s="19">
        <v>54649705</v>
      </c>
      <c r="C71" s="20">
        <v>3.8190000000000002E-2</v>
      </c>
      <c r="D71" s="19">
        <f>B71*C71</f>
        <v>2087072.23395</v>
      </c>
    </row>
    <row r="72" spans="1:4" x14ac:dyDescent="0.2">
      <c r="A72" s="35" t="s">
        <v>40</v>
      </c>
      <c r="B72" s="19">
        <v>5888642</v>
      </c>
      <c r="C72" s="20">
        <v>2.5999999999999999E-3</v>
      </c>
      <c r="D72" s="19">
        <f>B72*C72</f>
        <v>15310.4692</v>
      </c>
    </row>
    <row r="73" spans="1:4" ht="13.5" thickBot="1" x14ac:dyDescent="0.25">
      <c r="A73" s="35" t="s">
        <v>42</v>
      </c>
      <c r="B73" s="19">
        <v>1697515</v>
      </c>
      <c r="C73" s="20">
        <v>2.1579999999999998E-2</v>
      </c>
      <c r="D73" s="19">
        <f>B73*C73</f>
        <v>36632.373699999996</v>
      </c>
    </row>
    <row r="74" spans="1:4" x14ac:dyDescent="0.2">
      <c r="A74" s="7" t="s">
        <v>16</v>
      </c>
      <c r="B74" s="29">
        <f>SUM(B70:B73)</f>
        <v>142196781</v>
      </c>
      <c r="C74" s="7"/>
      <c r="D74" s="29">
        <f>SUM(D70:D73)</f>
        <v>4703361.7491800003</v>
      </c>
    </row>
    <row r="76" spans="1:4" x14ac:dyDescent="0.2">
      <c r="A76" t="s">
        <v>9</v>
      </c>
      <c r="D76" s="20">
        <v>0.125</v>
      </c>
    </row>
    <row r="77" spans="1:4" x14ac:dyDescent="0.2">
      <c r="A77" t="s">
        <v>10</v>
      </c>
      <c r="D77" s="19">
        <f>D74*(1+D76)</f>
        <v>5291281.9678275008</v>
      </c>
    </row>
    <row r="78" spans="1:4" x14ac:dyDescent="0.2">
      <c r="A78" t="s">
        <v>11</v>
      </c>
      <c r="D78" s="18">
        <f>D77/B74</f>
        <v>3.7210982770612092E-2</v>
      </c>
    </row>
    <row r="82" spans="1:4" x14ac:dyDescent="0.2">
      <c r="A82" s="24" t="s">
        <v>50</v>
      </c>
    </row>
    <row r="83" spans="1:4" x14ac:dyDescent="0.2">
      <c r="A83" s="34" t="s">
        <v>51</v>
      </c>
    </row>
    <row r="86" spans="1:4" ht="26.25" thickBot="1" x14ac:dyDescent="0.25">
      <c r="A86" s="12" t="s">
        <v>5</v>
      </c>
      <c r="B86" s="6" t="s">
        <v>6</v>
      </c>
      <c r="C86" s="6" t="s">
        <v>7</v>
      </c>
      <c r="D86" s="6" t="s">
        <v>8</v>
      </c>
    </row>
    <row r="87" spans="1:4" x14ac:dyDescent="0.2">
      <c r="A87" s="35" t="s">
        <v>39</v>
      </c>
      <c r="B87" s="19">
        <v>75752805</v>
      </c>
      <c r="C87" s="41">
        <v>3.211E-2</v>
      </c>
      <c r="D87" s="19">
        <f>B87*C87</f>
        <v>2432422.56855</v>
      </c>
    </row>
    <row r="88" spans="1:4" x14ac:dyDescent="0.2">
      <c r="A88" s="35" t="s">
        <v>41</v>
      </c>
      <c r="B88" s="19">
        <v>54646026</v>
      </c>
      <c r="C88" s="20">
        <v>3.773E-2</v>
      </c>
      <c r="D88" s="19">
        <f>B88*C88</f>
        <v>2061794.5609800001</v>
      </c>
    </row>
    <row r="89" spans="1:4" x14ac:dyDescent="0.2">
      <c r="A89" s="35" t="s">
        <v>40</v>
      </c>
      <c r="B89" s="19">
        <v>4953052</v>
      </c>
      <c r="C89" s="20">
        <v>2.5400000000000002E-3</v>
      </c>
      <c r="D89" s="19">
        <f>B89*C89</f>
        <v>12580.75208</v>
      </c>
    </row>
    <row r="90" spans="1:4" ht="13.5" thickBot="1" x14ac:dyDescent="0.25">
      <c r="A90" s="35" t="s">
        <v>42</v>
      </c>
      <c r="B90" s="19">
        <v>1781635</v>
      </c>
      <c r="C90" s="20">
        <v>2.1389999999999999E-2</v>
      </c>
      <c r="D90" s="19">
        <f>B90*C90</f>
        <v>38109.17265</v>
      </c>
    </row>
    <row r="91" spans="1:4" x14ac:dyDescent="0.2">
      <c r="A91" s="7" t="s">
        <v>16</v>
      </c>
      <c r="B91" s="29">
        <f>SUM(B87:B90)</f>
        <v>137133518</v>
      </c>
      <c r="C91" s="7"/>
      <c r="D91" s="29">
        <f>SUM(D87:D90)</f>
        <v>4544907.0542599997</v>
      </c>
    </row>
    <row r="93" spans="1:4" x14ac:dyDescent="0.2">
      <c r="A93" t="s">
        <v>9</v>
      </c>
      <c r="D93" s="20">
        <v>0.125</v>
      </c>
    </row>
    <row r="94" spans="1:4" x14ac:dyDescent="0.2">
      <c r="A94" t="s">
        <v>10</v>
      </c>
      <c r="D94" s="19">
        <f>D91*(1+D93)</f>
        <v>5113020.4360424997</v>
      </c>
    </row>
    <row r="95" spans="1:4" x14ac:dyDescent="0.2">
      <c r="A95" t="s">
        <v>11</v>
      </c>
      <c r="D95" s="18">
        <f>D94/B91</f>
        <v>3.7284979708917698E-2</v>
      </c>
    </row>
    <row r="98" spans="1:4" x14ac:dyDescent="0.2">
      <c r="A98" s="24" t="s">
        <v>58</v>
      </c>
    </row>
    <row r="99" spans="1:4" x14ac:dyDescent="0.2">
      <c r="A99" s="34" t="s">
        <v>59</v>
      </c>
    </row>
    <row r="102" spans="1:4" ht="26.25" thickBot="1" x14ac:dyDescent="0.25">
      <c r="A102" s="12" t="s">
        <v>5</v>
      </c>
      <c r="B102" s="6" t="s">
        <v>6</v>
      </c>
      <c r="C102" s="6" t="s">
        <v>7</v>
      </c>
      <c r="D102" s="6" t="s">
        <v>8</v>
      </c>
    </row>
    <row r="103" spans="1:4" x14ac:dyDescent="0.2">
      <c r="A103" s="35" t="s">
        <v>39</v>
      </c>
      <c r="B103" s="19">
        <v>76741200</v>
      </c>
      <c r="C103" s="41">
        <v>3.0960000000000001E-2</v>
      </c>
      <c r="D103" s="19">
        <f>B103*C103</f>
        <v>2375907.5520000001</v>
      </c>
    </row>
    <row r="104" spans="1:4" x14ac:dyDescent="0.2">
      <c r="A104" s="35" t="s">
        <v>41</v>
      </c>
      <c r="B104" s="19">
        <v>57350696</v>
      </c>
      <c r="C104" s="20">
        <v>4.0439999999999997E-2</v>
      </c>
      <c r="D104" s="19">
        <f>B104*C104</f>
        <v>2319262.1462399997</v>
      </c>
    </row>
    <row r="105" spans="1:4" x14ac:dyDescent="0.2">
      <c r="A105" s="35" t="s">
        <v>40</v>
      </c>
      <c r="B105" s="19">
        <v>4804357</v>
      </c>
      <c r="C105" s="20">
        <v>2.5400000000000002E-3</v>
      </c>
      <c r="D105" s="19">
        <f>B105*C105</f>
        <v>12203.066780000001</v>
      </c>
    </row>
    <row r="106" spans="1:4" ht="13.5" thickBot="1" x14ac:dyDescent="0.25">
      <c r="A106" s="35" t="s">
        <v>42</v>
      </c>
      <c r="B106" s="19">
        <v>1703051</v>
      </c>
      <c r="C106" s="20">
        <v>2.1389999999999999E-2</v>
      </c>
      <c r="D106" s="19">
        <f>B106*C106</f>
        <v>36428.260889999998</v>
      </c>
    </row>
    <row r="107" spans="1:4" x14ac:dyDescent="0.2">
      <c r="A107" s="7" t="s">
        <v>16</v>
      </c>
      <c r="B107" s="29">
        <f>SUM(B103:B106)</f>
        <v>140599304</v>
      </c>
      <c r="C107" s="7"/>
      <c r="D107" s="29">
        <f>SUM(D103:D106)</f>
        <v>4743801.0259099994</v>
      </c>
    </row>
    <row r="109" spans="1:4" x14ac:dyDescent="0.2">
      <c r="A109" t="s">
        <v>9</v>
      </c>
      <c r="D109" s="20">
        <v>0.125</v>
      </c>
    </row>
    <row r="110" spans="1:4" x14ac:dyDescent="0.2">
      <c r="A110" t="s">
        <v>10</v>
      </c>
      <c r="D110" s="19">
        <f>D107*(1+D109)</f>
        <v>5336776.1541487491</v>
      </c>
    </row>
    <row r="111" spans="1:4" x14ac:dyDescent="0.2">
      <c r="A111" t="s">
        <v>11</v>
      </c>
      <c r="D111" s="18">
        <f>D110/B107</f>
        <v>3.7957344043102442E-2</v>
      </c>
    </row>
    <row r="112" spans="1:4" ht="10.5" customHeight="1" x14ac:dyDescent="0.2"/>
    <row r="113" spans="1:4" s="48" customFormat="1" x14ac:dyDescent="0.2"/>
    <row r="114" spans="1:4" x14ac:dyDescent="0.2">
      <c r="A114" s="24" t="s">
        <v>65</v>
      </c>
      <c r="B114" s="48"/>
      <c r="C114" s="48"/>
      <c r="D114" s="48"/>
    </row>
    <row r="115" spans="1:4" x14ac:dyDescent="0.2">
      <c r="A115" s="34" t="s">
        <v>66</v>
      </c>
      <c r="B115" s="48"/>
      <c r="C115" s="48"/>
      <c r="D115" s="48"/>
    </row>
    <row r="116" spans="1:4" x14ac:dyDescent="0.2">
      <c r="A116" s="48"/>
      <c r="B116" s="48"/>
      <c r="C116" s="48"/>
      <c r="D116" s="48"/>
    </row>
    <row r="117" spans="1:4" x14ac:dyDescent="0.2">
      <c r="A117" s="48"/>
      <c r="B117" s="48"/>
      <c r="C117" s="48"/>
      <c r="D117" s="48"/>
    </row>
    <row r="118" spans="1:4" ht="26.25" thickBot="1" x14ac:dyDescent="0.25">
      <c r="A118" s="12" t="s">
        <v>5</v>
      </c>
      <c r="B118" s="6" t="s">
        <v>6</v>
      </c>
      <c r="C118" s="6" t="s">
        <v>7</v>
      </c>
      <c r="D118" s="6" t="s">
        <v>8</v>
      </c>
    </row>
    <row r="119" spans="1:4" x14ac:dyDescent="0.2">
      <c r="A119" s="35" t="s">
        <v>39</v>
      </c>
      <c r="B119" s="19">
        <v>89061222</v>
      </c>
      <c r="C119" s="41">
        <v>3.175E-2</v>
      </c>
      <c r="D119" s="19">
        <f>B119*C119</f>
        <v>2827693.7985</v>
      </c>
    </row>
    <row r="120" spans="1:4" x14ac:dyDescent="0.2">
      <c r="A120" s="35" t="s">
        <v>41</v>
      </c>
      <c r="B120" s="19">
        <v>64155855</v>
      </c>
      <c r="C120" s="20">
        <v>4.2279999999999998E-2</v>
      </c>
      <c r="D120" s="19">
        <f>B120*C120</f>
        <v>2712509.5493999999</v>
      </c>
    </row>
    <row r="121" spans="1:4" x14ac:dyDescent="0.2">
      <c r="A121" s="35" t="s">
        <v>40</v>
      </c>
      <c r="B121" s="19">
        <v>4025538</v>
      </c>
      <c r="C121" s="20">
        <v>2.5400000000000002E-3</v>
      </c>
      <c r="D121" s="19">
        <f>B121*C121</f>
        <v>10224.866520000001</v>
      </c>
    </row>
    <row r="122" spans="1:4" ht="13.5" thickBot="1" x14ac:dyDescent="0.25">
      <c r="A122" s="35" t="s">
        <v>42</v>
      </c>
      <c r="B122" s="19">
        <v>1631365</v>
      </c>
      <c r="C122" s="20">
        <v>2.291E-2</v>
      </c>
      <c r="D122" s="19">
        <f>B122*C122</f>
        <v>37374.57215</v>
      </c>
    </row>
    <row r="123" spans="1:4" x14ac:dyDescent="0.2">
      <c r="A123" s="7" t="s">
        <v>16</v>
      </c>
      <c r="B123" s="29">
        <f>SUM(B119:B122)</f>
        <v>158873980</v>
      </c>
      <c r="C123" s="7"/>
      <c r="D123" s="29">
        <f>SUM(D119:D122)</f>
        <v>5587802.7865699995</v>
      </c>
    </row>
    <row r="124" spans="1:4" x14ac:dyDescent="0.2">
      <c r="A124" s="48"/>
      <c r="B124" s="48"/>
      <c r="C124" s="48"/>
      <c r="D124" s="48"/>
    </row>
    <row r="125" spans="1:4" x14ac:dyDescent="0.2">
      <c r="A125" s="48" t="s">
        <v>9</v>
      </c>
      <c r="B125" s="48"/>
      <c r="C125" s="48"/>
      <c r="D125" s="20">
        <v>0.125</v>
      </c>
    </row>
    <row r="126" spans="1:4" x14ac:dyDescent="0.2">
      <c r="A126" s="48" t="s">
        <v>10</v>
      </c>
      <c r="B126" s="48"/>
      <c r="C126" s="48"/>
      <c r="D126" s="19">
        <f>D123*(1+D125)</f>
        <v>6286278.1348912492</v>
      </c>
    </row>
    <row r="127" spans="1:4" x14ac:dyDescent="0.2">
      <c r="A127" s="48" t="s">
        <v>11</v>
      </c>
      <c r="B127" s="48"/>
      <c r="C127" s="48"/>
      <c r="D127" s="18">
        <f>D126/B123</f>
        <v>3.956770098471285E-2</v>
      </c>
    </row>
    <row r="130" spans="1:4" x14ac:dyDescent="0.2">
      <c r="A130" s="24" t="s">
        <v>70</v>
      </c>
      <c r="B130" s="48"/>
      <c r="C130" s="48"/>
      <c r="D130" s="48"/>
    </row>
    <row r="131" spans="1:4" x14ac:dyDescent="0.2">
      <c r="A131" s="34" t="s">
        <v>71</v>
      </c>
      <c r="B131" s="48"/>
      <c r="C131" s="48"/>
      <c r="D131" s="48"/>
    </row>
    <row r="132" spans="1:4" x14ac:dyDescent="0.2">
      <c r="A132" s="48" t="s">
        <v>72</v>
      </c>
      <c r="B132" s="48">
        <v>153312414</v>
      </c>
      <c r="C132" s="48" t="s">
        <v>73</v>
      </c>
      <c r="D132" s="48"/>
    </row>
    <row r="133" spans="1:4" x14ac:dyDescent="0.2">
      <c r="A133" s="48"/>
      <c r="B133" s="48">
        <f>B132/B123</f>
        <v>0.96499385236021662</v>
      </c>
      <c r="C133" s="48"/>
      <c r="D133" s="48"/>
    </row>
    <row r="134" spans="1:4" ht="26.25" thickBot="1" x14ac:dyDescent="0.25">
      <c r="A134" s="12" t="s">
        <v>5</v>
      </c>
      <c r="B134" s="6" t="s">
        <v>6</v>
      </c>
      <c r="C134" s="6" t="s">
        <v>7</v>
      </c>
      <c r="D134" s="6" t="s">
        <v>8</v>
      </c>
    </row>
    <row r="135" spans="1:4" x14ac:dyDescent="0.2">
      <c r="A135" s="35" t="s">
        <v>39</v>
      </c>
      <c r="B135" s="19">
        <f>$B$133*B119</f>
        <v>85943531.713688478</v>
      </c>
      <c r="C135" s="41">
        <v>2.9989999999999999E-2</v>
      </c>
      <c r="D135" s="19">
        <f>B135*C135</f>
        <v>2577446.5160935172</v>
      </c>
    </row>
    <row r="136" spans="1:4" x14ac:dyDescent="0.2">
      <c r="A136" s="35" t="s">
        <v>41</v>
      </c>
      <c r="B136" s="19">
        <f t="shared" ref="B136:B138" si="1">$B$133*B120</f>
        <v>61910005.667913467</v>
      </c>
      <c r="C136" s="20">
        <v>4.505E-2</v>
      </c>
      <c r="D136" s="19">
        <f>B136*C136</f>
        <v>2789045.7553395019</v>
      </c>
    </row>
    <row r="137" spans="1:4" x14ac:dyDescent="0.2">
      <c r="A137" s="35" t="s">
        <v>40</v>
      </c>
      <c r="B137" s="19">
        <f t="shared" si="1"/>
        <v>3884619.4224424418</v>
      </c>
      <c r="C137" s="20">
        <v>2.5400000000000002E-3</v>
      </c>
      <c r="D137" s="19">
        <f>B137*C137</f>
        <v>9866.9333330038025</v>
      </c>
    </row>
    <row r="138" spans="1:4" ht="13.5" thickBot="1" x14ac:dyDescent="0.25">
      <c r="A138" s="35" t="s">
        <v>42</v>
      </c>
      <c r="B138" s="19">
        <f t="shared" si="1"/>
        <v>1574257.1959556248</v>
      </c>
      <c r="C138" s="20">
        <v>2.2870000000000001E-2</v>
      </c>
      <c r="D138" s="19">
        <f>B138*C138</f>
        <v>36003.262071505138</v>
      </c>
    </row>
    <row r="139" spans="1:4" x14ac:dyDescent="0.2">
      <c r="A139" s="7" t="s">
        <v>16</v>
      </c>
      <c r="B139" s="29">
        <f>SUM(B135:B138)</f>
        <v>153312414</v>
      </c>
      <c r="C139" s="7"/>
      <c r="D139" s="29">
        <f>SUM(D135:D138)</f>
        <v>5412362.4668375282</v>
      </c>
    </row>
    <row r="140" spans="1:4" x14ac:dyDescent="0.2">
      <c r="A140" s="48"/>
      <c r="B140" s="48"/>
      <c r="C140" s="48"/>
      <c r="D140" s="48"/>
    </row>
    <row r="141" spans="1:4" x14ac:dyDescent="0.2">
      <c r="A141" s="48" t="s">
        <v>9</v>
      </c>
      <c r="B141" s="48"/>
      <c r="C141" s="48"/>
      <c r="D141" s="20">
        <v>0.125</v>
      </c>
    </row>
    <row r="142" spans="1:4" x14ac:dyDescent="0.2">
      <c r="A142" s="48" t="s">
        <v>10</v>
      </c>
      <c r="B142" s="48"/>
      <c r="C142" s="48"/>
      <c r="D142" s="19">
        <f>D139*(1+D141)</f>
        <v>6088907.7751922188</v>
      </c>
    </row>
    <row r="143" spans="1:4" x14ac:dyDescent="0.2">
      <c r="A143" s="48" t="s">
        <v>11</v>
      </c>
      <c r="B143" s="48"/>
      <c r="C143" s="48"/>
      <c r="D143" s="18">
        <f>D142/B139</f>
        <v>3.9715686527460319E-2</v>
      </c>
    </row>
    <row r="146" spans="1:4" x14ac:dyDescent="0.2">
      <c r="A146" s="13" t="s">
        <v>80</v>
      </c>
      <c r="B146" s="48"/>
      <c r="C146" s="48"/>
      <c r="D146" s="48"/>
    </row>
    <row r="147" spans="1:4" x14ac:dyDescent="0.2">
      <c r="A147" s="13" t="s">
        <v>83</v>
      </c>
      <c r="B147" s="48"/>
      <c r="C147" s="48"/>
      <c r="D147" s="48"/>
    </row>
    <row r="148" spans="1:4" x14ac:dyDescent="0.2">
      <c r="A148" s="48" t="s">
        <v>72</v>
      </c>
      <c r="B148" s="48">
        <v>176492265</v>
      </c>
      <c r="C148" s="48" t="s">
        <v>73</v>
      </c>
      <c r="D148" s="48"/>
    </row>
    <row r="149" spans="1:4" x14ac:dyDescent="0.2">
      <c r="A149" s="48"/>
      <c r="B149" s="48">
        <f>B148/B132</f>
        <v>1.1511935687086632</v>
      </c>
      <c r="C149" s="48"/>
      <c r="D149" s="48"/>
    </row>
    <row r="150" spans="1:4" ht="26.25" thickBot="1" x14ac:dyDescent="0.25">
      <c r="A150" s="12" t="s">
        <v>5</v>
      </c>
      <c r="B150" s="6" t="s">
        <v>6</v>
      </c>
      <c r="C150" s="6" t="s">
        <v>7</v>
      </c>
      <c r="D150" s="6" t="s">
        <v>8</v>
      </c>
    </row>
    <row r="151" spans="1:4" x14ac:dyDescent="0.2">
      <c r="A151" s="35" t="s">
        <v>39</v>
      </c>
      <c r="B151" s="19">
        <f>B135*$B$149</f>
        <v>98937640.980907217</v>
      </c>
      <c r="C151" s="41">
        <v>2.9989999999999999E-2</v>
      </c>
      <c r="D151" s="19">
        <f>B151*C151</f>
        <v>2967139.8530174075</v>
      </c>
    </row>
    <row r="152" spans="1:4" x14ac:dyDescent="0.2">
      <c r="A152" s="35" t="s">
        <v>41</v>
      </c>
      <c r="B152" s="19">
        <f t="shared" ref="B152:B154" si="2">B136*$B$149</f>
        <v>71270400.363618866</v>
      </c>
      <c r="C152" s="20">
        <v>4.505E-2</v>
      </c>
      <c r="D152" s="19">
        <f>B152*C152</f>
        <v>3210731.53638103</v>
      </c>
    </row>
    <row r="153" spans="1:4" x14ac:dyDescent="0.2">
      <c r="A153" s="35" t="s">
        <v>40</v>
      </c>
      <c r="B153" s="19">
        <f t="shared" si="2"/>
        <v>4471948.8959965007</v>
      </c>
      <c r="C153" s="20">
        <v>2.5400000000000002E-3</v>
      </c>
      <c r="D153" s="19">
        <f>B153*C153</f>
        <v>11358.750195831113</v>
      </c>
    </row>
    <row r="154" spans="1:4" ht="13.5" thickBot="1" x14ac:dyDescent="0.25">
      <c r="A154" s="35" t="s">
        <v>42</v>
      </c>
      <c r="B154" s="19">
        <f t="shared" si="2"/>
        <v>1812274.7594774491</v>
      </c>
      <c r="C154" s="20">
        <v>2.2870000000000001E-2</v>
      </c>
      <c r="D154" s="19">
        <f>B154*C154</f>
        <v>41446.723749249264</v>
      </c>
    </row>
    <row r="155" spans="1:4" x14ac:dyDescent="0.2">
      <c r="A155" s="7" t="s">
        <v>16</v>
      </c>
      <c r="B155" s="29">
        <f>SUM(B151:B154)</f>
        <v>176492265.00000003</v>
      </c>
      <c r="C155" s="7"/>
      <c r="D155" s="29">
        <f>SUM(D151:D154)</f>
        <v>6230676.8633435173</v>
      </c>
    </row>
    <row r="156" spans="1:4" x14ac:dyDescent="0.2">
      <c r="A156" s="48"/>
      <c r="B156" s="48"/>
      <c r="C156" s="48"/>
      <c r="D156" s="48"/>
    </row>
    <row r="157" spans="1:4" x14ac:dyDescent="0.2">
      <c r="A157" s="48" t="s">
        <v>9</v>
      </c>
      <c r="B157" s="48"/>
      <c r="C157" s="48"/>
      <c r="D157" s="20">
        <v>0.125</v>
      </c>
    </row>
    <row r="158" spans="1:4" x14ac:dyDescent="0.2">
      <c r="A158" s="48" t="s">
        <v>10</v>
      </c>
      <c r="B158" s="48"/>
      <c r="C158" s="48"/>
      <c r="D158" s="19">
        <f>D155*(1+D157)</f>
        <v>7009511.4712614566</v>
      </c>
    </row>
    <row r="159" spans="1:4" x14ac:dyDescent="0.2">
      <c r="A159" s="48" t="s">
        <v>11</v>
      </c>
      <c r="B159" s="48"/>
      <c r="C159" s="48"/>
      <c r="D159" s="18">
        <f>D158/B155</f>
        <v>3.9715686527460312E-2</v>
      </c>
    </row>
    <row r="162" spans="1:4" x14ac:dyDescent="0.2">
      <c r="A162" s="34" t="s">
        <v>85</v>
      </c>
      <c r="B162" s="48"/>
      <c r="C162" s="48"/>
      <c r="D162" s="48"/>
    </row>
    <row r="163" spans="1:4" x14ac:dyDescent="0.2">
      <c r="A163" s="48" t="s">
        <v>72</v>
      </c>
      <c r="B163" s="48">
        <f>B12</f>
        <v>168914260</v>
      </c>
      <c r="C163" s="48" t="s">
        <v>73</v>
      </c>
      <c r="D163" s="48"/>
    </row>
    <row r="164" spans="1:4" x14ac:dyDescent="0.2">
      <c r="A164" s="48"/>
      <c r="B164" s="48"/>
      <c r="C164" s="48"/>
      <c r="D164" s="48"/>
    </row>
    <row r="165" spans="1:4" ht="26.25" thickBot="1" x14ac:dyDescent="0.25">
      <c r="A165" s="12" t="s">
        <v>5</v>
      </c>
      <c r="B165" s="6" t="s">
        <v>6</v>
      </c>
      <c r="C165" s="6" t="s">
        <v>7</v>
      </c>
      <c r="D165" s="6" t="s">
        <v>8</v>
      </c>
    </row>
    <row r="166" spans="1:4" x14ac:dyDescent="0.2">
      <c r="A166" s="35" t="s">
        <v>39</v>
      </c>
      <c r="B166" s="19">
        <v>81021100</v>
      </c>
      <c r="C166" s="64">
        <v>3.2120000000000003E-2</v>
      </c>
      <c r="D166" s="19">
        <f>B166*C166</f>
        <v>2602397.7320000003</v>
      </c>
    </row>
    <row r="167" spans="1:4" x14ac:dyDescent="0.2">
      <c r="A167" s="35" t="s">
        <v>41</v>
      </c>
      <c r="B167" s="19">
        <v>36469485</v>
      </c>
      <c r="C167" s="65">
        <v>4.6620000000000002E-2</v>
      </c>
      <c r="D167" s="19">
        <f>B167*C167</f>
        <v>1700207.3907000001</v>
      </c>
    </row>
    <row r="168" spans="1:4" x14ac:dyDescent="0.2">
      <c r="A168" s="35" t="s">
        <v>40</v>
      </c>
      <c r="B168" s="19">
        <v>4861283</v>
      </c>
      <c r="C168" s="65">
        <v>2.5400000000000002E-3</v>
      </c>
      <c r="D168" s="19">
        <f>B168*C168</f>
        <v>12347.658820000001</v>
      </c>
    </row>
    <row r="169" spans="1:4" ht="13.5" thickBot="1" x14ac:dyDescent="0.25">
      <c r="A169" s="35" t="s">
        <v>42</v>
      </c>
      <c r="B169" s="19">
        <v>46562392</v>
      </c>
      <c r="C169" s="65">
        <v>2.3970000000000002E-2</v>
      </c>
      <c r="D169" s="19">
        <f>B169*C169</f>
        <v>1116100.53624</v>
      </c>
    </row>
    <row r="170" spans="1:4" x14ac:dyDescent="0.2">
      <c r="A170" s="7" t="s">
        <v>16</v>
      </c>
      <c r="B170" s="29">
        <f>SUM(B166:B169)</f>
        <v>168914260</v>
      </c>
      <c r="C170" s="7"/>
      <c r="D170" s="29">
        <f>SUM(D166:D169)</f>
        <v>5431053.31776</v>
      </c>
    </row>
    <row r="171" spans="1:4" x14ac:dyDescent="0.2">
      <c r="A171" s="48"/>
      <c r="B171" s="48"/>
      <c r="C171" s="48"/>
      <c r="D171" s="48"/>
    </row>
    <row r="172" spans="1:4" x14ac:dyDescent="0.2">
      <c r="A172" s="48" t="s">
        <v>9</v>
      </c>
      <c r="B172" s="48"/>
      <c r="C172" s="48"/>
      <c r="D172" s="20">
        <v>0.125</v>
      </c>
    </row>
    <row r="173" spans="1:4" x14ac:dyDescent="0.2">
      <c r="A173" s="48" t="s">
        <v>10</v>
      </c>
      <c r="B173" s="48"/>
      <c r="C173" s="48"/>
      <c r="D173" s="19">
        <f>D170*(1+D172)</f>
        <v>6109934.9824799998</v>
      </c>
    </row>
    <row r="174" spans="1:4" x14ac:dyDescent="0.2">
      <c r="A174" s="48" t="s">
        <v>11</v>
      </c>
      <c r="B174" s="48"/>
      <c r="C174" s="48"/>
      <c r="D174" s="18">
        <f>D173/B170</f>
        <v>3.6171812743814521E-2</v>
      </c>
    </row>
  </sheetData>
  <phoneticPr fontId="5" type="noConversion"/>
  <pageMargins left="0.75" right="0.75" top="1" bottom="1" header="0.5" footer="0.5"/>
  <pageSetup paperSize="9" orientation="portrait" horizont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B16"/>
  <sheetViews>
    <sheetView workbookViewId="0">
      <selection activeCell="A2" sqref="A2:B16"/>
    </sheetView>
  </sheetViews>
  <sheetFormatPr defaultRowHeight="12.75" x14ac:dyDescent="0.2"/>
  <cols>
    <col min="1" max="1" width="67.6640625" customWidth="1"/>
    <col min="2" max="2" width="15.6640625" customWidth="1"/>
  </cols>
  <sheetData>
    <row r="1" spans="1:2" x14ac:dyDescent="0.2">
      <c r="A1" s="45" t="s">
        <v>52</v>
      </c>
    </row>
    <row r="2" spans="1:2" ht="13.5" thickBot="1" x14ac:dyDescent="0.25">
      <c r="B2" s="8" t="s">
        <v>28</v>
      </c>
    </row>
    <row r="3" spans="1:2" ht="17.25" customHeight="1" x14ac:dyDescent="0.2">
      <c r="A3" s="39" t="s">
        <v>86</v>
      </c>
      <c r="B3" s="2" t="e">
        <f>#REF!</f>
        <v>#REF!</v>
      </c>
    </row>
    <row r="4" spans="1:2" ht="17.25" customHeight="1" x14ac:dyDescent="0.2">
      <c r="A4" s="39" t="s">
        <v>87</v>
      </c>
      <c r="B4" s="2" t="e">
        <f>#REF!</f>
        <v>#REF!</v>
      </c>
    </row>
    <row r="5" spans="1:2" ht="17.25" customHeight="1" x14ac:dyDescent="0.2">
      <c r="A5" t="s">
        <v>0</v>
      </c>
      <c r="B5" s="3" t="e">
        <f>0.001*B4</f>
        <v>#REF!</v>
      </c>
    </row>
    <row r="6" spans="1:2" ht="17.25" customHeight="1" thickBot="1" x14ac:dyDescent="0.25">
      <c r="A6" s="39" t="s">
        <v>92</v>
      </c>
      <c r="B6" s="16">
        <f>B16</f>
        <v>986.18181818181813</v>
      </c>
    </row>
    <row r="7" spans="1:2" ht="17.25" customHeight="1" thickBot="1" x14ac:dyDescent="0.25">
      <c r="A7" t="s">
        <v>1</v>
      </c>
      <c r="B7" s="17" t="e">
        <f>B3-(B4+B5)+B6</f>
        <v>#REF!</v>
      </c>
    </row>
    <row r="8" spans="1:2" ht="17.25" customHeight="1" x14ac:dyDescent="0.2">
      <c r="A8" t="s">
        <v>2</v>
      </c>
      <c r="B8" s="2" t="e">
        <f>B7*0.08</f>
        <v>#REF!</v>
      </c>
    </row>
    <row r="9" spans="1:2" ht="17.25" customHeight="1" x14ac:dyDescent="0.2">
      <c r="A9" t="s">
        <v>3</v>
      </c>
      <c r="B9" s="2" t="e">
        <f>B7+B8</f>
        <v>#REF!</v>
      </c>
    </row>
    <row r="10" spans="1:2" ht="17.25" customHeight="1" x14ac:dyDescent="0.2">
      <c r="A10" s="42" t="s">
        <v>91</v>
      </c>
      <c r="B10" s="50">
        <f>Rem_Premium_Rate!B12/1000</f>
        <v>168914.26</v>
      </c>
    </row>
    <row r="11" spans="1:2" ht="17.25" customHeight="1" x14ac:dyDescent="0.2">
      <c r="A11" t="s">
        <v>4</v>
      </c>
      <c r="B11" s="55" t="e">
        <f>B9/B10</f>
        <v>#REF!</v>
      </c>
    </row>
    <row r="12" spans="1:2" ht="17.25" customHeight="1" x14ac:dyDescent="0.2"/>
    <row r="13" spans="1:2" ht="17.25" customHeight="1" x14ac:dyDescent="0.2">
      <c r="A13" s="40" t="s">
        <v>88</v>
      </c>
    </row>
    <row r="14" spans="1:2" ht="17.25" customHeight="1" x14ac:dyDescent="0.2">
      <c r="A14" s="39" t="s">
        <v>89</v>
      </c>
      <c r="B14" s="2">
        <f>'Appendix A2(Transaction)'!AD35</f>
        <v>904</v>
      </c>
    </row>
    <row r="15" spans="1:2" ht="17.25" customHeight="1" x14ac:dyDescent="0.2">
      <c r="A15" t="s">
        <v>33</v>
      </c>
      <c r="B15" s="43">
        <f>12/11</f>
        <v>1.0909090909090908</v>
      </c>
    </row>
    <row r="16" spans="1:2" ht="17.25" customHeight="1" x14ac:dyDescent="0.2">
      <c r="A16" s="52" t="s">
        <v>90</v>
      </c>
      <c r="B16" s="2">
        <f>B14*B15</f>
        <v>986.18181818181813</v>
      </c>
    </row>
  </sheetData>
  <phoneticPr fontId="5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U214"/>
  <sheetViews>
    <sheetView topLeftCell="A178" zoomScaleNormal="100" workbookViewId="0">
      <selection activeCell="A180" sqref="A180:AE212"/>
    </sheetView>
  </sheetViews>
  <sheetFormatPr defaultColWidth="9.33203125" defaultRowHeight="15.6" customHeight="1" x14ac:dyDescent="0.2"/>
  <cols>
    <col min="1" max="1" width="11.6640625" style="49" customWidth="1"/>
    <col min="2" max="31" width="6.6640625" style="49" customWidth="1"/>
    <col min="32" max="32" width="7.1640625" style="49" customWidth="1"/>
    <col min="33" max="33" width="11.1640625" style="49" customWidth="1"/>
    <col min="34" max="34" width="8.33203125" style="49" customWidth="1"/>
    <col min="35" max="35" width="9.5" style="49" customWidth="1"/>
    <col min="36" max="36" width="9.33203125" style="49"/>
    <col min="37" max="44" width="9.1640625" style="49" customWidth="1"/>
    <col min="45" max="16384" width="9.33203125" style="49"/>
  </cols>
  <sheetData>
    <row r="1" spans="1:47" ht="15.6" customHeight="1" x14ac:dyDescent="0.2">
      <c r="A1" s="13" t="s">
        <v>54</v>
      </c>
    </row>
    <row r="2" spans="1:47" ht="15.6" customHeight="1" x14ac:dyDescent="0.2">
      <c r="A2" s="13" t="s">
        <v>22</v>
      </c>
    </row>
    <row r="3" spans="1:47" ht="15.6" customHeight="1" x14ac:dyDescent="0.2">
      <c r="A3" s="13"/>
    </row>
    <row r="4" spans="1:47" ht="15.6" customHeight="1" x14ac:dyDescent="0.25">
      <c r="A4" s="53" t="s">
        <v>75</v>
      </c>
    </row>
    <row r="5" spans="1:47" ht="15.6" customHeight="1" x14ac:dyDescent="0.2">
      <c r="A5" s="51"/>
      <c r="B5" s="66" t="s">
        <v>17</v>
      </c>
      <c r="C5" s="66"/>
      <c r="D5" s="66"/>
      <c r="E5" s="66"/>
      <c r="F5" s="66"/>
      <c r="G5" s="66"/>
      <c r="H5" s="66"/>
      <c r="I5" s="66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2"/>
      <c r="AE5" s="51"/>
      <c r="AF5" s="36"/>
      <c r="AG5" s="36"/>
    </row>
    <row r="6" spans="1:47" ht="43.15" customHeight="1" thickBot="1" x14ac:dyDescent="0.25">
      <c r="A6" s="9" t="s">
        <v>15</v>
      </c>
      <c r="B6" s="10">
        <v>1992</v>
      </c>
      <c r="C6" s="10">
        <f>B6+1</f>
        <v>1993</v>
      </c>
      <c r="D6" s="10">
        <f t="shared" ref="D6:AD6" si="0">C6+1</f>
        <v>1994</v>
      </c>
      <c r="E6" s="10">
        <f t="shared" si="0"/>
        <v>1995</v>
      </c>
      <c r="F6" s="10">
        <f t="shared" si="0"/>
        <v>1996</v>
      </c>
      <c r="G6" s="10">
        <f t="shared" si="0"/>
        <v>1997</v>
      </c>
      <c r="H6" s="10">
        <f t="shared" si="0"/>
        <v>1998</v>
      </c>
      <c r="I6" s="10">
        <f t="shared" si="0"/>
        <v>1999</v>
      </c>
      <c r="J6" s="10">
        <f t="shared" si="0"/>
        <v>2000</v>
      </c>
      <c r="K6" s="10">
        <f t="shared" si="0"/>
        <v>2001</v>
      </c>
      <c r="L6" s="10">
        <f t="shared" si="0"/>
        <v>2002</v>
      </c>
      <c r="M6" s="10">
        <f t="shared" si="0"/>
        <v>2003</v>
      </c>
      <c r="N6" s="10">
        <f t="shared" si="0"/>
        <v>2004</v>
      </c>
      <c r="O6" s="10">
        <f t="shared" si="0"/>
        <v>2005</v>
      </c>
      <c r="P6" s="10">
        <f t="shared" si="0"/>
        <v>2006</v>
      </c>
      <c r="Q6" s="10">
        <f t="shared" si="0"/>
        <v>2007</v>
      </c>
      <c r="R6" s="10">
        <f t="shared" si="0"/>
        <v>2008</v>
      </c>
      <c r="S6" s="10">
        <f t="shared" si="0"/>
        <v>2009</v>
      </c>
      <c r="T6" s="10">
        <f t="shared" si="0"/>
        <v>2010</v>
      </c>
      <c r="U6" s="10">
        <f t="shared" si="0"/>
        <v>2011</v>
      </c>
      <c r="V6" s="10">
        <f t="shared" si="0"/>
        <v>2012</v>
      </c>
      <c r="W6" s="10">
        <f t="shared" si="0"/>
        <v>2013</v>
      </c>
      <c r="X6" s="10">
        <f t="shared" si="0"/>
        <v>2014</v>
      </c>
      <c r="Y6" s="10">
        <f t="shared" si="0"/>
        <v>2015</v>
      </c>
      <c r="Z6" s="10">
        <f t="shared" si="0"/>
        <v>2016</v>
      </c>
      <c r="AA6" s="10">
        <f t="shared" si="0"/>
        <v>2017</v>
      </c>
      <c r="AB6" s="10">
        <f t="shared" si="0"/>
        <v>2018</v>
      </c>
      <c r="AC6" s="10">
        <f t="shared" si="0"/>
        <v>2019</v>
      </c>
      <c r="AD6" s="10">
        <f t="shared" si="0"/>
        <v>2020</v>
      </c>
      <c r="AE6" s="11" t="s">
        <v>16</v>
      </c>
      <c r="AF6" s="14" t="s">
        <v>23</v>
      </c>
      <c r="AG6" s="14" t="s">
        <v>24</v>
      </c>
      <c r="AH6" s="14" t="s">
        <v>25</v>
      </c>
      <c r="AI6" s="14" t="s">
        <v>26</v>
      </c>
      <c r="AK6" s="14" t="s">
        <v>12</v>
      </c>
      <c r="AL6" s="14" t="s">
        <v>13</v>
      </c>
      <c r="AM6" s="14" t="s">
        <v>36</v>
      </c>
      <c r="AN6" s="14" t="s">
        <v>43</v>
      </c>
      <c r="AO6" s="14" t="s">
        <v>46</v>
      </c>
      <c r="AP6" s="14" t="s">
        <v>49</v>
      </c>
      <c r="AQ6" s="14" t="s">
        <v>55</v>
      </c>
      <c r="AR6" s="14" t="s">
        <v>60</v>
      </c>
      <c r="AS6" s="14" t="s">
        <v>67</v>
      </c>
      <c r="AT6" s="14" t="s">
        <v>78</v>
      </c>
      <c r="AU6" s="14" t="s">
        <v>84</v>
      </c>
    </row>
    <row r="7" spans="1:47" ht="15.6" customHeight="1" x14ac:dyDescent="0.2">
      <c r="A7" s="61">
        <v>1992</v>
      </c>
      <c r="B7" s="49">
        <v>42</v>
      </c>
      <c r="C7" s="49">
        <v>7</v>
      </c>
      <c r="D7" s="49">
        <v>1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0</v>
      </c>
      <c r="AE7" s="51">
        <f>SUM(B7:AD7)</f>
        <v>50</v>
      </c>
      <c r="AF7" s="30">
        <f>12/10.75</f>
        <v>1.1162790697674418</v>
      </c>
      <c r="AG7" s="23">
        <f>AE7+(AF7-1)*AD7</f>
        <v>50</v>
      </c>
      <c r="AH7" s="31">
        <v>1</v>
      </c>
      <c r="AI7" s="50">
        <f>AG7*AH7</f>
        <v>50</v>
      </c>
      <c r="AK7" s="49">
        <v>50</v>
      </c>
      <c r="AL7" s="49">
        <v>50</v>
      </c>
      <c r="AM7" s="49">
        <v>50</v>
      </c>
      <c r="AN7" s="49">
        <v>50</v>
      </c>
      <c r="AO7" s="49">
        <v>50</v>
      </c>
      <c r="AP7" s="49">
        <v>50</v>
      </c>
      <c r="AQ7" s="49">
        <v>50</v>
      </c>
      <c r="AR7" s="49">
        <v>50</v>
      </c>
      <c r="AS7" s="49">
        <v>50</v>
      </c>
      <c r="AT7" s="51">
        <v>50</v>
      </c>
      <c r="AU7" s="51">
        <v>50</v>
      </c>
    </row>
    <row r="8" spans="1:47" ht="15.6" customHeight="1" x14ac:dyDescent="0.2">
      <c r="A8" s="61">
        <f>A7+1</f>
        <v>1993</v>
      </c>
      <c r="B8" s="49">
        <v>0</v>
      </c>
      <c r="C8" s="49">
        <v>58</v>
      </c>
      <c r="D8" s="49">
        <v>9</v>
      </c>
      <c r="E8" s="49">
        <v>0</v>
      </c>
      <c r="F8" s="49">
        <v>1</v>
      </c>
      <c r="G8" s="49">
        <v>1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51">
        <f t="shared" ref="AE8:AE35" si="1">SUM(B8:AD8)</f>
        <v>69</v>
      </c>
      <c r="AF8" s="30">
        <f t="shared" ref="AF8:AF35" si="2">12/10.75</f>
        <v>1.1162790697674418</v>
      </c>
      <c r="AG8" s="23">
        <f t="shared" ref="AG8:AG35" si="3">AE8+(AF8-1)*AD8</f>
        <v>69</v>
      </c>
      <c r="AH8" s="31">
        <v>1</v>
      </c>
      <c r="AI8" s="50">
        <f t="shared" ref="AI8:AI35" si="4">AG8*AH8</f>
        <v>69</v>
      </c>
      <c r="AK8" s="49">
        <v>69</v>
      </c>
      <c r="AL8" s="49">
        <v>69</v>
      </c>
      <c r="AM8" s="49">
        <v>69</v>
      </c>
      <c r="AN8" s="49">
        <v>69</v>
      </c>
      <c r="AO8" s="49">
        <v>69</v>
      </c>
      <c r="AP8" s="49">
        <v>69</v>
      </c>
      <c r="AQ8" s="49">
        <v>69</v>
      </c>
      <c r="AR8" s="49">
        <v>69</v>
      </c>
      <c r="AS8" s="49">
        <v>69</v>
      </c>
      <c r="AT8" s="51">
        <v>69</v>
      </c>
      <c r="AU8" s="51">
        <v>69</v>
      </c>
    </row>
    <row r="9" spans="1:47" ht="15.6" customHeight="1" x14ac:dyDescent="0.2">
      <c r="A9" s="61">
        <f>A8+1</f>
        <v>1994</v>
      </c>
      <c r="B9" s="49">
        <v>0</v>
      </c>
      <c r="C9" s="49">
        <v>0</v>
      </c>
      <c r="D9" s="49">
        <v>113</v>
      </c>
      <c r="E9" s="49">
        <v>11</v>
      </c>
      <c r="F9" s="49">
        <v>1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51">
        <f t="shared" si="1"/>
        <v>125</v>
      </c>
      <c r="AF9" s="30">
        <f t="shared" si="2"/>
        <v>1.1162790697674418</v>
      </c>
      <c r="AG9" s="23">
        <f t="shared" si="3"/>
        <v>125</v>
      </c>
      <c r="AH9" s="31">
        <v>1</v>
      </c>
      <c r="AI9" s="50">
        <f t="shared" si="4"/>
        <v>125</v>
      </c>
      <c r="AK9" s="49">
        <v>125</v>
      </c>
      <c r="AL9" s="49">
        <v>125</v>
      </c>
      <c r="AM9" s="49">
        <v>125</v>
      </c>
      <c r="AN9" s="49">
        <v>125</v>
      </c>
      <c r="AO9" s="49">
        <v>125</v>
      </c>
      <c r="AP9" s="49">
        <v>125</v>
      </c>
      <c r="AQ9" s="49">
        <v>125</v>
      </c>
      <c r="AR9" s="49">
        <v>125</v>
      </c>
      <c r="AS9" s="49">
        <v>125</v>
      </c>
      <c r="AT9" s="51">
        <v>125</v>
      </c>
      <c r="AU9" s="51">
        <v>125</v>
      </c>
    </row>
    <row r="10" spans="1:47" ht="15.6" customHeight="1" x14ac:dyDescent="0.2">
      <c r="A10" s="61">
        <f>A9+1</f>
        <v>1995</v>
      </c>
      <c r="B10" s="49">
        <v>0</v>
      </c>
      <c r="C10" s="49">
        <v>0</v>
      </c>
      <c r="D10" s="49">
        <v>0</v>
      </c>
      <c r="E10" s="49">
        <v>174</v>
      </c>
      <c r="F10" s="49">
        <v>10</v>
      </c>
      <c r="G10" s="49">
        <v>0</v>
      </c>
      <c r="H10" s="49">
        <v>1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51">
        <f t="shared" si="1"/>
        <v>185</v>
      </c>
      <c r="AF10" s="30">
        <f t="shared" si="2"/>
        <v>1.1162790697674418</v>
      </c>
      <c r="AG10" s="23">
        <f t="shared" si="3"/>
        <v>185</v>
      </c>
      <c r="AH10" s="31">
        <v>1</v>
      </c>
      <c r="AI10" s="50">
        <f t="shared" si="4"/>
        <v>185</v>
      </c>
      <c r="AK10" s="49">
        <v>185</v>
      </c>
      <c r="AL10" s="49">
        <v>185</v>
      </c>
      <c r="AM10" s="49">
        <v>185</v>
      </c>
      <c r="AN10" s="49">
        <v>185</v>
      </c>
      <c r="AO10" s="49">
        <v>185</v>
      </c>
      <c r="AP10" s="49">
        <v>185</v>
      </c>
      <c r="AQ10" s="49">
        <v>185</v>
      </c>
      <c r="AR10" s="49">
        <v>185</v>
      </c>
      <c r="AS10" s="49">
        <v>185</v>
      </c>
      <c r="AT10" s="51">
        <v>185</v>
      </c>
      <c r="AU10" s="51">
        <v>185</v>
      </c>
    </row>
    <row r="11" spans="1:47" ht="15.6" customHeight="1" x14ac:dyDescent="0.2">
      <c r="A11" s="61">
        <f t="shared" ref="A11:A35" si="5">A10+1</f>
        <v>1996</v>
      </c>
      <c r="B11" s="49">
        <v>0</v>
      </c>
      <c r="C11" s="49">
        <v>0</v>
      </c>
      <c r="D11" s="49">
        <v>0</v>
      </c>
      <c r="E11" s="49">
        <v>0</v>
      </c>
      <c r="F11" s="49">
        <v>144</v>
      </c>
      <c r="G11" s="49">
        <v>8</v>
      </c>
      <c r="H11" s="49">
        <v>0</v>
      </c>
      <c r="I11" s="49">
        <v>1</v>
      </c>
      <c r="J11" s="49">
        <v>0</v>
      </c>
      <c r="K11" s="49">
        <v>0</v>
      </c>
      <c r="L11" s="49">
        <v>1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51">
        <f t="shared" si="1"/>
        <v>154</v>
      </c>
      <c r="AF11" s="30">
        <f t="shared" si="2"/>
        <v>1.1162790697674418</v>
      </c>
      <c r="AG11" s="23">
        <f t="shared" si="3"/>
        <v>154</v>
      </c>
      <c r="AH11" s="31">
        <v>1</v>
      </c>
      <c r="AI11" s="50">
        <f t="shared" si="4"/>
        <v>154</v>
      </c>
      <c r="AK11" s="49">
        <v>154</v>
      </c>
      <c r="AL11" s="49">
        <v>154</v>
      </c>
      <c r="AM11" s="49">
        <v>154</v>
      </c>
      <c r="AN11" s="49">
        <v>154</v>
      </c>
      <c r="AO11" s="49">
        <v>154</v>
      </c>
      <c r="AP11" s="49">
        <v>154</v>
      </c>
      <c r="AQ11" s="49">
        <v>154</v>
      </c>
      <c r="AR11" s="49">
        <v>154</v>
      </c>
      <c r="AS11" s="49">
        <v>154</v>
      </c>
      <c r="AT11" s="51">
        <v>154</v>
      </c>
      <c r="AU11" s="51">
        <v>154</v>
      </c>
    </row>
    <row r="12" spans="1:47" ht="15.6" customHeight="1" x14ac:dyDescent="0.2">
      <c r="A12" s="61">
        <f t="shared" si="5"/>
        <v>1997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142</v>
      </c>
      <c r="H12" s="49">
        <v>5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1</v>
      </c>
      <c r="Y12" s="49">
        <v>0</v>
      </c>
      <c r="Z12" s="49">
        <v>0</v>
      </c>
      <c r="AA12" s="49">
        <v>1</v>
      </c>
      <c r="AB12" s="49">
        <v>0</v>
      </c>
      <c r="AC12" s="49">
        <v>0</v>
      </c>
      <c r="AD12" s="49">
        <v>0</v>
      </c>
      <c r="AE12" s="51">
        <f t="shared" si="1"/>
        <v>149</v>
      </c>
      <c r="AF12" s="30">
        <f t="shared" si="2"/>
        <v>1.1162790697674418</v>
      </c>
      <c r="AG12" s="23">
        <f t="shared" si="3"/>
        <v>149</v>
      </c>
      <c r="AH12" s="31">
        <v>1</v>
      </c>
      <c r="AI12" s="50">
        <f t="shared" si="4"/>
        <v>149</v>
      </c>
      <c r="AK12" s="49">
        <v>147</v>
      </c>
      <c r="AL12" s="49">
        <v>147</v>
      </c>
      <c r="AM12" s="49">
        <v>147</v>
      </c>
      <c r="AN12" s="49">
        <v>147</v>
      </c>
      <c r="AO12" s="49">
        <v>147</v>
      </c>
      <c r="AP12" s="49">
        <v>148</v>
      </c>
      <c r="AQ12" s="49">
        <v>148</v>
      </c>
      <c r="AR12" s="49">
        <v>148</v>
      </c>
      <c r="AS12" s="49">
        <v>149</v>
      </c>
      <c r="AT12" s="51">
        <v>149</v>
      </c>
      <c r="AU12" s="51">
        <v>149</v>
      </c>
    </row>
    <row r="13" spans="1:47" ht="15.6" customHeight="1" x14ac:dyDescent="0.2">
      <c r="A13" s="61">
        <f t="shared" si="5"/>
        <v>1998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157</v>
      </c>
      <c r="I13" s="49">
        <v>3</v>
      </c>
      <c r="J13" s="49">
        <v>1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51">
        <f t="shared" si="1"/>
        <v>161</v>
      </c>
      <c r="AF13" s="30">
        <f t="shared" si="2"/>
        <v>1.1162790697674418</v>
      </c>
      <c r="AG13" s="23">
        <f t="shared" si="3"/>
        <v>161</v>
      </c>
      <c r="AH13" s="31">
        <v>1</v>
      </c>
      <c r="AI13" s="50">
        <f t="shared" si="4"/>
        <v>161</v>
      </c>
      <c r="AK13" s="49">
        <v>161</v>
      </c>
      <c r="AL13" s="49">
        <v>161</v>
      </c>
      <c r="AM13" s="49">
        <v>161</v>
      </c>
      <c r="AN13" s="49">
        <v>161</v>
      </c>
      <c r="AO13" s="49">
        <v>161</v>
      </c>
      <c r="AP13" s="49">
        <v>161</v>
      </c>
      <c r="AQ13" s="49">
        <v>161</v>
      </c>
      <c r="AR13" s="49">
        <v>161</v>
      </c>
      <c r="AS13" s="49">
        <v>161</v>
      </c>
      <c r="AT13" s="51">
        <v>161</v>
      </c>
      <c r="AU13" s="51">
        <v>161</v>
      </c>
    </row>
    <row r="14" spans="1:47" ht="15.6" customHeight="1" x14ac:dyDescent="0.2">
      <c r="A14" s="61">
        <f t="shared" si="5"/>
        <v>1999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141</v>
      </c>
      <c r="J14" s="49">
        <v>8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51">
        <f t="shared" si="1"/>
        <v>149</v>
      </c>
      <c r="AF14" s="30">
        <f t="shared" si="2"/>
        <v>1.1162790697674418</v>
      </c>
      <c r="AG14" s="23">
        <f t="shared" si="3"/>
        <v>149</v>
      </c>
      <c r="AH14" s="31">
        <v>1</v>
      </c>
      <c r="AI14" s="50">
        <f t="shared" si="4"/>
        <v>149</v>
      </c>
      <c r="AK14" s="49">
        <v>149</v>
      </c>
      <c r="AL14" s="49">
        <v>149</v>
      </c>
      <c r="AM14" s="49">
        <v>149</v>
      </c>
      <c r="AN14" s="49">
        <v>149</v>
      </c>
      <c r="AO14" s="49">
        <v>149</v>
      </c>
      <c r="AP14" s="49">
        <v>149</v>
      </c>
      <c r="AQ14" s="49">
        <v>149</v>
      </c>
      <c r="AR14" s="49">
        <v>149</v>
      </c>
      <c r="AS14" s="49">
        <v>149</v>
      </c>
      <c r="AT14" s="51">
        <v>149</v>
      </c>
      <c r="AU14" s="51">
        <v>149</v>
      </c>
    </row>
    <row r="15" spans="1:47" ht="15.6" customHeight="1" x14ac:dyDescent="0.2">
      <c r="A15" s="61">
        <f t="shared" si="5"/>
        <v>2000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195</v>
      </c>
      <c r="K15" s="49">
        <v>6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51">
        <f t="shared" si="1"/>
        <v>201</v>
      </c>
      <c r="AF15" s="30">
        <f t="shared" si="2"/>
        <v>1.1162790697674418</v>
      </c>
      <c r="AG15" s="23">
        <f t="shared" si="3"/>
        <v>201</v>
      </c>
      <c r="AH15" s="31">
        <v>1</v>
      </c>
      <c r="AI15" s="50">
        <f t="shared" si="4"/>
        <v>201</v>
      </c>
      <c r="AK15" s="49">
        <v>201</v>
      </c>
      <c r="AL15" s="49">
        <v>201</v>
      </c>
      <c r="AM15" s="49">
        <v>201</v>
      </c>
      <c r="AN15" s="49">
        <v>201</v>
      </c>
      <c r="AO15" s="49">
        <v>201</v>
      </c>
      <c r="AP15" s="49">
        <v>201</v>
      </c>
      <c r="AQ15" s="49">
        <v>201</v>
      </c>
      <c r="AR15" s="49">
        <v>201</v>
      </c>
      <c r="AS15" s="49">
        <v>201</v>
      </c>
      <c r="AT15" s="51">
        <v>201</v>
      </c>
      <c r="AU15" s="51">
        <v>201</v>
      </c>
    </row>
    <row r="16" spans="1:47" ht="15.6" customHeight="1" x14ac:dyDescent="0.2">
      <c r="A16" s="61">
        <f t="shared" si="5"/>
        <v>2001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177</v>
      </c>
      <c r="L16" s="49">
        <v>2</v>
      </c>
      <c r="M16" s="49">
        <v>2</v>
      </c>
      <c r="N16" s="49">
        <v>0</v>
      </c>
      <c r="O16" s="49">
        <v>0</v>
      </c>
      <c r="P16" s="49">
        <v>0</v>
      </c>
      <c r="Q16" s="49">
        <v>0</v>
      </c>
      <c r="R16" s="49">
        <v>2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51">
        <f t="shared" si="1"/>
        <v>183</v>
      </c>
      <c r="AF16" s="30">
        <f t="shared" si="2"/>
        <v>1.1162790697674418</v>
      </c>
      <c r="AG16" s="23">
        <f t="shared" si="3"/>
        <v>183</v>
      </c>
      <c r="AH16" s="31">
        <v>1</v>
      </c>
      <c r="AI16" s="50">
        <f t="shared" si="4"/>
        <v>183</v>
      </c>
      <c r="AK16" s="49">
        <v>183</v>
      </c>
      <c r="AL16" s="49">
        <v>183</v>
      </c>
      <c r="AM16" s="49">
        <v>183</v>
      </c>
      <c r="AN16" s="49">
        <v>183</v>
      </c>
      <c r="AO16" s="49">
        <v>183</v>
      </c>
      <c r="AP16" s="49">
        <v>183</v>
      </c>
      <c r="AQ16" s="49">
        <v>183</v>
      </c>
      <c r="AR16" s="49">
        <v>183</v>
      </c>
      <c r="AS16" s="49">
        <v>183</v>
      </c>
      <c r="AT16" s="51">
        <v>183</v>
      </c>
      <c r="AU16" s="51">
        <v>183</v>
      </c>
    </row>
    <row r="17" spans="1:47" ht="15.6" customHeight="1" x14ac:dyDescent="0.2">
      <c r="A17" s="61">
        <f t="shared" si="5"/>
        <v>2002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189</v>
      </c>
      <c r="M17" s="49">
        <v>11</v>
      </c>
      <c r="N17" s="49">
        <v>1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51">
        <f t="shared" si="1"/>
        <v>201</v>
      </c>
      <c r="AF17" s="30">
        <f t="shared" si="2"/>
        <v>1.1162790697674418</v>
      </c>
      <c r="AG17" s="23">
        <f t="shared" si="3"/>
        <v>201</v>
      </c>
      <c r="AH17" s="31">
        <v>1</v>
      </c>
      <c r="AI17" s="50">
        <f t="shared" si="4"/>
        <v>201</v>
      </c>
      <c r="AK17" s="49">
        <v>201</v>
      </c>
      <c r="AL17" s="49">
        <v>201</v>
      </c>
      <c r="AM17" s="49">
        <v>201</v>
      </c>
      <c r="AN17" s="49">
        <v>201</v>
      </c>
      <c r="AO17" s="49">
        <v>201</v>
      </c>
      <c r="AP17" s="49">
        <v>201</v>
      </c>
      <c r="AQ17" s="49">
        <v>201</v>
      </c>
      <c r="AR17" s="49">
        <v>201</v>
      </c>
      <c r="AS17" s="49">
        <v>201</v>
      </c>
      <c r="AT17" s="51">
        <v>201</v>
      </c>
      <c r="AU17" s="51">
        <v>201</v>
      </c>
    </row>
    <row r="18" spans="1:47" ht="15.6" customHeight="1" x14ac:dyDescent="0.2">
      <c r="A18" s="61">
        <f t="shared" si="5"/>
        <v>2003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203</v>
      </c>
      <c r="N18" s="49">
        <v>5</v>
      </c>
      <c r="O18" s="49">
        <v>3</v>
      </c>
      <c r="P18" s="49">
        <v>0</v>
      </c>
      <c r="Q18" s="49">
        <v>0</v>
      </c>
      <c r="R18" s="49">
        <v>1</v>
      </c>
      <c r="S18" s="49">
        <v>0</v>
      </c>
      <c r="T18" s="49">
        <v>1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51">
        <f t="shared" si="1"/>
        <v>213</v>
      </c>
      <c r="AF18" s="30">
        <f t="shared" si="2"/>
        <v>1.1162790697674418</v>
      </c>
      <c r="AG18" s="23">
        <f t="shared" si="3"/>
        <v>213</v>
      </c>
      <c r="AH18" s="31">
        <v>1</v>
      </c>
      <c r="AI18" s="50">
        <f t="shared" si="4"/>
        <v>213</v>
      </c>
      <c r="AK18" s="49">
        <v>212</v>
      </c>
      <c r="AL18" s="49">
        <v>213</v>
      </c>
      <c r="AM18" s="49">
        <v>213</v>
      </c>
      <c r="AN18" s="49">
        <v>213</v>
      </c>
      <c r="AO18" s="49">
        <v>213</v>
      </c>
      <c r="AP18" s="49">
        <v>213</v>
      </c>
      <c r="AQ18" s="49">
        <v>213</v>
      </c>
      <c r="AR18" s="49">
        <v>213</v>
      </c>
      <c r="AS18" s="49">
        <v>213</v>
      </c>
      <c r="AT18" s="51">
        <v>213</v>
      </c>
      <c r="AU18" s="51">
        <v>213</v>
      </c>
    </row>
    <row r="19" spans="1:47" ht="15.6" customHeight="1" x14ac:dyDescent="0.2">
      <c r="A19" s="61">
        <f t="shared" si="5"/>
        <v>2004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183</v>
      </c>
      <c r="O19" s="49">
        <v>2</v>
      </c>
      <c r="P19" s="49">
        <v>1</v>
      </c>
      <c r="Q19" s="49">
        <v>0</v>
      </c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51">
        <f t="shared" si="1"/>
        <v>187</v>
      </c>
      <c r="AF19" s="30">
        <f t="shared" si="2"/>
        <v>1.1162790697674418</v>
      </c>
      <c r="AG19" s="23">
        <f t="shared" si="3"/>
        <v>187</v>
      </c>
      <c r="AH19" s="31">
        <v>1</v>
      </c>
      <c r="AI19" s="50">
        <f t="shared" si="4"/>
        <v>187</v>
      </c>
      <c r="AK19" s="49">
        <v>187</v>
      </c>
      <c r="AL19" s="49">
        <v>187</v>
      </c>
      <c r="AM19" s="49">
        <v>187</v>
      </c>
      <c r="AN19" s="49">
        <v>187</v>
      </c>
      <c r="AO19" s="49">
        <v>187</v>
      </c>
      <c r="AP19" s="49">
        <v>187</v>
      </c>
      <c r="AQ19" s="49">
        <v>187</v>
      </c>
      <c r="AR19" s="49">
        <v>187</v>
      </c>
      <c r="AS19" s="49">
        <v>187</v>
      </c>
      <c r="AT19" s="51">
        <v>187</v>
      </c>
      <c r="AU19" s="51">
        <v>187</v>
      </c>
    </row>
    <row r="20" spans="1:47" ht="15.6" customHeight="1" x14ac:dyDescent="0.2">
      <c r="A20" s="61">
        <f t="shared" si="5"/>
        <v>2005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168</v>
      </c>
      <c r="P20" s="49">
        <v>3</v>
      </c>
      <c r="Q20" s="49">
        <v>0</v>
      </c>
      <c r="R20" s="49">
        <v>0</v>
      </c>
      <c r="S20" s="49">
        <v>0</v>
      </c>
      <c r="T20" s="49">
        <v>2</v>
      </c>
      <c r="U20" s="49">
        <v>0</v>
      </c>
      <c r="V20" s="49">
        <v>0</v>
      </c>
      <c r="W20" s="49">
        <v>1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1</v>
      </c>
      <c r="AE20" s="51">
        <f t="shared" si="1"/>
        <v>175</v>
      </c>
      <c r="AF20" s="30">
        <f t="shared" si="2"/>
        <v>1.1162790697674418</v>
      </c>
      <c r="AG20" s="23">
        <f t="shared" si="3"/>
        <v>175.11627906976744</v>
      </c>
      <c r="AH20" s="31">
        <v>1</v>
      </c>
      <c r="AI20" s="50">
        <f t="shared" si="4"/>
        <v>175.11627906976744</v>
      </c>
      <c r="AK20" s="49">
        <v>171</v>
      </c>
      <c r="AL20" s="49">
        <v>173</v>
      </c>
      <c r="AM20" s="49">
        <v>173</v>
      </c>
      <c r="AN20" s="49">
        <v>173</v>
      </c>
      <c r="AO20" s="49">
        <v>174</v>
      </c>
      <c r="AP20" s="49">
        <v>174</v>
      </c>
      <c r="AQ20" s="49">
        <v>174</v>
      </c>
      <c r="AR20" s="49">
        <v>174</v>
      </c>
      <c r="AS20" s="49">
        <v>174</v>
      </c>
      <c r="AT20" s="51">
        <v>174</v>
      </c>
      <c r="AU20" s="51">
        <v>174</v>
      </c>
    </row>
    <row r="21" spans="1:47" ht="15.6" customHeight="1" x14ac:dyDescent="0.2">
      <c r="A21" s="61">
        <f t="shared" si="5"/>
        <v>2006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119</v>
      </c>
      <c r="Q21" s="49">
        <v>4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1</v>
      </c>
      <c r="AD21" s="49">
        <v>0</v>
      </c>
      <c r="AE21" s="51">
        <f t="shared" si="1"/>
        <v>124</v>
      </c>
      <c r="AF21" s="30">
        <f t="shared" si="2"/>
        <v>1.1162790697674418</v>
      </c>
      <c r="AG21" s="23">
        <f t="shared" si="3"/>
        <v>124</v>
      </c>
      <c r="AH21" s="31">
        <v>1</v>
      </c>
      <c r="AI21" s="50">
        <f t="shared" si="4"/>
        <v>124</v>
      </c>
      <c r="AK21" s="49">
        <v>123</v>
      </c>
      <c r="AL21" s="49">
        <v>123</v>
      </c>
      <c r="AM21" s="49">
        <v>123</v>
      </c>
      <c r="AN21" s="49">
        <v>123</v>
      </c>
      <c r="AO21" s="49">
        <v>123</v>
      </c>
      <c r="AP21" s="49">
        <v>123</v>
      </c>
      <c r="AQ21" s="49">
        <v>123</v>
      </c>
      <c r="AR21" s="49">
        <v>123</v>
      </c>
      <c r="AS21" s="49">
        <v>123</v>
      </c>
      <c r="AT21" s="51">
        <v>123</v>
      </c>
      <c r="AU21" s="51">
        <v>124</v>
      </c>
    </row>
    <row r="22" spans="1:47" ht="15.6" customHeight="1" x14ac:dyDescent="0.2">
      <c r="A22" s="61">
        <f t="shared" si="5"/>
        <v>2007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115</v>
      </c>
      <c r="R22" s="49">
        <v>6</v>
      </c>
      <c r="S22" s="49">
        <v>0</v>
      </c>
      <c r="T22" s="49">
        <v>1</v>
      </c>
      <c r="U22" s="49">
        <v>0</v>
      </c>
      <c r="V22" s="49">
        <v>1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51">
        <f t="shared" si="1"/>
        <v>123</v>
      </c>
      <c r="AF22" s="30">
        <f t="shared" si="2"/>
        <v>1.1162790697674418</v>
      </c>
      <c r="AG22" s="23">
        <f t="shared" si="3"/>
        <v>123</v>
      </c>
      <c r="AH22" s="31">
        <v>1</v>
      </c>
      <c r="AI22" s="50">
        <f t="shared" si="4"/>
        <v>123</v>
      </c>
      <c r="AK22" s="49">
        <v>121</v>
      </c>
      <c r="AL22" s="49">
        <v>122</v>
      </c>
      <c r="AM22" s="49">
        <v>122</v>
      </c>
      <c r="AN22" s="49">
        <v>123</v>
      </c>
      <c r="AO22" s="49">
        <v>123</v>
      </c>
      <c r="AP22" s="49">
        <v>123</v>
      </c>
      <c r="AQ22" s="49">
        <v>123</v>
      </c>
      <c r="AR22" s="49">
        <v>123</v>
      </c>
      <c r="AS22" s="49">
        <v>123</v>
      </c>
      <c r="AT22" s="51">
        <v>123</v>
      </c>
      <c r="AU22" s="51">
        <v>123</v>
      </c>
    </row>
    <row r="23" spans="1:47" ht="15.6" customHeight="1" x14ac:dyDescent="0.2">
      <c r="A23" s="61">
        <f t="shared" si="5"/>
        <v>2008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103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1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51">
        <f t="shared" si="1"/>
        <v>104</v>
      </c>
      <c r="AF23" s="30">
        <f t="shared" si="2"/>
        <v>1.1162790697674418</v>
      </c>
      <c r="AG23" s="23">
        <f t="shared" si="3"/>
        <v>104</v>
      </c>
      <c r="AH23" s="31">
        <v>1</v>
      </c>
      <c r="AI23" s="50">
        <f t="shared" si="4"/>
        <v>104</v>
      </c>
      <c r="AK23" s="49">
        <v>103</v>
      </c>
      <c r="AL23" s="49">
        <v>103</v>
      </c>
      <c r="AM23" s="49">
        <v>103</v>
      </c>
      <c r="AN23" s="49">
        <v>103</v>
      </c>
      <c r="AO23" s="49">
        <v>103</v>
      </c>
      <c r="AP23" s="49">
        <v>103</v>
      </c>
      <c r="AQ23" s="49">
        <v>104</v>
      </c>
      <c r="AR23" s="49">
        <v>104</v>
      </c>
      <c r="AS23" s="49">
        <v>104</v>
      </c>
      <c r="AT23" s="51">
        <v>104</v>
      </c>
      <c r="AU23" s="51">
        <v>104</v>
      </c>
    </row>
    <row r="24" spans="1:47" ht="15.6" customHeight="1" x14ac:dyDescent="0.2">
      <c r="A24" s="61">
        <f t="shared" si="5"/>
        <v>2009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67</v>
      </c>
      <c r="T24" s="49">
        <v>5</v>
      </c>
      <c r="U24" s="49">
        <v>1</v>
      </c>
      <c r="V24" s="49">
        <v>1</v>
      </c>
      <c r="W24" s="49">
        <v>0</v>
      </c>
      <c r="X24" s="49">
        <v>0</v>
      </c>
      <c r="Y24" s="49">
        <v>0</v>
      </c>
      <c r="Z24" s="49">
        <v>0</v>
      </c>
      <c r="AA24" s="49">
        <v>1</v>
      </c>
      <c r="AB24" s="49">
        <v>0</v>
      </c>
      <c r="AC24" s="49">
        <v>0</v>
      </c>
      <c r="AD24" s="49">
        <v>0</v>
      </c>
      <c r="AE24" s="51">
        <f t="shared" si="1"/>
        <v>75</v>
      </c>
      <c r="AF24" s="30">
        <f t="shared" si="2"/>
        <v>1.1162790697674418</v>
      </c>
      <c r="AG24" s="23">
        <f t="shared" si="3"/>
        <v>75</v>
      </c>
      <c r="AH24" s="31">
        <v>1.01</v>
      </c>
      <c r="AI24" s="50">
        <f t="shared" si="4"/>
        <v>75.75</v>
      </c>
      <c r="AK24" s="49">
        <v>54</v>
      </c>
      <c r="AL24" s="49">
        <v>71</v>
      </c>
      <c r="AM24" s="49">
        <v>73</v>
      </c>
      <c r="AN24" s="49">
        <v>74</v>
      </c>
      <c r="AO24" s="49">
        <v>74</v>
      </c>
      <c r="AP24" s="49">
        <v>74</v>
      </c>
      <c r="AQ24" s="49">
        <v>74</v>
      </c>
      <c r="AR24" s="49">
        <v>74</v>
      </c>
      <c r="AS24" s="49">
        <v>75</v>
      </c>
      <c r="AT24" s="51">
        <v>75</v>
      </c>
      <c r="AU24" s="51">
        <v>75</v>
      </c>
    </row>
    <row r="25" spans="1:47" ht="15.6" customHeight="1" x14ac:dyDescent="0.2">
      <c r="A25" s="61">
        <f t="shared" si="5"/>
        <v>2010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58</v>
      </c>
      <c r="U25" s="49">
        <v>7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51">
        <f t="shared" si="1"/>
        <v>65</v>
      </c>
      <c r="AF25" s="30">
        <f t="shared" si="2"/>
        <v>1.1162790697674418</v>
      </c>
      <c r="AG25" s="23">
        <f t="shared" si="3"/>
        <v>65</v>
      </c>
      <c r="AH25" s="31">
        <v>1.01</v>
      </c>
      <c r="AI25" s="50">
        <f t="shared" si="4"/>
        <v>65.650000000000006</v>
      </c>
      <c r="AL25" s="49">
        <v>51</v>
      </c>
      <c r="AM25" s="49">
        <v>65</v>
      </c>
      <c r="AN25" s="49">
        <v>65</v>
      </c>
      <c r="AO25" s="49">
        <v>65</v>
      </c>
      <c r="AP25" s="49">
        <v>65</v>
      </c>
      <c r="AQ25" s="49">
        <v>65</v>
      </c>
      <c r="AR25" s="49">
        <v>65</v>
      </c>
      <c r="AS25" s="49">
        <v>65</v>
      </c>
      <c r="AT25" s="51">
        <v>65</v>
      </c>
      <c r="AU25" s="51">
        <v>65</v>
      </c>
    </row>
    <row r="26" spans="1:47" ht="15.6" customHeight="1" x14ac:dyDescent="0.2">
      <c r="A26" s="61">
        <f t="shared" si="5"/>
        <v>2011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58</v>
      </c>
      <c r="V26" s="49">
        <v>1</v>
      </c>
      <c r="W26" s="49">
        <v>1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51">
        <f t="shared" si="1"/>
        <v>60</v>
      </c>
      <c r="AF26" s="30">
        <f t="shared" si="2"/>
        <v>1.1162790697674418</v>
      </c>
      <c r="AG26" s="23">
        <f t="shared" si="3"/>
        <v>60</v>
      </c>
      <c r="AH26" s="31">
        <v>1.01</v>
      </c>
      <c r="AI26" s="50">
        <f t="shared" si="4"/>
        <v>60.6</v>
      </c>
      <c r="AM26" s="49">
        <v>54</v>
      </c>
      <c r="AN26" s="49">
        <v>59</v>
      </c>
      <c r="AO26" s="49">
        <v>60</v>
      </c>
      <c r="AP26" s="49">
        <v>60</v>
      </c>
      <c r="AQ26" s="49">
        <v>60</v>
      </c>
      <c r="AR26" s="49">
        <v>60</v>
      </c>
      <c r="AS26" s="49">
        <v>60</v>
      </c>
      <c r="AT26" s="51">
        <v>60</v>
      </c>
      <c r="AU26" s="51">
        <v>60</v>
      </c>
    </row>
    <row r="27" spans="1:47" ht="15.6" customHeight="1" x14ac:dyDescent="0.2">
      <c r="A27" s="61">
        <f t="shared" si="5"/>
        <v>2012</v>
      </c>
      <c r="B27" s="49">
        <v>0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45</v>
      </c>
      <c r="W27" s="49">
        <v>7</v>
      </c>
      <c r="X27" s="49">
        <v>1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51">
        <f t="shared" si="1"/>
        <v>53</v>
      </c>
      <c r="AF27" s="30">
        <f t="shared" si="2"/>
        <v>1.1162790697674418</v>
      </c>
      <c r="AG27" s="23">
        <f t="shared" si="3"/>
        <v>53</v>
      </c>
      <c r="AH27" s="31">
        <v>1.01</v>
      </c>
      <c r="AI27" s="50">
        <f t="shared" si="4"/>
        <v>53.53</v>
      </c>
      <c r="AN27" s="49">
        <v>38</v>
      </c>
      <c r="AO27" s="49">
        <v>52</v>
      </c>
      <c r="AP27" s="49">
        <v>53</v>
      </c>
      <c r="AQ27" s="49">
        <v>53</v>
      </c>
      <c r="AR27" s="49">
        <v>53</v>
      </c>
      <c r="AS27" s="49">
        <v>53</v>
      </c>
      <c r="AT27" s="51">
        <v>53</v>
      </c>
      <c r="AU27" s="51">
        <v>53</v>
      </c>
    </row>
    <row r="28" spans="1:47" ht="15.6" customHeight="1" x14ac:dyDescent="0.2">
      <c r="A28" s="61">
        <f t="shared" si="5"/>
        <v>2013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49</v>
      </c>
      <c r="X28" s="49">
        <v>2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51">
        <f t="shared" si="1"/>
        <v>51</v>
      </c>
      <c r="AF28" s="30">
        <f t="shared" si="2"/>
        <v>1.1162790697674418</v>
      </c>
      <c r="AG28" s="23">
        <f t="shared" si="3"/>
        <v>51</v>
      </c>
      <c r="AH28" s="31">
        <v>1.01</v>
      </c>
      <c r="AI28" s="50">
        <f t="shared" si="4"/>
        <v>51.51</v>
      </c>
      <c r="AO28" s="49">
        <v>44</v>
      </c>
      <c r="AP28" s="49">
        <v>51</v>
      </c>
      <c r="AQ28" s="49">
        <v>51</v>
      </c>
      <c r="AR28" s="49">
        <v>51</v>
      </c>
      <c r="AS28" s="49">
        <v>51</v>
      </c>
      <c r="AT28" s="51">
        <v>51</v>
      </c>
      <c r="AU28" s="51">
        <v>51</v>
      </c>
    </row>
    <row r="29" spans="1:47" ht="15.6" customHeight="1" x14ac:dyDescent="0.2">
      <c r="A29" s="61">
        <f t="shared" si="5"/>
        <v>2014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28</v>
      </c>
      <c r="Y29" s="49">
        <v>1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51">
        <f t="shared" si="1"/>
        <v>29</v>
      </c>
      <c r="AF29" s="30">
        <f t="shared" si="2"/>
        <v>1.1162790697674418</v>
      </c>
      <c r="AG29" s="23">
        <f t="shared" si="3"/>
        <v>29</v>
      </c>
      <c r="AH29" s="31">
        <v>1.01</v>
      </c>
      <c r="AI29" s="50">
        <f t="shared" si="4"/>
        <v>29.29</v>
      </c>
      <c r="AP29" s="49">
        <v>23</v>
      </c>
      <c r="AQ29" s="49">
        <v>29</v>
      </c>
      <c r="AR29" s="49">
        <v>29</v>
      </c>
      <c r="AS29" s="49">
        <v>29</v>
      </c>
      <c r="AT29" s="51">
        <v>29</v>
      </c>
      <c r="AU29" s="51">
        <v>29</v>
      </c>
    </row>
    <row r="30" spans="1:47" ht="15.6" customHeight="1" x14ac:dyDescent="0.2">
      <c r="A30" s="61">
        <f t="shared" si="5"/>
        <v>2015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37</v>
      </c>
      <c r="Z30" s="49">
        <v>4</v>
      </c>
      <c r="AA30" s="49">
        <v>0</v>
      </c>
      <c r="AB30" s="49">
        <v>0</v>
      </c>
      <c r="AC30" s="49">
        <v>0</v>
      </c>
      <c r="AD30" s="49">
        <v>0</v>
      </c>
      <c r="AE30" s="51">
        <f t="shared" si="1"/>
        <v>41</v>
      </c>
      <c r="AF30" s="30">
        <f t="shared" si="2"/>
        <v>1.1162790697674418</v>
      </c>
      <c r="AG30" s="23">
        <f t="shared" si="3"/>
        <v>41</v>
      </c>
      <c r="AH30" s="31">
        <v>1.01</v>
      </c>
      <c r="AI30" s="50">
        <f t="shared" si="4"/>
        <v>41.410000000000004</v>
      </c>
      <c r="AQ30" s="49">
        <v>33</v>
      </c>
      <c r="AR30" s="49">
        <v>41</v>
      </c>
      <c r="AS30" s="49">
        <v>41</v>
      </c>
      <c r="AT30" s="51">
        <v>41</v>
      </c>
      <c r="AU30" s="51">
        <v>41</v>
      </c>
    </row>
    <row r="31" spans="1:47" ht="15.6" customHeight="1" x14ac:dyDescent="0.2">
      <c r="A31" s="61">
        <f t="shared" si="5"/>
        <v>2016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46</v>
      </c>
      <c r="AA31" s="49">
        <v>0</v>
      </c>
      <c r="AB31" s="49">
        <v>0</v>
      </c>
      <c r="AC31" s="49">
        <v>0</v>
      </c>
      <c r="AD31" s="49">
        <v>0</v>
      </c>
      <c r="AE31" s="51">
        <f t="shared" si="1"/>
        <v>46</v>
      </c>
      <c r="AF31" s="30">
        <f t="shared" si="2"/>
        <v>1.1162790697674418</v>
      </c>
      <c r="AG31" s="23">
        <f t="shared" si="3"/>
        <v>46</v>
      </c>
      <c r="AH31" s="31">
        <v>1.01</v>
      </c>
      <c r="AI31" s="50">
        <f t="shared" si="4"/>
        <v>46.46</v>
      </c>
      <c r="AR31" s="49">
        <v>41</v>
      </c>
      <c r="AS31" s="49">
        <v>46</v>
      </c>
      <c r="AT31" s="51">
        <v>46</v>
      </c>
      <c r="AU31" s="51">
        <v>46</v>
      </c>
    </row>
    <row r="32" spans="1:47" ht="15.6" customHeight="1" x14ac:dyDescent="0.2">
      <c r="A32" s="61">
        <f t="shared" si="5"/>
        <v>2017</v>
      </c>
      <c r="B32" s="49">
        <v>0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46</v>
      </c>
      <c r="AB32" s="49">
        <v>1</v>
      </c>
      <c r="AC32" s="49">
        <v>0</v>
      </c>
      <c r="AD32" s="49">
        <v>0</v>
      </c>
      <c r="AE32" s="51">
        <f t="shared" si="1"/>
        <v>47</v>
      </c>
      <c r="AF32" s="30">
        <f t="shared" si="2"/>
        <v>1.1162790697674418</v>
      </c>
      <c r="AG32" s="23">
        <f t="shared" si="3"/>
        <v>47</v>
      </c>
      <c r="AH32" s="31">
        <v>1.01</v>
      </c>
      <c r="AI32" s="50">
        <f t="shared" si="4"/>
        <v>47.47</v>
      </c>
      <c r="AS32" s="49">
        <v>39</v>
      </c>
      <c r="AT32" s="51">
        <v>47</v>
      </c>
      <c r="AU32" s="51">
        <v>47</v>
      </c>
    </row>
    <row r="33" spans="1:47" ht="15.6" customHeight="1" x14ac:dyDescent="0.2">
      <c r="A33" s="61">
        <f t="shared" si="5"/>
        <v>2018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25</v>
      </c>
      <c r="AC33" s="49">
        <v>4</v>
      </c>
      <c r="AD33" s="49">
        <v>0</v>
      </c>
      <c r="AE33" s="51">
        <f t="shared" si="1"/>
        <v>29</v>
      </c>
      <c r="AF33" s="30">
        <f t="shared" si="2"/>
        <v>1.1162790697674418</v>
      </c>
      <c r="AG33" s="23">
        <f t="shared" si="3"/>
        <v>29</v>
      </c>
      <c r="AH33" s="31">
        <v>1.01</v>
      </c>
      <c r="AI33" s="50">
        <f t="shared" si="4"/>
        <v>29.29</v>
      </c>
      <c r="AT33" s="51">
        <v>21</v>
      </c>
      <c r="AU33" s="51">
        <v>29</v>
      </c>
    </row>
    <row r="34" spans="1:47" ht="15.6" customHeight="1" x14ac:dyDescent="0.2">
      <c r="A34" s="61">
        <f t="shared" si="5"/>
        <v>2019</v>
      </c>
      <c r="B34" s="49">
        <v>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26</v>
      </c>
      <c r="AD34" s="49">
        <v>1</v>
      </c>
      <c r="AE34" s="51">
        <f t="shared" si="1"/>
        <v>27</v>
      </c>
      <c r="AF34" s="30">
        <f t="shared" si="2"/>
        <v>1.1162790697674418</v>
      </c>
      <c r="AG34" s="23">
        <f t="shared" si="3"/>
        <v>27.11627906976744</v>
      </c>
      <c r="AH34" s="31">
        <v>1.05</v>
      </c>
      <c r="AI34" s="50">
        <f t="shared" si="4"/>
        <v>28.472093023255812</v>
      </c>
      <c r="AT34" s="51"/>
      <c r="AU34" s="51">
        <v>21</v>
      </c>
    </row>
    <row r="35" spans="1:47" ht="15.6" customHeight="1" thickBot="1" x14ac:dyDescent="0.25">
      <c r="A35" s="62">
        <f t="shared" si="5"/>
        <v>2020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18</v>
      </c>
      <c r="AE35" s="51">
        <f t="shared" si="1"/>
        <v>18</v>
      </c>
      <c r="AF35" s="30">
        <f t="shared" si="2"/>
        <v>1.1162790697674418</v>
      </c>
      <c r="AG35" s="23">
        <f t="shared" si="3"/>
        <v>20.093023255813954</v>
      </c>
      <c r="AH35" s="31">
        <v>1.05</v>
      </c>
      <c r="AI35" s="50">
        <f t="shared" si="4"/>
        <v>21.097674418604651</v>
      </c>
      <c r="AT35" s="51"/>
      <c r="AU35" s="51"/>
    </row>
    <row r="36" spans="1:47" s="13" customFormat="1" ht="15.6" customHeight="1" x14ac:dyDescent="0.2">
      <c r="A36" s="26" t="s">
        <v>16</v>
      </c>
      <c r="B36" s="32">
        <f>SUM(B7:B35)</f>
        <v>42</v>
      </c>
      <c r="C36" s="32">
        <f t="shared" ref="C36:AI36" si="6">SUM(C7:C35)</f>
        <v>65</v>
      </c>
      <c r="D36" s="32">
        <f t="shared" si="6"/>
        <v>123</v>
      </c>
      <c r="E36" s="32">
        <f t="shared" si="6"/>
        <v>185</v>
      </c>
      <c r="F36" s="32">
        <f t="shared" si="6"/>
        <v>156</v>
      </c>
      <c r="G36" s="32">
        <f t="shared" si="6"/>
        <v>151</v>
      </c>
      <c r="H36" s="32">
        <f t="shared" si="6"/>
        <v>163</v>
      </c>
      <c r="I36" s="32">
        <f t="shared" si="6"/>
        <v>145</v>
      </c>
      <c r="J36" s="32">
        <f t="shared" si="6"/>
        <v>204</v>
      </c>
      <c r="K36" s="32">
        <f t="shared" si="6"/>
        <v>183</v>
      </c>
      <c r="L36" s="32">
        <f t="shared" si="6"/>
        <v>192</v>
      </c>
      <c r="M36" s="32">
        <f t="shared" si="6"/>
        <v>216</v>
      </c>
      <c r="N36" s="32">
        <f t="shared" si="6"/>
        <v>189</v>
      </c>
      <c r="O36" s="32">
        <f t="shared" si="6"/>
        <v>173</v>
      </c>
      <c r="P36" s="32">
        <f t="shared" si="6"/>
        <v>123</v>
      </c>
      <c r="Q36" s="32">
        <f t="shared" si="6"/>
        <v>119</v>
      </c>
      <c r="R36" s="32">
        <f t="shared" si="6"/>
        <v>113</v>
      </c>
      <c r="S36" s="32">
        <f t="shared" si="6"/>
        <v>67</v>
      </c>
      <c r="T36" s="32">
        <f t="shared" si="6"/>
        <v>67</v>
      </c>
      <c r="U36" s="32">
        <f t="shared" si="6"/>
        <v>66</v>
      </c>
      <c r="V36" s="32">
        <f t="shared" si="6"/>
        <v>48</v>
      </c>
      <c r="W36" s="32">
        <f t="shared" si="6"/>
        <v>58</v>
      </c>
      <c r="X36" s="32">
        <f t="shared" si="6"/>
        <v>33</v>
      </c>
      <c r="Y36" s="32">
        <f t="shared" si="6"/>
        <v>38</v>
      </c>
      <c r="Z36" s="32">
        <f t="shared" si="6"/>
        <v>50</v>
      </c>
      <c r="AA36" s="32">
        <f t="shared" si="6"/>
        <v>48</v>
      </c>
      <c r="AB36" s="32">
        <f t="shared" si="6"/>
        <v>26</v>
      </c>
      <c r="AC36" s="32">
        <f t="shared" si="6"/>
        <v>31</v>
      </c>
      <c r="AD36" s="32">
        <f t="shared" si="6"/>
        <v>20</v>
      </c>
      <c r="AE36" s="32">
        <f t="shared" si="6"/>
        <v>3094</v>
      </c>
      <c r="AF36" s="32"/>
      <c r="AG36" s="37">
        <f t="shared" si="6"/>
        <v>3096.3255813953492</v>
      </c>
      <c r="AH36" s="32"/>
      <c r="AI36" s="37">
        <f t="shared" si="6"/>
        <v>3103.6460465116279</v>
      </c>
      <c r="AJ36" s="49"/>
      <c r="AK36" s="32">
        <f t="shared" ref="AK36" si="7">SUM(AK7:AK35)</f>
        <v>2596</v>
      </c>
      <c r="AL36" s="32">
        <f t="shared" ref="AL36" si="8">SUM(AL7:AL35)</f>
        <v>2668</v>
      </c>
      <c r="AM36" s="32">
        <f t="shared" ref="AM36" si="9">SUM(AM7:AM35)</f>
        <v>2738</v>
      </c>
      <c r="AN36" s="32">
        <f t="shared" ref="AN36" si="10">SUM(AN7:AN35)</f>
        <v>2783</v>
      </c>
      <c r="AO36" s="32">
        <f t="shared" ref="AO36" si="11">SUM(AO7:AO35)</f>
        <v>2843</v>
      </c>
      <c r="AP36" s="32">
        <f t="shared" ref="AP36" si="12">SUM(AP7:AP35)</f>
        <v>2875</v>
      </c>
      <c r="AQ36" s="32">
        <f t="shared" ref="AQ36" si="13">SUM(AQ7:AQ35)</f>
        <v>2915</v>
      </c>
      <c r="AR36" s="32">
        <f t="shared" ref="AR36" si="14">SUM(AR7:AR35)</f>
        <v>2964</v>
      </c>
      <c r="AS36" s="32">
        <f t="shared" ref="AS36" si="15">SUM(AS7:AS35)</f>
        <v>3010</v>
      </c>
      <c r="AT36" s="32">
        <f t="shared" ref="AT36" si="16">SUM(AT7:AT35)</f>
        <v>3039</v>
      </c>
      <c r="AU36" s="32">
        <f t="shared" ref="AU36" si="17">SUM(AU7:AU35)</f>
        <v>3069</v>
      </c>
    </row>
    <row r="37" spans="1:47" ht="15.6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</row>
    <row r="38" spans="1:47" ht="15.6" customHeight="1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33"/>
      <c r="AF38" s="51"/>
      <c r="AG38" s="51"/>
      <c r="AH38" s="49" t="s">
        <v>69</v>
      </c>
      <c r="AI38" s="50">
        <f>SUM(AI32:AI35)/4</f>
        <v>31.582441860465114</v>
      </c>
    </row>
    <row r="39" spans="1:47" ht="15.6" customHeight="1" x14ac:dyDescent="0.25">
      <c r="A39" s="58" t="s">
        <v>76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51"/>
      <c r="AG39" s="51"/>
      <c r="AI39" s="50"/>
    </row>
    <row r="40" spans="1:47" ht="15.6" customHeight="1" x14ac:dyDescent="0.2">
      <c r="A40" s="33"/>
      <c r="B40" s="66" t="s">
        <v>17</v>
      </c>
      <c r="C40" s="66"/>
      <c r="D40" s="66"/>
      <c r="E40" s="66"/>
      <c r="F40" s="66"/>
      <c r="G40" s="66"/>
      <c r="H40" s="66"/>
      <c r="I40" s="66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2"/>
      <c r="AE40" s="33"/>
      <c r="AF40" s="51"/>
      <c r="AG40" s="51"/>
    </row>
    <row r="41" spans="1:47" ht="15.6" customHeight="1" thickBot="1" x14ac:dyDescent="0.25">
      <c r="A41" s="10" t="s">
        <v>15</v>
      </c>
      <c r="B41" s="10">
        <v>1992</v>
      </c>
      <c r="C41" s="10">
        <f>B41+1</f>
        <v>1993</v>
      </c>
      <c r="D41" s="10">
        <f t="shared" ref="D41:AD41" si="18">C41+1</f>
        <v>1994</v>
      </c>
      <c r="E41" s="10">
        <f t="shared" si="18"/>
        <v>1995</v>
      </c>
      <c r="F41" s="10">
        <f t="shared" si="18"/>
        <v>1996</v>
      </c>
      <c r="G41" s="10">
        <f t="shared" si="18"/>
        <v>1997</v>
      </c>
      <c r="H41" s="10">
        <f t="shared" si="18"/>
        <v>1998</v>
      </c>
      <c r="I41" s="10">
        <f t="shared" si="18"/>
        <v>1999</v>
      </c>
      <c r="J41" s="10">
        <f t="shared" si="18"/>
        <v>2000</v>
      </c>
      <c r="K41" s="10">
        <f t="shared" si="18"/>
        <v>2001</v>
      </c>
      <c r="L41" s="10">
        <f t="shared" si="18"/>
        <v>2002</v>
      </c>
      <c r="M41" s="10">
        <f t="shared" si="18"/>
        <v>2003</v>
      </c>
      <c r="N41" s="10">
        <f t="shared" si="18"/>
        <v>2004</v>
      </c>
      <c r="O41" s="10">
        <f t="shared" si="18"/>
        <v>2005</v>
      </c>
      <c r="P41" s="10">
        <f t="shared" si="18"/>
        <v>2006</v>
      </c>
      <c r="Q41" s="10">
        <f t="shared" si="18"/>
        <v>2007</v>
      </c>
      <c r="R41" s="10">
        <f t="shared" si="18"/>
        <v>2008</v>
      </c>
      <c r="S41" s="10">
        <f t="shared" si="18"/>
        <v>2009</v>
      </c>
      <c r="T41" s="10">
        <f t="shared" si="18"/>
        <v>2010</v>
      </c>
      <c r="U41" s="10">
        <f t="shared" si="18"/>
        <v>2011</v>
      </c>
      <c r="V41" s="10">
        <f t="shared" si="18"/>
        <v>2012</v>
      </c>
      <c r="W41" s="10">
        <f t="shared" si="18"/>
        <v>2013</v>
      </c>
      <c r="X41" s="10">
        <f t="shared" si="18"/>
        <v>2014</v>
      </c>
      <c r="Y41" s="10">
        <f t="shared" si="18"/>
        <v>2015</v>
      </c>
      <c r="Z41" s="10">
        <f t="shared" si="18"/>
        <v>2016</v>
      </c>
      <c r="AA41" s="10">
        <f t="shared" si="18"/>
        <v>2017</v>
      </c>
      <c r="AB41" s="10">
        <f t="shared" si="18"/>
        <v>2018</v>
      </c>
      <c r="AC41" s="10">
        <f t="shared" si="18"/>
        <v>2019</v>
      </c>
      <c r="AD41" s="10">
        <f t="shared" si="18"/>
        <v>2020</v>
      </c>
      <c r="AE41" s="11" t="s">
        <v>16</v>
      </c>
      <c r="AF41" s="51"/>
      <c r="AG41" s="51"/>
      <c r="AK41" s="14" t="s">
        <v>12</v>
      </c>
      <c r="AL41" s="14" t="s">
        <v>13</v>
      </c>
      <c r="AM41" s="14" t="s">
        <v>36</v>
      </c>
      <c r="AN41" s="14" t="s">
        <v>43</v>
      </c>
      <c r="AO41" s="14" t="s">
        <v>46</v>
      </c>
      <c r="AP41" s="14" t="s">
        <v>49</v>
      </c>
      <c r="AQ41" s="14" t="s">
        <v>55</v>
      </c>
      <c r="AR41" s="14" t="s">
        <v>60</v>
      </c>
      <c r="AS41" s="14" t="s">
        <v>67</v>
      </c>
      <c r="AT41" s="14" t="s">
        <v>78</v>
      </c>
      <c r="AU41" s="14" t="s">
        <v>84</v>
      </c>
    </row>
    <row r="42" spans="1:47" ht="15.6" customHeight="1" x14ac:dyDescent="0.2">
      <c r="A42" s="61">
        <v>1992</v>
      </c>
      <c r="B42" s="51">
        <v>0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51">
        <f>SUM(B42:AD42)</f>
        <v>0</v>
      </c>
      <c r="AF42" s="51"/>
      <c r="AG42" s="51"/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</row>
    <row r="43" spans="1:47" ht="15.6" customHeight="1" x14ac:dyDescent="0.2">
      <c r="A43" s="61">
        <f>A42+1</f>
        <v>1993</v>
      </c>
      <c r="B43" s="51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51">
        <f t="shared" ref="AE43:AE70" si="19">SUM(B43:AD43)</f>
        <v>0</v>
      </c>
      <c r="AF43" s="51"/>
      <c r="AG43" s="51"/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</row>
    <row r="44" spans="1:47" ht="15.6" customHeight="1" x14ac:dyDescent="0.2">
      <c r="A44" s="61">
        <f>A43+1</f>
        <v>1994</v>
      </c>
      <c r="B44" s="51">
        <v>0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51">
        <f t="shared" si="19"/>
        <v>0</v>
      </c>
      <c r="AF44" s="51"/>
      <c r="AG44" s="51"/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</row>
    <row r="45" spans="1:47" ht="15.6" customHeight="1" x14ac:dyDescent="0.2">
      <c r="A45" s="61">
        <f>A44+1</f>
        <v>1995</v>
      </c>
      <c r="B45" s="51">
        <v>0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51">
        <f t="shared" si="19"/>
        <v>0</v>
      </c>
      <c r="AF45" s="51"/>
      <c r="AG45" s="51"/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</row>
    <row r="46" spans="1:47" ht="15.6" customHeight="1" x14ac:dyDescent="0.2">
      <c r="A46" s="61">
        <f t="shared" ref="A46:A70" si="20">A45+1</f>
        <v>1996</v>
      </c>
      <c r="B46" s="51">
        <v>0</v>
      </c>
      <c r="C46" s="49">
        <v>0</v>
      </c>
      <c r="D46" s="49">
        <v>0</v>
      </c>
      <c r="E46" s="49">
        <v>0</v>
      </c>
      <c r="F46" s="49">
        <v>2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51">
        <f t="shared" si="19"/>
        <v>2</v>
      </c>
      <c r="AF46" s="51"/>
      <c r="AG46" s="51"/>
      <c r="AK46" s="49">
        <v>2</v>
      </c>
      <c r="AL46" s="49">
        <v>2</v>
      </c>
      <c r="AM46" s="49">
        <v>2</v>
      </c>
      <c r="AN46" s="49">
        <v>2</v>
      </c>
      <c r="AO46" s="49">
        <v>2</v>
      </c>
      <c r="AP46" s="49">
        <v>2</v>
      </c>
      <c r="AQ46" s="49">
        <v>2</v>
      </c>
      <c r="AR46" s="49">
        <v>2</v>
      </c>
      <c r="AS46" s="49">
        <v>2</v>
      </c>
      <c r="AT46" s="49">
        <v>2</v>
      </c>
      <c r="AU46" s="49">
        <v>2</v>
      </c>
    </row>
    <row r="47" spans="1:47" ht="15.6" customHeight="1" x14ac:dyDescent="0.2">
      <c r="A47" s="61">
        <f t="shared" si="20"/>
        <v>1997</v>
      </c>
      <c r="B47" s="51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1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51">
        <f t="shared" si="19"/>
        <v>1</v>
      </c>
      <c r="AF47" s="51"/>
      <c r="AG47" s="51"/>
      <c r="AK47" s="49">
        <v>3</v>
      </c>
      <c r="AL47" s="49">
        <v>3</v>
      </c>
      <c r="AM47" s="49">
        <v>3</v>
      </c>
      <c r="AN47" s="49">
        <v>3</v>
      </c>
      <c r="AO47" s="49">
        <v>2</v>
      </c>
      <c r="AP47" s="49">
        <v>3</v>
      </c>
      <c r="AQ47" s="49">
        <v>2</v>
      </c>
      <c r="AR47" s="49">
        <v>2</v>
      </c>
      <c r="AS47" s="49">
        <v>1</v>
      </c>
      <c r="AT47" s="49">
        <v>1</v>
      </c>
      <c r="AU47" s="49">
        <v>1</v>
      </c>
    </row>
    <row r="48" spans="1:47" ht="15.6" customHeight="1" x14ac:dyDescent="0.2">
      <c r="A48" s="61">
        <f t="shared" si="20"/>
        <v>1998</v>
      </c>
      <c r="B48" s="51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1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51">
        <f t="shared" si="19"/>
        <v>1</v>
      </c>
      <c r="AF48" s="51"/>
      <c r="AG48" s="51"/>
      <c r="AK48" s="49">
        <v>1</v>
      </c>
      <c r="AL48" s="49">
        <v>1</v>
      </c>
      <c r="AM48" s="49">
        <v>1</v>
      </c>
      <c r="AN48" s="49">
        <v>1</v>
      </c>
      <c r="AO48" s="49">
        <v>1</v>
      </c>
      <c r="AP48" s="49">
        <v>1</v>
      </c>
      <c r="AQ48" s="49">
        <v>1</v>
      </c>
      <c r="AR48" s="49">
        <v>1</v>
      </c>
      <c r="AS48" s="49">
        <v>1</v>
      </c>
      <c r="AT48" s="49">
        <v>1</v>
      </c>
      <c r="AU48" s="49">
        <v>1</v>
      </c>
    </row>
    <row r="49" spans="1:47" ht="15.6" customHeight="1" x14ac:dyDescent="0.2">
      <c r="A49" s="61">
        <f t="shared" si="20"/>
        <v>1999</v>
      </c>
      <c r="B49" s="51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51">
        <f t="shared" si="19"/>
        <v>0</v>
      </c>
      <c r="AF49" s="51"/>
      <c r="AG49" s="51"/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1</v>
      </c>
      <c r="AT49" s="49">
        <v>1</v>
      </c>
      <c r="AU49" s="49">
        <v>0</v>
      </c>
    </row>
    <row r="50" spans="1:47" ht="15.6" customHeight="1" x14ac:dyDescent="0.2">
      <c r="A50" s="61">
        <f t="shared" si="20"/>
        <v>2000</v>
      </c>
      <c r="B50" s="51">
        <v>0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2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51">
        <f t="shared" si="19"/>
        <v>2</v>
      </c>
      <c r="AF50" s="51"/>
      <c r="AG50" s="51"/>
      <c r="AK50" s="49">
        <v>4</v>
      </c>
      <c r="AL50" s="49">
        <v>4</v>
      </c>
      <c r="AM50" s="49">
        <v>3</v>
      </c>
      <c r="AN50" s="49">
        <v>4</v>
      </c>
      <c r="AO50" s="49">
        <v>2</v>
      </c>
      <c r="AP50" s="49">
        <v>2</v>
      </c>
      <c r="AQ50" s="49">
        <v>2</v>
      </c>
      <c r="AR50" s="49">
        <v>2</v>
      </c>
      <c r="AS50" s="49">
        <v>2</v>
      </c>
      <c r="AT50" s="49">
        <v>2</v>
      </c>
      <c r="AU50" s="49">
        <v>2</v>
      </c>
    </row>
    <row r="51" spans="1:47" ht="15.6" customHeight="1" x14ac:dyDescent="0.2">
      <c r="A51" s="61">
        <f t="shared" si="20"/>
        <v>2001</v>
      </c>
      <c r="B51" s="51">
        <v>0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2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51">
        <f t="shared" si="19"/>
        <v>2</v>
      </c>
      <c r="AF51" s="51"/>
      <c r="AG51" s="51"/>
      <c r="AK51" s="49">
        <v>2</v>
      </c>
      <c r="AL51" s="49">
        <v>2</v>
      </c>
      <c r="AM51" s="49">
        <v>2</v>
      </c>
      <c r="AN51" s="49">
        <v>2</v>
      </c>
      <c r="AO51" s="49">
        <v>2</v>
      </c>
      <c r="AP51" s="49">
        <v>2</v>
      </c>
      <c r="AQ51" s="49">
        <v>1</v>
      </c>
      <c r="AR51" s="49">
        <v>2</v>
      </c>
      <c r="AS51" s="49">
        <v>2</v>
      </c>
      <c r="AT51" s="49">
        <v>2</v>
      </c>
      <c r="AU51" s="49">
        <v>2</v>
      </c>
    </row>
    <row r="52" spans="1:47" ht="15.6" customHeight="1" x14ac:dyDescent="0.2">
      <c r="A52" s="61">
        <f t="shared" si="20"/>
        <v>2002</v>
      </c>
      <c r="B52" s="51">
        <v>0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51">
        <f t="shared" si="19"/>
        <v>0</v>
      </c>
      <c r="AF52" s="51"/>
      <c r="AG52" s="51"/>
      <c r="AK52" s="49">
        <v>3</v>
      </c>
      <c r="AL52" s="49">
        <v>3</v>
      </c>
      <c r="AM52" s="49">
        <v>1</v>
      </c>
      <c r="AN52" s="49">
        <v>1</v>
      </c>
      <c r="AO52" s="49">
        <v>0</v>
      </c>
      <c r="AP52" s="49">
        <v>0</v>
      </c>
      <c r="AQ52" s="49">
        <v>0</v>
      </c>
      <c r="AR52" s="49">
        <v>0</v>
      </c>
      <c r="AS52" s="49">
        <v>0</v>
      </c>
      <c r="AT52" s="49">
        <v>1</v>
      </c>
      <c r="AU52" s="49">
        <v>1</v>
      </c>
    </row>
    <row r="53" spans="1:47" ht="15.6" customHeight="1" x14ac:dyDescent="0.2">
      <c r="A53" s="61">
        <f t="shared" si="20"/>
        <v>2003</v>
      </c>
      <c r="B53" s="51">
        <v>0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3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51">
        <f t="shared" si="19"/>
        <v>3</v>
      </c>
      <c r="AF53" s="51"/>
      <c r="AG53" s="51"/>
      <c r="AK53" s="49">
        <v>7</v>
      </c>
      <c r="AL53" s="49">
        <v>9</v>
      </c>
      <c r="AM53" s="49">
        <v>8</v>
      </c>
      <c r="AN53" s="49">
        <v>8</v>
      </c>
      <c r="AO53" s="49">
        <v>4</v>
      </c>
      <c r="AP53" s="49">
        <v>2</v>
      </c>
      <c r="AQ53" s="49">
        <v>3</v>
      </c>
      <c r="AR53" s="49">
        <v>3</v>
      </c>
      <c r="AS53" s="49">
        <v>3</v>
      </c>
      <c r="AT53" s="49">
        <v>3</v>
      </c>
      <c r="AU53" s="49">
        <v>3</v>
      </c>
    </row>
    <row r="54" spans="1:47" ht="15.6" customHeight="1" x14ac:dyDescent="0.2">
      <c r="A54" s="61">
        <f t="shared" si="20"/>
        <v>2004</v>
      </c>
      <c r="B54" s="51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2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51">
        <f t="shared" si="19"/>
        <v>2</v>
      </c>
      <c r="AF54" s="51"/>
      <c r="AG54" s="51"/>
      <c r="AK54" s="49">
        <v>4</v>
      </c>
      <c r="AL54" s="49">
        <v>5</v>
      </c>
      <c r="AM54" s="49">
        <v>4</v>
      </c>
      <c r="AN54" s="49">
        <v>4</v>
      </c>
      <c r="AO54" s="49">
        <v>3</v>
      </c>
      <c r="AP54" s="49">
        <v>2</v>
      </c>
      <c r="AQ54" s="49">
        <v>2</v>
      </c>
      <c r="AR54" s="49">
        <v>2</v>
      </c>
      <c r="AS54" s="49">
        <v>2</v>
      </c>
      <c r="AT54" s="49">
        <v>2</v>
      </c>
      <c r="AU54" s="49">
        <v>2</v>
      </c>
    </row>
    <row r="55" spans="1:47" ht="15.6" customHeight="1" x14ac:dyDescent="0.2">
      <c r="A55" s="61">
        <f t="shared" si="20"/>
        <v>2005</v>
      </c>
      <c r="B55" s="51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2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1</v>
      </c>
      <c r="AE55" s="51">
        <f t="shared" si="19"/>
        <v>3</v>
      </c>
      <c r="AF55" s="51"/>
      <c r="AG55" s="51"/>
      <c r="AK55" s="49">
        <v>5</v>
      </c>
      <c r="AL55" s="49">
        <v>5</v>
      </c>
      <c r="AM55" s="49">
        <v>3</v>
      </c>
      <c r="AN55" s="49">
        <v>3</v>
      </c>
      <c r="AO55" s="49">
        <v>3</v>
      </c>
      <c r="AP55" s="49">
        <v>3</v>
      </c>
      <c r="AQ55" s="49">
        <v>3</v>
      </c>
      <c r="AR55" s="49">
        <v>3</v>
      </c>
      <c r="AS55" s="49">
        <v>3</v>
      </c>
      <c r="AT55" s="49">
        <v>3</v>
      </c>
      <c r="AU55" s="49">
        <v>3</v>
      </c>
    </row>
    <row r="56" spans="1:47" ht="15.6" customHeight="1" x14ac:dyDescent="0.2">
      <c r="A56" s="61">
        <f t="shared" si="20"/>
        <v>2006</v>
      </c>
      <c r="B56" s="51">
        <v>0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1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0</v>
      </c>
      <c r="AE56" s="51">
        <f t="shared" si="19"/>
        <v>1</v>
      </c>
      <c r="AF56" s="51"/>
      <c r="AG56" s="51"/>
      <c r="AK56" s="49">
        <v>2</v>
      </c>
      <c r="AL56" s="49">
        <v>2</v>
      </c>
      <c r="AM56" s="49">
        <v>2</v>
      </c>
      <c r="AN56" s="49">
        <v>2</v>
      </c>
      <c r="AO56" s="49">
        <v>2</v>
      </c>
      <c r="AP56" s="49">
        <v>1</v>
      </c>
      <c r="AQ56" s="49">
        <v>1</v>
      </c>
      <c r="AR56" s="49">
        <v>1</v>
      </c>
      <c r="AS56" s="49">
        <v>2</v>
      </c>
      <c r="AT56" s="49">
        <v>0</v>
      </c>
      <c r="AU56" s="49">
        <v>0</v>
      </c>
    </row>
    <row r="57" spans="1:47" ht="15.6" customHeight="1" x14ac:dyDescent="0.2">
      <c r="A57" s="61">
        <f t="shared" si="20"/>
        <v>2007</v>
      </c>
      <c r="B57" s="51">
        <v>0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2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0</v>
      </c>
      <c r="AE57" s="51">
        <f t="shared" si="19"/>
        <v>2</v>
      </c>
      <c r="AF57" s="51"/>
      <c r="AG57" s="51"/>
      <c r="AK57" s="49">
        <v>12</v>
      </c>
      <c r="AL57" s="49">
        <v>10</v>
      </c>
      <c r="AM57" s="49">
        <v>10</v>
      </c>
      <c r="AN57" s="49">
        <v>8</v>
      </c>
      <c r="AO57" s="49">
        <v>6</v>
      </c>
      <c r="AP57" s="49">
        <v>5</v>
      </c>
      <c r="AQ57" s="49">
        <v>3</v>
      </c>
      <c r="AR57" s="49">
        <v>3</v>
      </c>
      <c r="AS57" s="49">
        <v>3</v>
      </c>
      <c r="AT57" s="49">
        <v>4</v>
      </c>
      <c r="AU57" s="49">
        <v>3</v>
      </c>
    </row>
    <row r="58" spans="1:47" ht="15.6" customHeight="1" x14ac:dyDescent="0.2">
      <c r="A58" s="61">
        <f t="shared" si="20"/>
        <v>2008</v>
      </c>
      <c r="B58" s="51">
        <v>0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3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1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0</v>
      </c>
      <c r="AE58" s="51">
        <f t="shared" si="19"/>
        <v>4</v>
      </c>
      <c r="AF58" s="51"/>
      <c r="AG58" s="51"/>
      <c r="AK58" s="49">
        <v>11</v>
      </c>
      <c r="AL58" s="49">
        <v>7</v>
      </c>
      <c r="AM58" s="49">
        <v>5</v>
      </c>
      <c r="AN58" s="49">
        <v>3</v>
      </c>
      <c r="AO58" s="49">
        <v>6</v>
      </c>
      <c r="AP58" s="49">
        <v>3</v>
      </c>
      <c r="AQ58" s="49">
        <v>3</v>
      </c>
      <c r="AR58" s="49">
        <v>3</v>
      </c>
      <c r="AS58" s="49">
        <v>3</v>
      </c>
      <c r="AT58" s="49">
        <v>3</v>
      </c>
      <c r="AU58" s="49">
        <v>3</v>
      </c>
    </row>
    <row r="59" spans="1:47" ht="15.6" customHeight="1" x14ac:dyDescent="0.2">
      <c r="A59" s="61">
        <f t="shared" si="20"/>
        <v>2009</v>
      </c>
      <c r="B59" s="51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1</v>
      </c>
      <c r="T59" s="49">
        <v>1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51">
        <f t="shared" si="19"/>
        <v>2</v>
      </c>
      <c r="AF59" s="51"/>
      <c r="AG59" s="51"/>
      <c r="AK59" s="49">
        <v>25</v>
      </c>
      <c r="AL59" s="49">
        <v>10</v>
      </c>
      <c r="AM59" s="49">
        <v>5</v>
      </c>
      <c r="AN59" s="49">
        <v>4</v>
      </c>
      <c r="AO59" s="49">
        <v>4</v>
      </c>
      <c r="AP59" s="49">
        <v>2</v>
      </c>
      <c r="AQ59" s="49">
        <v>2</v>
      </c>
      <c r="AR59" s="49">
        <v>2</v>
      </c>
      <c r="AS59" s="49">
        <v>4</v>
      </c>
      <c r="AT59" s="49">
        <v>3</v>
      </c>
      <c r="AU59" s="49">
        <v>2</v>
      </c>
    </row>
    <row r="60" spans="1:47" ht="15.6" customHeight="1" x14ac:dyDescent="0.2">
      <c r="A60" s="61">
        <f t="shared" si="20"/>
        <v>2010</v>
      </c>
      <c r="B60" s="51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1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51">
        <f t="shared" si="19"/>
        <v>1</v>
      </c>
      <c r="AF60" s="51"/>
      <c r="AG60" s="51"/>
      <c r="AL60" s="49">
        <v>20</v>
      </c>
      <c r="AM60" s="49">
        <v>4</v>
      </c>
      <c r="AN60" s="49">
        <v>5</v>
      </c>
      <c r="AO60" s="49">
        <v>1</v>
      </c>
      <c r="AP60" s="49">
        <v>1</v>
      </c>
      <c r="AQ60" s="49">
        <v>1</v>
      </c>
      <c r="AR60" s="49">
        <v>0</v>
      </c>
      <c r="AS60" s="49">
        <v>1</v>
      </c>
      <c r="AT60" s="49">
        <v>1</v>
      </c>
      <c r="AU60" s="49">
        <v>0</v>
      </c>
    </row>
    <row r="61" spans="1:47" ht="15.6" customHeight="1" x14ac:dyDescent="0.2">
      <c r="A61" s="61">
        <f t="shared" si="20"/>
        <v>2011</v>
      </c>
      <c r="B61" s="51">
        <v>0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51">
        <f t="shared" si="19"/>
        <v>0</v>
      </c>
      <c r="AF61" s="51"/>
      <c r="AG61" s="51"/>
      <c r="AM61" s="49">
        <v>16</v>
      </c>
      <c r="AN61" s="49">
        <v>8</v>
      </c>
      <c r="AO61" s="49">
        <v>4</v>
      </c>
      <c r="AP61" s="49">
        <v>4</v>
      </c>
      <c r="AQ61" s="49">
        <v>3</v>
      </c>
      <c r="AR61" s="49">
        <v>1</v>
      </c>
      <c r="AS61" s="49">
        <v>1</v>
      </c>
      <c r="AT61" s="49">
        <v>0</v>
      </c>
      <c r="AU61" s="49">
        <v>0</v>
      </c>
    </row>
    <row r="62" spans="1:47" ht="15.6" customHeight="1" x14ac:dyDescent="0.2">
      <c r="A62" s="61">
        <f t="shared" si="20"/>
        <v>2012</v>
      </c>
      <c r="B62" s="51">
        <v>0</v>
      </c>
      <c r="C62" s="49">
        <v>0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1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51">
        <f t="shared" si="19"/>
        <v>1</v>
      </c>
      <c r="AF62" s="51"/>
      <c r="AG62" s="51"/>
      <c r="AN62" s="49">
        <v>21</v>
      </c>
      <c r="AO62" s="49">
        <v>6</v>
      </c>
      <c r="AP62" s="49">
        <v>6</v>
      </c>
      <c r="AQ62" s="49">
        <v>2</v>
      </c>
      <c r="AR62" s="49">
        <v>1</v>
      </c>
      <c r="AS62" s="49">
        <v>1</v>
      </c>
      <c r="AT62" s="49">
        <v>2</v>
      </c>
      <c r="AU62" s="49">
        <v>1</v>
      </c>
    </row>
    <row r="63" spans="1:47" ht="15.6" customHeight="1" x14ac:dyDescent="0.2">
      <c r="A63" s="61">
        <f t="shared" si="20"/>
        <v>2013</v>
      </c>
      <c r="B63" s="51">
        <v>0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51">
        <f t="shared" si="19"/>
        <v>0</v>
      </c>
      <c r="AF63" s="51"/>
      <c r="AG63" s="51"/>
      <c r="AO63" s="49">
        <v>14</v>
      </c>
      <c r="AP63" s="49">
        <v>2</v>
      </c>
      <c r="AQ63" s="49">
        <v>1</v>
      </c>
      <c r="AR63" s="49">
        <v>1</v>
      </c>
      <c r="AS63" s="49">
        <v>1</v>
      </c>
      <c r="AT63" s="49">
        <v>1</v>
      </c>
      <c r="AU63" s="49">
        <v>0</v>
      </c>
    </row>
    <row r="64" spans="1:47" ht="15.6" customHeight="1" x14ac:dyDescent="0.2">
      <c r="A64" s="61">
        <f t="shared" si="20"/>
        <v>2014</v>
      </c>
      <c r="B64" s="51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0</v>
      </c>
      <c r="AE64" s="51">
        <f t="shared" si="19"/>
        <v>0</v>
      </c>
      <c r="AF64" s="51"/>
      <c r="AG64" s="51"/>
      <c r="AP64" s="49">
        <v>7</v>
      </c>
      <c r="AQ64" s="49">
        <v>4</v>
      </c>
      <c r="AR64" s="49">
        <v>1</v>
      </c>
      <c r="AS64" s="49">
        <v>1</v>
      </c>
      <c r="AT64" s="49">
        <v>1</v>
      </c>
      <c r="AU64" s="49">
        <v>0</v>
      </c>
    </row>
    <row r="65" spans="1:47" ht="15.6" customHeight="1" x14ac:dyDescent="0.2">
      <c r="A65" s="61">
        <f t="shared" si="20"/>
        <v>2015</v>
      </c>
      <c r="B65" s="51">
        <v>0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1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51">
        <f t="shared" si="19"/>
        <v>1</v>
      </c>
      <c r="AF65" s="51"/>
      <c r="AG65" s="51"/>
      <c r="AQ65" s="49">
        <v>19</v>
      </c>
      <c r="AR65" s="49">
        <v>7</v>
      </c>
      <c r="AS65" s="49">
        <v>3</v>
      </c>
      <c r="AT65" s="49">
        <v>3</v>
      </c>
      <c r="AU65" s="49">
        <v>0</v>
      </c>
    </row>
    <row r="66" spans="1:47" ht="15.6" customHeight="1" x14ac:dyDescent="0.2">
      <c r="A66" s="61">
        <f t="shared" si="20"/>
        <v>2016</v>
      </c>
      <c r="B66" s="51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1</v>
      </c>
      <c r="AA66" s="49">
        <v>0</v>
      </c>
      <c r="AB66" s="49">
        <v>0</v>
      </c>
      <c r="AC66" s="49">
        <v>0</v>
      </c>
      <c r="AD66" s="49">
        <v>0</v>
      </c>
      <c r="AE66" s="51">
        <f t="shared" si="19"/>
        <v>1</v>
      </c>
      <c r="AF66" s="51"/>
      <c r="AG66" s="51"/>
      <c r="AR66" s="49">
        <v>18</v>
      </c>
      <c r="AS66" s="49">
        <v>10</v>
      </c>
      <c r="AT66" s="49">
        <v>4</v>
      </c>
      <c r="AU66" s="49">
        <v>3</v>
      </c>
    </row>
    <row r="67" spans="1:47" ht="15.6" customHeight="1" x14ac:dyDescent="0.2">
      <c r="A67" s="61">
        <f t="shared" si="20"/>
        <v>2017</v>
      </c>
      <c r="B67" s="51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1</v>
      </c>
      <c r="AB67" s="49">
        <v>0</v>
      </c>
      <c r="AC67" s="49">
        <v>0</v>
      </c>
      <c r="AD67" s="49">
        <v>0</v>
      </c>
      <c r="AE67" s="51">
        <f t="shared" si="19"/>
        <v>1</v>
      </c>
      <c r="AF67" s="51"/>
      <c r="AG67" s="51"/>
      <c r="AS67" s="49">
        <v>17</v>
      </c>
      <c r="AT67" s="49">
        <v>8</v>
      </c>
      <c r="AU67" s="49">
        <v>3</v>
      </c>
    </row>
    <row r="68" spans="1:47" ht="15.6" customHeight="1" x14ac:dyDescent="0.2">
      <c r="A68" s="61">
        <f t="shared" si="20"/>
        <v>2018</v>
      </c>
      <c r="B68" s="51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1</v>
      </c>
      <c r="AD68" s="49">
        <v>0</v>
      </c>
      <c r="AE68" s="51">
        <f t="shared" si="19"/>
        <v>1</v>
      </c>
      <c r="AF68" s="51"/>
      <c r="AG68" s="51"/>
      <c r="AT68" s="49">
        <v>10</v>
      </c>
      <c r="AU68" s="49">
        <v>5</v>
      </c>
    </row>
    <row r="69" spans="1:47" ht="15.6" customHeight="1" x14ac:dyDescent="0.2">
      <c r="A69" s="61">
        <f t="shared" si="20"/>
        <v>2019</v>
      </c>
      <c r="B69" s="51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7</v>
      </c>
      <c r="AD69" s="49">
        <v>1</v>
      </c>
      <c r="AE69" s="51">
        <f t="shared" si="19"/>
        <v>8</v>
      </c>
      <c r="AF69" s="51"/>
      <c r="AG69" s="51"/>
      <c r="AU69" s="49">
        <v>12</v>
      </c>
    </row>
    <row r="70" spans="1:47" ht="15.6" customHeight="1" thickBot="1" x14ac:dyDescent="0.25">
      <c r="A70" s="62">
        <f t="shared" si="20"/>
        <v>2020</v>
      </c>
      <c r="B70" s="51">
        <v>0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14</v>
      </c>
      <c r="AE70" s="51">
        <f t="shared" si="19"/>
        <v>14</v>
      </c>
      <c r="AF70" s="51"/>
      <c r="AG70" s="51"/>
    </row>
    <row r="71" spans="1:47" s="13" customFormat="1" ht="15.6" customHeight="1" x14ac:dyDescent="0.2">
      <c r="A71" s="32" t="s">
        <v>16</v>
      </c>
      <c r="B71" s="32">
        <f>SUM(B42:B70)</f>
        <v>0</v>
      </c>
      <c r="C71" s="32">
        <f t="shared" ref="C71:AE71" si="21">SUM(C42:C70)</f>
        <v>0</v>
      </c>
      <c r="D71" s="32">
        <f t="shared" si="21"/>
        <v>0</v>
      </c>
      <c r="E71" s="32">
        <f t="shared" si="21"/>
        <v>0</v>
      </c>
      <c r="F71" s="32">
        <f t="shared" si="21"/>
        <v>2</v>
      </c>
      <c r="G71" s="32">
        <f t="shared" si="21"/>
        <v>0</v>
      </c>
      <c r="H71" s="32">
        <f t="shared" si="21"/>
        <v>2</v>
      </c>
      <c r="I71" s="32">
        <f t="shared" si="21"/>
        <v>0</v>
      </c>
      <c r="J71" s="32">
        <f t="shared" si="21"/>
        <v>2</v>
      </c>
      <c r="K71" s="32">
        <f t="shared" si="21"/>
        <v>2</v>
      </c>
      <c r="L71" s="32">
        <f t="shared" si="21"/>
        <v>0</v>
      </c>
      <c r="M71" s="32">
        <f t="shared" si="21"/>
        <v>3</v>
      </c>
      <c r="N71" s="32">
        <f t="shared" si="21"/>
        <v>2</v>
      </c>
      <c r="O71" s="32">
        <f t="shared" si="21"/>
        <v>2</v>
      </c>
      <c r="P71" s="32">
        <f t="shared" si="21"/>
        <v>1</v>
      </c>
      <c r="Q71" s="32">
        <f t="shared" si="21"/>
        <v>2</v>
      </c>
      <c r="R71" s="32">
        <f t="shared" si="21"/>
        <v>3</v>
      </c>
      <c r="S71" s="32">
        <f t="shared" si="21"/>
        <v>1</v>
      </c>
      <c r="T71" s="32">
        <f t="shared" si="21"/>
        <v>1</v>
      </c>
      <c r="U71" s="32">
        <f t="shared" si="21"/>
        <v>1</v>
      </c>
      <c r="V71" s="32">
        <f t="shared" si="21"/>
        <v>1</v>
      </c>
      <c r="W71" s="32">
        <f t="shared" si="21"/>
        <v>0</v>
      </c>
      <c r="X71" s="32">
        <f t="shared" si="21"/>
        <v>1</v>
      </c>
      <c r="Y71" s="32">
        <f t="shared" si="21"/>
        <v>1</v>
      </c>
      <c r="Z71" s="32">
        <f t="shared" si="21"/>
        <v>1</v>
      </c>
      <c r="AA71" s="32">
        <f t="shared" si="21"/>
        <v>1</v>
      </c>
      <c r="AB71" s="32">
        <f t="shared" si="21"/>
        <v>0</v>
      </c>
      <c r="AC71" s="32">
        <f t="shared" si="21"/>
        <v>8</v>
      </c>
      <c r="AD71" s="32">
        <f t="shared" si="21"/>
        <v>16</v>
      </c>
      <c r="AE71" s="32">
        <f t="shared" si="21"/>
        <v>53</v>
      </c>
      <c r="AF71" s="49"/>
      <c r="AG71" s="25"/>
      <c r="AH71" s="49"/>
      <c r="AI71" s="49"/>
      <c r="AJ71" s="49"/>
      <c r="AK71" s="32">
        <f t="shared" ref="AK71" si="22">SUM(AK42:AK70)</f>
        <v>81</v>
      </c>
      <c r="AL71" s="32">
        <f t="shared" ref="AL71" si="23">SUM(AL42:AL70)</f>
        <v>83</v>
      </c>
      <c r="AM71" s="32">
        <f t="shared" ref="AM71" si="24">SUM(AM42:AM70)</f>
        <v>69</v>
      </c>
      <c r="AN71" s="32">
        <f t="shared" ref="AN71" si="25">SUM(AN42:AN70)</f>
        <v>79</v>
      </c>
      <c r="AO71" s="32">
        <f t="shared" ref="AO71" si="26">SUM(AO42:AO70)</f>
        <v>62</v>
      </c>
      <c r="AP71" s="32">
        <f t="shared" ref="AP71" si="27">SUM(AP42:AP70)</f>
        <v>48</v>
      </c>
      <c r="AQ71" s="32">
        <f t="shared" ref="AQ71" si="28">SUM(AQ42:AQ70)</f>
        <v>55</v>
      </c>
      <c r="AR71" s="32">
        <f t="shared" ref="AR71" si="29">SUM(AR42:AR70)</f>
        <v>55</v>
      </c>
      <c r="AS71" s="32">
        <f t="shared" ref="AS71" si="30">SUM(AS42:AS70)</f>
        <v>64</v>
      </c>
      <c r="AT71" s="32">
        <f t="shared" ref="AT71" si="31">SUM(AT42:AT70)</f>
        <v>58</v>
      </c>
      <c r="AU71" s="32">
        <f t="shared" ref="AU71" si="32">SUM(AU42:AU70)</f>
        <v>49</v>
      </c>
    </row>
    <row r="72" spans="1:47" ht="15.6" customHeight="1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</row>
    <row r="75" spans="1:47" ht="15.6" customHeight="1" x14ac:dyDescent="0.25">
      <c r="A75" s="58" t="s">
        <v>93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</row>
    <row r="76" spans="1:47" ht="15.6" customHeight="1" x14ac:dyDescent="0.2">
      <c r="A76" s="33"/>
      <c r="B76" s="66" t="s">
        <v>17</v>
      </c>
      <c r="C76" s="66"/>
      <c r="D76" s="66"/>
      <c r="E76" s="66"/>
      <c r="F76" s="66"/>
      <c r="G76" s="66"/>
      <c r="H76" s="66"/>
      <c r="I76" s="66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2"/>
      <c r="AE76" s="33"/>
    </row>
    <row r="77" spans="1:47" ht="15.6" customHeight="1" thickBot="1" x14ac:dyDescent="0.25">
      <c r="A77" s="10" t="s">
        <v>15</v>
      </c>
      <c r="B77" s="10">
        <v>1992</v>
      </c>
      <c r="C77" s="10">
        <f>B77+1</f>
        <v>1993</v>
      </c>
      <c r="D77" s="10">
        <f t="shared" ref="D77:AD77" si="33">C77+1</f>
        <v>1994</v>
      </c>
      <c r="E77" s="10">
        <f t="shared" si="33"/>
        <v>1995</v>
      </c>
      <c r="F77" s="10">
        <f t="shared" si="33"/>
        <v>1996</v>
      </c>
      <c r="G77" s="10">
        <f t="shared" si="33"/>
        <v>1997</v>
      </c>
      <c r="H77" s="10">
        <f t="shared" si="33"/>
        <v>1998</v>
      </c>
      <c r="I77" s="10">
        <f t="shared" si="33"/>
        <v>1999</v>
      </c>
      <c r="J77" s="10">
        <f t="shared" si="33"/>
        <v>2000</v>
      </c>
      <c r="K77" s="10">
        <f t="shared" si="33"/>
        <v>2001</v>
      </c>
      <c r="L77" s="10">
        <f t="shared" si="33"/>
        <v>2002</v>
      </c>
      <c r="M77" s="10">
        <f t="shared" si="33"/>
        <v>2003</v>
      </c>
      <c r="N77" s="10">
        <f t="shared" si="33"/>
        <v>2004</v>
      </c>
      <c r="O77" s="10">
        <f t="shared" si="33"/>
        <v>2005</v>
      </c>
      <c r="P77" s="10">
        <f t="shared" si="33"/>
        <v>2006</v>
      </c>
      <c r="Q77" s="10">
        <f t="shared" si="33"/>
        <v>2007</v>
      </c>
      <c r="R77" s="10">
        <f t="shared" si="33"/>
        <v>2008</v>
      </c>
      <c r="S77" s="10">
        <f t="shared" si="33"/>
        <v>2009</v>
      </c>
      <c r="T77" s="10">
        <f t="shared" si="33"/>
        <v>2010</v>
      </c>
      <c r="U77" s="10">
        <f t="shared" si="33"/>
        <v>2011</v>
      </c>
      <c r="V77" s="10">
        <f t="shared" si="33"/>
        <v>2012</v>
      </c>
      <c r="W77" s="10">
        <f t="shared" si="33"/>
        <v>2013</v>
      </c>
      <c r="X77" s="10">
        <f t="shared" si="33"/>
        <v>2014</v>
      </c>
      <c r="Y77" s="10">
        <f t="shared" si="33"/>
        <v>2015</v>
      </c>
      <c r="Z77" s="10">
        <f t="shared" si="33"/>
        <v>2016</v>
      </c>
      <c r="AA77" s="10">
        <f t="shared" si="33"/>
        <v>2017</v>
      </c>
      <c r="AB77" s="10">
        <f t="shared" si="33"/>
        <v>2018</v>
      </c>
      <c r="AC77" s="10">
        <f t="shared" si="33"/>
        <v>2019</v>
      </c>
      <c r="AD77" s="10">
        <f t="shared" si="33"/>
        <v>2020</v>
      </c>
      <c r="AE77" s="11" t="s">
        <v>16</v>
      </c>
      <c r="AG77" s="11" t="s">
        <v>68</v>
      </c>
      <c r="AK77" s="14" t="s">
        <v>12</v>
      </c>
      <c r="AL77" s="14" t="s">
        <v>13</v>
      </c>
      <c r="AM77" s="14" t="s">
        <v>36</v>
      </c>
      <c r="AN77" s="14" t="s">
        <v>43</v>
      </c>
      <c r="AO77" s="14" t="s">
        <v>46</v>
      </c>
      <c r="AP77" s="14" t="s">
        <v>49</v>
      </c>
      <c r="AQ77" s="14" t="s">
        <v>55</v>
      </c>
      <c r="AR77" s="14" t="s">
        <v>60</v>
      </c>
      <c r="AS77" s="14" t="s">
        <v>67</v>
      </c>
      <c r="AT77" s="14" t="s">
        <v>78</v>
      </c>
      <c r="AU77" s="14" t="s">
        <v>84</v>
      </c>
    </row>
    <row r="78" spans="1:47" ht="15.6" customHeight="1" x14ac:dyDescent="0.2">
      <c r="A78" s="61">
        <v>1992</v>
      </c>
      <c r="B78" s="51">
        <v>421</v>
      </c>
      <c r="C78" s="49">
        <v>17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9">
        <v>0</v>
      </c>
      <c r="AD78" s="49">
        <v>0</v>
      </c>
      <c r="AE78" s="51">
        <f>SUM(B78:AD78)</f>
        <v>438</v>
      </c>
      <c r="AG78" s="49">
        <f>'Appendix A2(Transaction)'!AE6</f>
        <v>438</v>
      </c>
      <c r="AK78" s="49">
        <v>438</v>
      </c>
      <c r="AL78" s="49">
        <v>438</v>
      </c>
      <c r="AM78" s="49">
        <v>438</v>
      </c>
      <c r="AN78" s="49">
        <v>438</v>
      </c>
      <c r="AO78" s="49">
        <v>438</v>
      </c>
      <c r="AP78" s="49">
        <v>438</v>
      </c>
      <c r="AQ78" s="49">
        <v>438</v>
      </c>
      <c r="AR78" s="49">
        <v>438</v>
      </c>
      <c r="AS78" s="49">
        <v>438</v>
      </c>
      <c r="AT78" s="49">
        <v>438</v>
      </c>
      <c r="AU78" s="49">
        <v>438</v>
      </c>
    </row>
    <row r="79" spans="1:47" ht="15.6" customHeight="1" x14ac:dyDescent="0.2">
      <c r="A79" s="61">
        <f>A78+1</f>
        <v>1993</v>
      </c>
      <c r="B79" s="51">
        <v>0</v>
      </c>
      <c r="C79" s="49">
        <v>806</v>
      </c>
      <c r="D79" s="49">
        <v>9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51">
        <f t="shared" ref="AE79:AE106" si="34">SUM(B79:AD79)</f>
        <v>815</v>
      </c>
      <c r="AG79" s="49">
        <f>'Appendix A2(Transaction)'!AE7</f>
        <v>819</v>
      </c>
      <c r="AK79" s="49">
        <v>815</v>
      </c>
      <c r="AL79" s="49">
        <v>815</v>
      </c>
      <c r="AM79" s="49">
        <v>815</v>
      </c>
      <c r="AN79" s="49">
        <v>815</v>
      </c>
      <c r="AO79" s="49">
        <v>815</v>
      </c>
      <c r="AP79" s="49">
        <v>815</v>
      </c>
      <c r="AQ79" s="49">
        <v>815</v>
      </c>
      <c r="AR79" s="49">
        <v>815</v>
      </c>
      <c r="AS79" s="49">
        <v>816</v>
      </c>
      <c r="AT79" s="49">
        <v>815</v>
      </c>
      <c r="AU79" s="49">
        <v>815</v>
      </c>
    </row>
    <row r="80" spans="1:47" ht="15.6" customHeight="1" x14ac:dyDescent="0.2">
      <c r="A80" s="61">
        <f>A79+1</f>
        <v>1994</v>
      </c>
      <c r="B80" s="51">
        <v>0</v>
      </c>
      <c r="C80" s="49">
        <v>0</v>
      </c>
      <c r="D80" s="49">
        <v>585</v>
      </c>
      <c r="E80" s="49">
        <v>46</v>
      </c>
      <c r="F80" s="49">
        <v>2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51">
        <f t="shared" si="34"/>
        <v>633</v>
      </c>
      <c r="AG80" s="49">
        <f>'Appendix A2(Transaction)'!AE8</f>
        <v>633</v>
      </c>
      <c r="AK80" s="49">
        <v>633</v>
      </c>
      <c r="AL80" s="49">
        <v>633</v>
      </c>
      <c r="AM80" s="49">
        <v>633</v>
      </c>
      <c r="AN80" s="49">
        <v>633</v>
      </c>
      <c r="AO80" s="49">
        <v>633</v>
      </c>
      <c r="AP80" s="49">
        <v>633</v>
      </c>
      <c r="AQ80" s="49">
        <v>633</v>
      </c>
      <c r="AR80" s="49">
        <v>633</v>
      </c>
      <c r="AS80" s="49">
        <v>634</v>
      </c>
      <c r="AT80" s="49">
        <v>633</v>
      </c>
      <c r="AU80" s="49">
        <v>633</v>
      </c>
    </row>
    <row r="81" spans="1:47" ht="15.6" customHeight="1" x14ac:dyDescent="0.2">
      <c r="A81" s="61">
        <f>A80+1</f>
        <v>1995</v>
      </c>
      <c r="B81" s="51">
        <v>0</v>
      </c>
      <c r="C81" s="49">
        <v>0</v>
      </c>
      <c r="D81" s="49">
        <v>0</v>
      </c>
      <c r="E81" s="49">
        <v>1645</v>
      </c>
      <c r="F81" s="49">
        <v>394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51">
        <f t="shared" si="34"/>
        <v>2039</v>
      </c>
      <c r="AG81" s="49">
        <f>'Appendix A2(Transaction)'!AE9</f>
        <v>2035</v>
      </c>
      <c r="AK81" s="49">
        <v>1888</v>
      </c>
      <c r="AL81" s="49">
        <v>1888</v>
      </c>
      <c r="AM81" s="49">
        <v>1888</v>
      </c>
      <c r="AN81" s="49">
        <v>1888</v>
      </c>
      <c r="AO81" s="49">
        <v>1888</v>
      </c>
      <c r="AP81" s="49">
        <v>2039</v>
      </c>
      <c r="AQ81" s="49">
        <v>2039</v>
      </c>
      <c r="AR81" s="49">
        <v>2039</v>
      </c>
      <c r="AS81" s="49">
        <v>2039</v>
      </c>
      <c r="AT81" s="49">
        <v>2039</v>
      </c>
      <c r="AU81" s="49">
        <v>2039</v>
      </c>
    </row>
    <row r="82" spans="1:47" ht="15.6" customHeight="1" x14ac:dyDescent="0.2">
      <c r="A82" s="61">
        <f t="shared" ref="A82:A106" si="35">A81+1</f>
        <v>1996</v>
      </c>
      <c r="B82" s="51">
        <v>0</v>
      </c>
      <c r="C82" s="49">
        <v>0</v>
      </c>
      <c r="D82" s="49">
        <v>0</v>
      </c>
      <c r="E82" s="49">
        <v>0</v>
      </c>
      <c r="F82" s="49">
        <v>1094</v>
      </c>
      <c r="G82" s="49">
        <v>11</v>
      </c>
      <c r="H82" s="49">
        <v>0</v>
      </c>
      <c r="I82" s="49">
        <v>9</v>
      </c>
      <c r="J82" s="49">
        <v>0</v>
      </c>
      <c r="K82" s="49">
        <v>0</v>
      </c>
      <c r="L82" s="49">
        <v>62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51">
        <f t="shared" si="34"/>
        <v>1176</v>
      </c>
      <c r="AG82" s="49">
        <f>'Appendix A2(Transaction)'!AE10</f>
        <v>1176</v>
      </c>
      <c r="AK82" s="49">
        <v>1083</v>
      </c>
      <c r="AL82" s="49">
        <v>1096</v>
      </c>
      <c r="AM82" s="49">
        <v>1104</v>
      </c>
      <c r="AN82" s="49">
        <v>1118</v>
      </c>
      <c r="AO82" s="49">
        <v>1160</v>
      </c>
      <c r="AP82" s="49">
        <v>1164</v>
      </c>
      <c r="AQ82" s="49">
        <v>1167</v>
      </c>
      <c r="AR82" s="49">
        <v>1170</v>
      </c>
      <c r="AS82" s="49">
        <v>1172</v>
      </c>
      <c r="AT82" s="49">
        <v>1173</v>
      </c>
      <c r="AU82" s="49">
        <v>1174</v>
      </c>
    </row>
    <row r="83" spans="1:47" ht="15.6" customHeight="1" x14ac:dyDescent="0.2">
      <c r="A83" s="61">
        <f t="shared" si="35"/>
        <v>1997</v>
      </c>
      <c r="B83" s="51">
        <v>0</v>
      </c>
      <c r="C83" s="49">
        <v>0</v>
      </c>
      <c r="D83" s="49">
        <v>0</v>
      </c>
      <c r="E83" s="49">
        <v>0</v>
      </c>
      <c r="F83" s="49">
        <v>0</v>
      </c>
      <c r="G83" s="49">
        <v>1932</v>
      </c>
      <c r="H83" s="49">
        <v>1248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7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51">
        <f t="shared" si="34"/>
        <v>3187</v>
      </c>
      <c r="AG83" s="49">
        <f>'Appendix A2(Transaction)'!AE11</f>
        <v>3188</v>
      </c>
      <c r="AK83" s="49">
        <v>2948</v>
      </c>
      <c r="AL83" s="49">
        <v>2967</v>
      </c>
      <c r="AM83" s="49">
        <v>2978</v>
      </c>
      <c r="AN83" s="49">
        <v>2986</v>
      </c>
      <c r="AO83" s="49">
        <v>3008</v>
      </c>
      <c r="AP83" s="49">
        <v>3033</v>
      </c>
      <c r="AQ83" s="49">
        <v>3055</v>
      </c>
      <c r="AR83" s="49">
        <v>3097</v>
      </c>
      <c r="AS83" s="49">
        <v>3109</v>
      </c>
      <c r="AT83" s="49">
        <v>3174</v>
      </c>
      <c r="AU83" s="49">
        <v>3182</v>
      </c>
    </row>
    <row r="84" spans="1:47" ht="15.6" customHeight="1" x14ac:dyDescent="0.2">
      <c r="A84" s="61">
        <f t="shared" si="35"/>
        <v>1998</v>
      </c>
      <c r="B84" s="51">
        <v>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1518</v>
      </c>
      <c r="I84" s="49">
        <v>1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  <c r="Q84" s="49">
        <v>0</v>
      </c>
      <c r="R84" s="49">
        <v>0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49">
        <v>0</v>
      </c>
      <c r="AA84" s="49">
        <v>0</v>
      </c>
      <c r="AB84" s="49">
        <v>0</v>
      </c>
      <c r="AC84" s="49">
        <v>0</v>
      </c>
      <c r="AD84" s="49">
        <v>0</v>
      </c>
      <c r="AE84" s="51">
        <f t="shared" si="34"/>
        <v>1519</v>
      </c>
      <c r="AG84" s="49">
        <f>'Appendix A2(Transaction)'!AE12</f>
        <v>1521</v>
      </c>
      <c r="AK84" s="49">
        <v>1208</v>
      </c>
      <c r="AL84" s="49">
        <v>1226</v>
      </c>
      <c r="AM84" s="49">
        <v>1288</v>
      </c>
      <c r="AN84" s="49">
        <v>1291</v>
      </c>
      <c r="AO84" s="49">
        <v>1295</v>
      </c>
      <c r="AP84" s="49">
        <v>1344</v>
      </c>
      <c r="AQ84" s="49">
        <v>1375</v>
      </c>
      <c r="AR84" s="49">
        <v>1430</v>
      </c>
      <c r="AS84" s="49">
        <v>1434</v>
      </c>
      <c r="AT84" s="49">
        <v>1509</v>
      </c>
      <c r="AU84" s="49">
        <v>1513</v>
      </c>
    </row>
    <row r="85" spans="1:47" ht="15.6" customHeight="1" x14ac:dyDescent="0.2">
      <c r="A85" s="61">
        <f t="shared" si="35"/>
        <v>1999</v>
      </c>
      <c r="B85" s="51">
        <v>0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820</v>
      </c>
      <c r="J85" s="49">
        <v>8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51">
        <f t="shared" si="34"/>
        <v>828</v>
      </c>
      <c r="AG85" s="49">
        <f>'Appendix A2(Transaction)'!AE13</f>
        <v>829</v>
      </c>
      <c r="AK85" s="49">
        <v>827</v>
      </c>
      <c r="AL85" s="49">
        <v>827</v>
      </c>
      <c r="AM85" s="49">
        <v>827</v>
      </c>
      <c r="AN85" s="49">
        <v>827</v>
      </c>
      <c r="AO85" s="49">
        <v>827</v>
      </c>
      <c r="AP85" s="49">
        <v>827</v>
      </c>
      <c r="AQ85" s="49">
        <v>827</v>
      </c>
      <c r="AR85" s="49">
        <v>827</v>
      </c>
      <c r="AS85" s="49">
        <v>828</v>
      </c>
      <c r="AT85" s="49">
        <v>828</v>
      </c>
      <c r="AU85" s="49">
        <v>828</v>
      </c>
    </row>
    <row r="86" spans="1:47" ht="15.6" customHeight="1" x14ac:dyDescent="0.2">
      <c r="A86" s="61">
        <f t="shared" si="35"/>
        <v>2000</v>
      </c>
      <c r="B86" s="51">
        <v>0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1886</v>
      </c>
      <c r="K86" s="49">
        <v>17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0</v>
      </c>
      <c r="AE86" s="51">
        <f t="shared" si="34"/>
        <v>1903</v>
      </c>
      <c r="AG86" s="49">
        <f>'Appendix A2(Transaction)'!AE14</f>
        <v>1905</v>
      </c>
      <c r="AK86" s="49">
        <v>1684</v>
      </c>
      <c r="AL86" s="49">
        <v>1699</v>
      </c>
      <c r="AM86" s="49">
        <v>1707</v>
      </c>
      <c r="AN86" s="49">
        <v>1731</v>
      </c>
      <c r="AO86" s="49">
        <v>1788</v>
      </c>
      <c r="AP86" s="49">
        <v>1796</v>
      </c>
      <c r="AQ86" s="49">
        <v>1806</v>
      </c>
      <c r="AR86" s="49">
        <v>1817</v>
      </c>
      <c r="AS86" s="49">
        <v>1830</v>
      </c>
      <c r="AT86" s="49">
        <v>1849</v>
      </c>
      <c r="AU86" s="49">
        <v>1872</v>
      </c>
    </row>
    <row r="87" spans="1:47" ht="15.6" customHeight="1" x14ac:dyDescent="0.2">
      <c r="A87" s="61">
        <f t="shared" si="35"/>
        <v>2001</v>
      </c>
      <c r="B87" s="51">
        <v>0</v>
      </c>
      <c r="C87" s="49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s="49">
        <v>0</v>
      </c>
      <c r="K87" s="49">
        <v>1260</v>
      </c>
      <c r="L87" s="49">
        <v>2</v>
      </c>
      <c r="M87" s="49">
        <v>2</v>
      </c>
      <c r="N87" s="49">
        <v>0</v>
      </c>
      <c r="O87" s="49">
        <v>0</v>
      </c>
      <c r="P87" s="49">
        <v>0</v>
      </c>
      <c r="Q87" s="49">
        <v>0</v>
      </c>
      <c r="R87" s="49">
        <v>57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49">
        <v>0</v>
      </c>
      <c r="AA87" s="49">
        <v>0</v>
      </c>
      <c r="AB87" s="49">
        <v>0</v>
      </c>
      <c r="AC87" s="49">
        <v>0</v>
      </c>
      <c r="AD87" s="49">
        <v>0</v>
      </c>
      <c r="AE87" s="51">
        <f t="shared" si="34"/>
        <v>1321</v>
      </c>
      <c r="AG87" s="49">
        <f>'Appendix A2(Transaction)'!AE15</f>
        <v>1321</v>
      </c>
      <c r="AK87" s="49">
        <v>1269</v>
      </c>
      <c r="AL87" s="49">
        <v>1272</v>
      </c>
      <c r="AM87" s="49">
        <v>1275</v>
      </c>
      <c r="AN87" s="49">
        <v>1278</v>
      </c>
      <c r="AO87" s="49">
        <v>1280</v>
      </c>
      <c r="AP87" s="49">
        <v>1287</v>
      </c>
      <c r="AQ87" s="49">
        <v>1295</v>
      </c>
      <c r="AR87" s="49">
        <v>1298</v>
      </c>
      <c r="AS87" s="49">
        <v>1302</v>
      </c>
      <c r="AT87" s="49">
        <v>1308</v>
      </c>
      <c r="AU87" s="49">
        <v>1309</v>
      </c>
    </row>
    <row r="88" spans="1:47" ht="15.6" customHeight="1" x14ac:dyDescent="0.2">
      <c r="A88" s="61">
        <f t="shared" si="35"/>
        <v>2002</v>
      </c>
      <c r="B88" s="51">
        <v>0</v>
      </c>
      <c r="C88" s="49">
        <v>0</v>
      </c>
      <c r="D88" s="49">
        <v>0</v>
      </c>
      <c r="E88" s="49">
        <v>0</v>
      </c>
      <c r="F88" s="49">
        <v>0</v>
      </c>
      <c r="G88" s="49">
        <v>0</v>
      </c>
      <c r="H88" s="49">
        <v>0</v>
      </c>
      <c r="I88" s="49">
        <v>0</v>
      </c>
      <c r="J88" s="49">
        <v>0</v>
      </c>
      <c r="K88" s="49">
        <v>0</v>
      </c>
      <c r="L88" s="49">
        <v>1271</v>
      </c>
      <c r="M88" s="49">
        <v>97</v>
      </c>
      <c r="N88" s="49">
        <v>9</v>
      </c>
      <c r="O88" s="49">
        <v>0</v>
      </c>
      <c r="P88" s="49">
        <v>0</v>
      </c>
      <c r="Q88" s="49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49">
        <v>0</v>
      </c>
      <c r="AA88" s="49">
        <v>0</v>
      </c>
      <c r="AB88" s="49">
        <v>0</v>
      </c>
      <c r="AC88" s="49">
        <v>0</v>
      </c>
      <c r="AD88" s="49">
        <v>0</v>
      </c>
      <c r="AE88" s="51">
        <f t="shared" si="34"/>
        <v>1377</v>
      </c>
      <c r="AG88" s="49">
        <f>'Appendix A2(Transaction)'!AE16</f>
        <v>1376</v>
      </c>
      <c r="AK88" s="49">
        <v>1323</v>
      </c>
      <c r="AL88" s="49">
        <v>1348</v>
      </c>
      <c r="AM88" s="49">
        <v>1364</v>
      </c>
      <c r="AN88" s="49">
        <v>1364</v>
      </c>
      <c r="AO88" s="49">
        <v>1375</v>
      </c>
      <c r="AP88" s="49">
        <v>1375</v>
      </c>
      <c r="AQ88" s="49">
        <v>1376</v>
      </c>
      <c r="AR88" s="49">
        <v>1376</v>
      </c>
      <c r="AS88" s="49">
        <v>1376</v>
      </c>
      <c r="AT88" s="49">
        <v>1376</v>
      </c>
      <c r="AU88" s="49">
        <v>1377</v>
      </c>
    </row>
    <row r="89" spans="1:47" ht="15.6" customHeight="1" x14ac:dyDescent="0.2">
      <c r="A89" s="61">
        <f t="shared" si="35"/>
        <v>2003</v>
      </c>
      <c r="B89" s="51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  <c r="H89" s="49">
        <v>0</v>
      </c>
      <c r="I89" s="49">
        <v>0</v>
      </c>
      <c r="J89" s="49">
        <v>0</v>
      </c>
      <c r="K89" s="49">
        <v>0</v>
      </c>
      <c r="L89" s="49">
        <v>0</v>
      </c>
      <c r="M89" s="49">
        <v>3465</v>
      </c>
      <c r="N89" s="49">
        <v>277</v>
      </c>
      <c r="O89" s="49">
        <v>12</v>
      </c>
      <c r="P89" s="49">
        <v>0</v>
      </c>
      <c r="Q89" s="49">
        <v>0</v>
      </c>
      <c r="R89" s="49">
        <v>1</v>
      </c>
      <c r="S89" s="49">
        <v>0</v>
      </c>
      <c r="T89" s="49">
        <v>9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51">
        <f t="shared" si="34"/>
        <v>3764</v>
      </c>
      <c r="AG89" s="49">
        <f>'Appendix A2(Transaction)'!AE17</f>
        <v>3763</v>
      </c>
      <c r="AK89" s="49">
        <v>1969</v>
      </c>
      <c r="AL89" s="49">
        <v>2561</v>
      </c>
      <c r="AM89" s="49">
        <v>2615</v>
      </c>
      <c r="AN89" s="49">
        <v>2714</v>
      </c>
      <c r="AO89" s="49">
        <v>2821</v>
      </c>
      <c r="AP89" s="49">
        <v>2977</v>
      </c>
      <c r="AQ89" s="49">
        <v>2994</v>
      </c>
      <c r="AR89" s="49">
        <v>3066</v>
      </c>
      <c r="AS89" s="49">
        <v>3110</v>
      </c>
      <c r="AT89" s="49">
        <v>3150</v>
      </c>
      <c r="AU89" s="49">
        <v>3173</v>
      </c>
    </row>
    <row r="90" spans="1:47" ht="15.6" customHeight="1" x14ac:dyDescent="0.2">
      <c r="A90" s="61">
        <f t="shared" si="35"/>
        <v>2004</v>
      </c>
      <c r="B90" s="51">
        <v>0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9">
        <v>4019</v>
      </c>
      <c r="O90" s="49">
        <v>3</v>
      </c>
      <c r="P90" s="49">
        <v>1</v>
      </c>
      <c r="Q90" s="49">
        <v>0</v>
      </c>
      <c r="R90" s="49">
        <v>39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0</v>
      </c>
      <c r="AE90" s="51">
        <f t="shared" si="34"/>
        <v>4062</v>
      </c>
      <c r="AG90" s="49">
        <f>'Appendix A2(Transaction)'!AE18</f>
        <v>4062</v>
      </c>
      <c r="AK90" s="49">
        <v>2114</v>
      </c>
      <c r="AL90" s="49">
        <v>2288</v>
      </c>
      <c r="AM90" s="49">
        <v>3367</v>
      </c>
      <c r="AN90" s="49">
        <v>3544</v>
      </c>
      <c r="AO90" s="49">
        <v>3698</v>
      </c>
      <c r="AP90" s="49">
        <v>3964</v>
      </c>
      <c r="AQ90" s="49">
        <v>3979</v>
      </c>
      <c r="AR90" s="49">
        <v>3996</v>
      </c>
      <c r="AS90" s="49">
        <v>4010</v>
      </c>
      <c r="AT90" s="49">
        <v>4025</v>
      </c>
      <c r="AU90" s="49">
        <v>4054</v>
      </c>
    </row>
    <row r="91" spans="1:47" ht="15.6" customHeight="1" x14ac:dyDescent="0.2">
      <c r="A91" s="61">
        <f t="shared" si="35"/>
        <v>2005</v>
      </c>
      <c r="B91" s="51">
        <v>0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1861</v>
      </c>
      <c r="P91" s="49">
        <v>366</v>
      </c>
      <c r="Q91" s="49">
        <v>0</v>
      </c>
      <c r="R91" s="49">
        <v>0</v>
      </c>
      <c r="S91" s="49">
        <v>0</v>
      </c>
      <c r="T91" s="49">
        <v>11</v>
      </c>
      <c r="U91" s="49">
        <v>0</v>
      </c>
      <c r="V91" s="49">
        <v>0</v>
      </c>
      <c r="W91" s="49">
        <v>1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51">
        <f t="shared" si="34"/>
        <v>2239</v>
      </c>
      <c r="AG91" s="49">
        <f>'Appendix A2(Transaction)'!AE19</f>
        <v>2240</v>
      </c>
      <c r="AK91" s="49">
        <v>1488</v>
      </c>
      <c r="AL91" s="49">
        <v>1769</v>
      </c>
      <c r="AM91" s="49">
        <v>1815</v>
      </c>
      <c r="AN91" s="49">
        <v>2173</v>
      </c>
      <c r="AO91" s="49">
        <v>2182</v>
      </c>
      <c r="AP91" s="49">
        <v>2191</v>
      </c>
      <c r="AQ91" s="49">
        <v>2199</v>
      </c>
      <c r="AR91" s="49">
        <v>2209</v>
      </c>
      <c r="AS91" s="49">
        <v>2216</v>
      </c>
      <c r="AT91" s="49">
        <v>2227</v>
      </c>
      <c r="AU91" s="49">
        <v>2232</v>
      </c>
    </row>
    <row r="92" spans="1:47" ht="15.6" customHeight="1" x14ac:dyDescent="0.2">
      <c r="A92" s="61">
        <f t="shared" si="35"/>
        <v>2006</v>
      </c>
      <c r="B92" s="51">
        <v>0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1173</v>
      </c>
      <c r="Q92" s="49">
        <v>19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1</v>
      </c>
      <c r="AD92" s="49">
        <v>0</v>
      </c>
      <c r="AE92" s="51">
        <f t="shared" si="34"/>
        <v>1193</v>
      </c>
      <c r="AG92" s="49">
        <f>'Appendix A2(Transaction)'!AE20</f>
        <v>1192</v>
      </c>
      <c r="AK92" s="49">
        <v>716</v>
      </c>
      <c r="AL92" s="49">
        <v>789</v>
      </c>
      <c r="AM92" s="49">
        <v>843</v>
      </c>
      <c r="AN92" s="49">
        <v>967</v>
      </c>
      <c r="AO92" s="49">
        <v>1028</v>
      </c>
      <c r="AP92" s="49">
        <v>1188</v>
      </c>
      <c r="AQ92" s="49">
        <v>1189</v>
      </c>
      <c r="AR92" s="49">
        <v>1190</v>
      </c>
      <c r="AS92" s="49">
        <v>1192</v>
      </c>
      <c r="AT92" s="49">
        <v>1191</v>
      </c>
      <c r="AU92" s="49">
        <v>1192</v>
      </c>
    </row>
    <row r="93" spans="1:47" ht="15.6" customHeight="1" x14ac:dyDescent="0.2">
      <c r="A93" s="61">
        <f t="shared" si="35"/>
        <v>2007</v>
      </c>
      <c r="B93" s="51">
        <v>0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3124</v>
      </c>
      <c r="R93" s="49">
        <v>54</v>
      </c>
      <c r="S93" s="49">
        <v>0</v>
      </c>
      <c r="T93" s="49">
        <v>297</v>
      </c>
      <c r="U93" s="49">
        <v>0</v>
      </c>
      <c r="V93" s="49">
        <v>5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51">
        <f t="shared" si="34"/>
        <v>3480</v>
      </c>
      <c r="AG93" s="49">
        <f>'Appendix A2(Transaction)'!AE21</f>
        <v>3480</v>
      </c>
      <c r="AK93" s="49">
        <v>627</v>
      </c>
      <c r="AL93" s="49">
        <v>839</v>
      </c>
      <c r="AM93" s="49">
        <v>1027</v>
      </c>
      <c r="AN93" s="49">
        <v>1297</v>
      </c>
      <c r="AO93" s="49">
        <v>1895</v>
      </c>
      <c r="AP93" s="49">
        <v>2376</v>
      </c>
      <c r="AQ93" s="49">
        <v>2721</v>
      </c>
      <c r="AR93" s="49">
        <v>3193</v>
      </c>
      <c r="AS93" s="49">
        <v>3233</v>
      </c>
      <c r="AT93" s="49">
        <v>3249</v>
      </c>
      <c r="AU93" s="49">
        <v>3472</v>
      </c>
    </row>
    <row r="94" spans="1:47" ht="15.6" customHeight="1" x14ac:dyDescent="0.2">
      <c r="A94" s="61">
        <f t="shared" si="35"/>
        <v>2008</v>
      </c>
      <c r="B94" s="51">
        <v>0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3274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34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51">
        <f t="shared" si="34"/>
        <v>3308</v>
      </c>
      <c r="AG94" s="49">
        <f>'Appendix A2(Transaction)'!AE22</f>
        <v>3308</v>
      </c>
      <c r="AK94" s="49">
        <v>528</v>
      </c>
      <c r="AL94" s="49">
        <v>750</v>
      </c>
      <c r="AM94" s="49">
        <v>979</v>
      </c>
      <c r="AN94" s="49">
        <v>1240</v>
      </c>
      <c r="AO94" s="49">
        <v>1678</v>
      </c>
      <c r="AP94" s="49">
        <v>3070</v>
      </c>
      <c r="AQ94" s="49">
        <v>3191</v>
      </c>
      <c r="AR94" s="49">
        <v>3216</v>
      </c>
      <c r="AS94" s="49">
        <v>3285</v>
      </c>
      <c r="AT94" s="49">
        <v>3295</v>
      </c>
      <c r="AU94" s="49">
        <v>3300</v>
      </c>
    </row>
    <row r="95" spans="1:47" ht="15.6" customHeight="1" x14ac:dyDescent="0.2">
      <c r="A95" s="61">
        <f t="shared" si="35"/>
        <v>2009</v>
      </c>
      <c r="B95" s="51">
        <v>0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1226</v>
      </c>
      <c r="T95" s="49">
        <v>1255</v>
      </c>
      <c r="U95" s="49">
        <v>29</v>
      </c>
      <c r="V95" s="49">
        <v>43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51">
        <f t="shared" si="34"/>
        <v>2553</v>
      </c>
      <c r="AG95" s="49">
        <f>'Appendix A2(Transaction)'!AE23</f>
        <v>2552</v>
      </c>
      <c r="AK95" s="49">
        <v>176</v>
      </c>
      <c r="AL95" s="49">
        <v>314</v>
      </c>
      <c r="AM95" s="49">
        <v>381</v>
      </c>
      <c r="AN95" s="49">
        <v>533</v>
      </c>
      <c r="AO95" s="49">
        <v>707</v>
      </c>
      <c r="AP95" s="49">
        <v>1540</v>
      </c>
      <c r="AQ95" s="49">
        <v>1822</v>
      </c>
      <c r="AR95" s="49">
        <v>2386</v>
      </c>
      <c r="AS95" s="49">
        <v>2500</v>
      </c>
      <c r="AT95" s="49">
        <v>2523</v>
      </c>
      <c r="AU95" s="49">
        <v>2535</v>
      </c>
    </row>
    <row r="96" spans="1:47" ht="15.6" customHeight="1" x14ac:dyDescent="0.2">
      <c r="A96" s="61">
        <f t="shared" si="35"/>
        <v>2010</v>
      </c>
      <c r="B96" s="51">
        <v>0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>
        <v>0</v>
      </c>
      <c r="Q96" s="49">
        <v>0</v>
      </c>
      <c r="R96" s="49">
        <v>0</v>
      </c>
      <c r="S96" s="49">
        <v>0</v>
      </c>
      <c r="T96" s="49">
        <v>329</v>
      </c>
      <c r="U96" s="49">
        <v>104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51">
        <f t="shared" si="34"/>
        <v>433</v>
      </c>
      <c r="AG96" s="49">
        <f>'Appendix A2(Transaction)'!AE24</f>
        <v>434</v>
      </c>
      <c r="AL96" s="49">
        <v>132</v>
      </c>
      <c r="AM96" s="49">
        <v>182</v>
      </c>
      <c r="AN96" s="49">
        <v>226</v>
      </c>
      <c r="AO96" s="49">
        <v>279</v>
      </c>
      <c r="AP96" s="49">
        <v>391</v>
      </c>
      <c r="AQ96" s="49">
        <v>392</v>
      </c>
      <c r="AR96" s="49">
        <v>392</v>
      </c>
      <c r="AS96" s="49">
        <v>395</v>
      </c>
      <c r="AT96" s="49">
        <v>395</v>
      </c>
      <c r="AU96" s="49">
        <v>395</v>
      </c>
    </row>
    <row r="97" spans="1:47" ht="15.6" customHeight="1" x14ac:dyDescent="0.2">
      <c r="A97" s="61">
        <f t="shared" si="35"/>
        <v>2011</v>
      </c>
      <c r="B97" s="51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748</v>
      </c>
      <c r="V97" s="49">
        <v>1</v>
      </c>
      <c r="W97" s="49">
        <v>10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51">
        <f t="shared" si="34"/>
        <v>759</v>
      </c>
      <c r="AG97" s="49">
        <f>'Appendix A2(Transaction)'!AE25</f>
        <v>760</v>
      </c>
      <c r="AM97" s="49">
        <v>89</v>
      </c>
      <c r="AN97" s="49">
        <v>238</v>
      </c>
      <c r="AO97" s="49">
        <v>262</v>
      </c>
      <c r="AP97" s="49">
        <v>348</v>
      </c>
      <c r="AQ97" s="49">
        <v>492</v>
      </c>
      <c r="AR97" s="49">
        <v>745</v>
      </c>
      <c r="AS97" s="49">
        <v>759</v>
      </c>
      <c r="AT97" s="49">
        <v>759</v>
      </c>
      <c r="AU97" s="49">
        <v>759</v>
      </c>
    </row>
    <row r="98" spans="1:47" ht="15.6" customHeight="1" x14ac:dyDescent="0.2">
      <c r="A98" s="61">
        <f t="shared" si="35"/>
        <v>2012</v>
      </c>
      <c r="B98" s="51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459</v>
      </c>
      <c r="W98" s="49">
        <v>131</v>
      </c>
      <c r="X98" s="49">
        <v>2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51">
        <f t="shared" si="34"/>
        <v>592</v>
      </c>
      <c r="AG98" s="49">
        <f>'Appendix A2(Transaction)'!AE26</f>
        <v>593</v>
      </c>
      <c r="AN98" s="49">
        <v>86</v>
      </c>
      <c r="AO98" s="49">
        <v>164</v>
      </c>
      <c r="AP98" s="49">
        <v>300</v>
      </c>
      <c r="AQ98" s="49">
        <v>328</v>
      </c>
      <c r="AR98" s="49">
        <v>436</v>
      </c>
      <c r="AS98" s="49">
        <v>581</v>
      </c>
      <c r="AT98" s="49">
        <v>589</v>
      </c>
      <c r="AU98" s="49">
        <v>590</v>
      </c>
    </row>
    <row r="99" spans="1:47" ht="15.6" customHeight="1" x14ac:dyDescent="0.2">
      <c r="A99" s="61">
        <f t="shared" si="35"/>
        <v>2013</v>
      </c>
      <c r="B99" s="51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531</v>
      </c>
      <c r="X99" s="49">
        <v>2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51">
        <f t="shared" si="34"/>
        <v>533</v>
      </c>
      <c r="AG99" s="49">
        <f>'Appendix A2(Transaction)'!AE27</f>
        <v>532</v>
      </c>
      <c r="AO99" s="49">
        <v>50</v>
      </c>
      <c r="AP99" s="49">
        <v>165</v>
      </c>
      <c r="AQ99" s="49">
        <v>265</v>
      </c>
      <c r="AR99" s="49">
        <v>314</v>
      </c>
      <c r="AS99" s="49">
        <v>316</v>
      </c>
      <c r="AT99" s="49">
        <v>323</v>
      </c>
      <c r="AU99" s="49">
        <v>533</v>
      </c>
    </row>
    <row r="100" spans="1:47" ht="15.6" customHeight="1" x14ac:dyDescent="0.2">
      <c r="A100" s="61">
        <f t="shared" si="35"/>
        <v>2014</v>
      </c>
      <c r="B100" s="51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154</v>
      </c>
      <c r="Y100" s="49">
        <v>1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51">
        <f t="shared" si="34"/>
        <v>155</v>
      </c>
      <c r="AG100" s="49">
        <f>'Appendix A2(Transaction)'!AE28</f>
        <v>155</v>
      </c>
      <c r="AP100" s="49">
        <v>36</v>
      </c>
      <c r="AQ100" s="49">
        <v>73</v>
      </c>
      <c r="AR100" s="49">
        <v>99</v>
      </c>
      <c r="AS100" s="49">
        <v>127</v>
      </c>
      <c r="AT100" s="49">
        <v>155</v>
      </c>
      <c r="AU100" s="49">
        <v>155</v>
      </c>
    </row>
    <row r="101" spans="1:47" ht="15.6" customHeight="1" x14ac:dyDescent="0.2">
      <c r="A101" s="61">
        <f t="shared" si="35"/>
        <v>2015</v>
      </c>
      <c r="B101" s="51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672</v>
      </c>
      <c r="Z101" s="49">
        <v>117</v>
      </c>
      <c r="AA101" s="49">
        <v>0</v>
      </c>
      <c r="AB101" s="49">
        <v>0</v>
      </c>
      <c r="AC101" s="49">
        <v>0</v>
      </c>
      <c r="AD101" s="49">
        <v>0</v>
      </c>
      <c r="AE101" s="51">
        <f t="shared" si="34"/>
        <v>789</v>
      </c>
      <c r="AG101" s="49">
        <f>'Appendix A2(Transaction)'!AE29</f>
        <v>789</v>
      </c>
      <c r="AQ101" s="49">
        <v>112</v>
      </c>
      <c r="AR101" s="49">
        <v>221</v>
      </c>
      <c r="AS101" s="49">
        <v>329</v>
      </c>
      <c r="AT101" s="49">
        <v>399</v>
      </c>
      <c r="AU101" s="49">
        <v>780</v>
      </c>
    </row>
    <row r="102" spans="1:47" ht="15.6" customHeight="1" x14ac:dyDescent="0.2">
      <c r="A102" s="61">
        <f t="shared" si="35"/>
        <v>2016</v>
      </c>
      <c r="B102" s="51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814</v>
      </c>
      <c r="AA102" s="49">
        <v>0</v>
      </c>
      <c r="AB102" s="49">
        <v>0</v>
      </c>
      <c r="AC102" s="49">
        <v>0</v>
      </c>
      <c r="AD102" s="49">
        <v>0</v>
      </c>
      <c r="AE102" s="51">
        <f t="shared" si="34"/>
        <v>814</v>
      </c>
      <c r="AG102" s="49">
        <f>'Appendix A2(Transaction)'!AE30</f>
        <v>814</v>
      </c>
      <c r="AR102" s="49">
        <v>146</v>
      </c>
      <c r="AS102" s="49">
        <v>352</v>
      </c>
      <c r="AT102" s="49">
        <v>442</v>
      </c>
      <c r="AU102" s="49">
        <v>473</v>
      </c>
    </row>
    <row r="103" spans="1:47" ht="15.6" customHeight="1" x14ac:dyDescent="0.2">
      <c r="A103" s="61">
        <f t="shared" si="35"/>
        <v>2017</v>
      </c>
      <c r="B103" s="51">
        <v>0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49">
        <v>0</v>
      </c>
      <c r="AA103" s="49">
        <v>168</v>
      </c>
      <c r="AB103" s="49">
        <v>2</v>
      </c>
      <c r="AC103" s="49">
        <v>0</v>
      </c>
      <c r="AD103" s="49">
        <v>0</v>
      </c>
      <c r="AE103" s="51">
        <f t="shared" si="34"/>
        <v>170</v>
      </c>
      <c r="AG103" s="49">
        <f>'Appendix A2(Transaction)'!AE31</f>
        <v>170</v>
      </c>
      <c r="AS103" s="49">
        <v>73</v>
      </c>
      <c r="AT103" s="49">
        <v>126</v>
      </c>
      <c r="AU103" s="49">
        <v>156</v>
      </c>
    </row>
    <row r="104" spans="1:47" ht="15.6" customHeight="1" x14ac:dyDescent="0.2">
      <c r="A104" s="61">
        <f t="shared" si="35"/>
        <v>2018</v>
      </c>
      <c r="B104" s="51">
        <v>0</v>
      </c>
      <c r="C104" s="49">
        <v>0</v>
      </c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151</v>
      </c>
      <c r="AC104" s="49">
        <v>36</v>
      </c>
      <c r="AD104" s="49">
        <v>0</v>
      </c>
      <c r="AE104" s="51">
        <f t="shared" si="34"/>
        <v>187</v>
      </c>
      <c r="AG104" s="49">
        <f>'Appendix A2(Transaction)'!AE32</f>
        <v>187</v>
      </c>
      <c r="AT104" s="49">
        <v>65</v>
      </c>
      <c r="AU104" s="49">
        <v>180</v>
      </c>
    </row>
    <row r="105" spans="1:47" ht="15.6" customHeight="1" x14ac:dyDescent="0.2">
      <c r="A105" s="61">
        <f t="shared" si="35"/>
        <v>2019</v>
      </c>
      <c r="B105" s="51">
        <v>0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170</v>
      </c>
      <c r="AD105" s="49">
        <v>19</v>
      </c>
      <c r="AE105" s="51">
        <f t="shared" si="34"/>
        <v>189</v>
      </c>
      <c r="AG105" s="49">
        <f>'Appendix A2(Transaction)'!AE33</f>
        <v>189</v>
      </c>
      <c r="AU105" s="49">
        <v>87</v>
      </c>
    </row>
    <row r="106" spans="1:47" ht="15.6" customHeight="1" thickBot="1" x14ac:dyDescent="0.25">
      <c r="A106" s="62">
        <f t="shared" si="35"/>
        <v>2020</v>
      </c>
      <c r="B106" s="51">
        <v>0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55</v>
      </c>
      <c r="AE106" s="51">
        <f t="shared" si="34"/>
        <v>55</v>
      </c>
      <c r="AG106" s="49">
        <f>'Appendix A2(Transaction)'!AE34</f>
        <v>55</v>
      </c>
    </row>
    <row r="107" spans="1:47" ht="15.6" customHeight="1" x14ac:dyDescent="0.2">
      <c r="A107" s="32" t="s">
        <v>16</v>
      </c>
      <c r="B107" s="32">
        <f>SUM(B78:B106)</f>
        <v>421</v>
      </c>
      <c r="C107" s="32">
        <f t="shared" ref="C107:AG107" si="36">SUM(C78:C106)</f>
        <v>823</v>
      </c>
      <c r="D107" s="32">
        <f t="shared" si="36"/>
        <v>594</v>
      </c>
      <c r="E107" s="32">
        <f t="shared" si="36"/>
        <v>1691</v>
      </c>
      <c r="F107" s="32">
        <f t="shared" si="36"/>
        <v>1490</v>
      </c>
      <c r="G107" s="32">
        <f t="shared" si="36"/>
        <v>1943</v>
      </c>
      <c r="H107" s="32">
        <f t="shared" si="36"/>
        <v>2766</v>
      </c>
      <c r="I107" s="32">
        <f t="shared" si="36"/>
        <v>830</v>
      </c>
      <c r="J107" s="32">
        <f t="shared" si="36"/>
        <v>1894</v>
      </c>
      <c r="K107" s="32">
        <f t="shared" si="36"/>
        <v>1277</v>
      </c>
      <c r="L107" s="32">
        <f t="shared" si="36"/>
        <v>1335</v>
      </c>
      <c r="M107" s="32">
        <f t="shared" si="36"/>
        <v>3564</v>
      </c>
      <c r="N107" s="32">
        <f t="shared" si="36"/>
        <v>4305</v>
      </c>
      <c r="O107" s="32">
        <f t="shared" si="36"/>
        <v>1876</v>
      </c>
      <c r="P107" s="32">
        <f t="shared" si="36"/>
        <v>1540</v>
      </c>
      <c r="Q107" s="32">
        <f t="shared" si="36"/>
        <v>3143</v>
      </c>
      <c r="R107" s="32">
        <f t="shared" si="36"/>
        <v>3425</v>
      </c>
      <c r="S107" s="32">
        <f t="shared" si="36"/>
        <v>1226</v>
      </c>
      <c r="T107" s="32">
        <f t="shared" si="36"/>
        <v>1901</v>
      </c>
      <c r="U107" s="32">
        <f t="shared" si="36"/>
        <v>881</v>
      </c>
      <c r="V107" s="32">
        <f t="shared" si="36"/>
        <v>508</v>
      </c>
      <c r="W107" s="32">
        <f t="shared" si="36"/>
        <v>673</v>
      </c>
      <c r="X107" s="32">
        <f t="shared" si="36"/>
        <v>199</v>
      </c>
      <c r="Y107" s="32">
        <f t="shared" si="36"/>
        <v>673</v>
      </c>
      <c r="Z107" s="32">
        <f t="shared" si="36"/>
        <v>931</v>
      </c>
      <c r="AA107" s="32">
        <f t="shared" si="36"/>
        <v>168</v>
      </c>
      <c r="AB107" s="32">
        <f t="shared" si="36"/>
        <v>153</v>
      </c>
      <c r="AC107" s="32">
        <f t="shared" si="36"/>
        <v>207</v>
      </c>
      <c r="AD107" s="32">
        <f t="shared" si="36"/>
        <v>74</v>
      </c>
      <c r="AE107" s="32">
        <f t="shared" si="36"/>
        <v>40511</v>
      </c>
      <c r="AG107" s="32">
        <f t="shared" si="36"/>
        <v>40516</v>
      </c>
      <c r="AK107" s="32">
        <f t="shared" ref="AK107" si="37">SUM(AK78:AK106)</f>
        <v>21734</v>
      </c>
      <c r="AL107" s="32">
        <f t="shared" ref="AL107" si="38">SUM(AL78:AL106)</f>
        <v>23651</v>
      </c>
      <c r="AM107" s="32">
        <f t="shared" ref="AM107" si="39">SUM(AM78:AM106)</f>
        <v>25615</v>
      </c>
      <c r="AN107" s="32">
        <f t="shared" ref="AN107" si="40">SUM(AN78:AN106)</f>
        <v>27387</v>
      </c>
      <c r="AO107" s="32">
        <f t="shared" ref="AO107" si="41">SUM(AO78:AO106)</f>
        <v>29271</v>
      </c>
      <c r="AP107" s="32">
        <f t="shared" ref="AP107" si="42">SUM(AP78:AP106)</f>
        <v>33297</v>
      </c>
      <c r="AQ107" s="32">
        <f t="shared" ref="AQ107" si="43">SUM(AQ78:AQ106)</f>
        <v>34583</v>
      </c>
      <c r="AR107" s="32">
        <f t="shared" ref="AR107" si="44">SUM(AR78:AR106)</f>
        <v>36549</v>
      </c>
      <c r="AS107" s="32">
        <f t="shared" ref="AS107" si="45">SUM(AS78:AS106)</f>
        <v>37456</v>
      </c>
      <c r="AT107" s="32">
        <f t="shared" ref="AT107" si="46">SUM(AT78:AT106)</f>
        <v>38055</v>
      </c>
      <c r="AU107" s="32">
        <f t="shared" ref="AU107" si="47">SUM(AU78:AU106)</f>
        <v>39246</v>
      </c>
    </row>
    <row r="108" spans="1:47" ht="15.6" customHeight="1" x14ac:dyDescent="0.2">
      <c r="AG108" s="25"/>
    </row>
    <row r="110" spans="1:47" ht="15.6" customHeight="1" x14ac:dyDescent="0.25">
      <c r="A110" s="58" t="s">
        <v>94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</row>
    <row r="111" spans="1:47" ht="15.6" customHeight="1" x14ac:dyDescent="0.2">
      <c r="A111" s="33"/>
      <c r="B111" s="66" t="s">
        <v>17</v>
      </c>
      <c r="C111" s="66"/>
      <c r="D111" s="66"/>
      <c r="E111" s="66"/>
      <c r="F111" s="66"/>
      <c r="G111" s="66"/>
      <c r="H111" s="66"/>
      <c r="I111" s="66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2"/>
      <c r="AE111" s="33"/>
    </row>
    <row r="112" spans="1:47" ht="15.6" customHeight="1" thickBot="1" x14ac:dyDescent="0.25">
      <c r="A112" s="10" t="s">
        <v>15</v>
      </c>
      <c r="B112" s="10">
        <v>1992</v>
      </c>
      <c r="C112" s="10">
        <f>B112+1</f>
        <v>1993</v>
      </c>
      <c r="D112" s="10">
        <f t="shared" ref="D112:AD112" si="48">C112+1</f>
        <v>1994</v>
      </c>
      <c r="E112" s="10">
        <f t="shared" si="48"/>
        <v>1995</v>
      </c>
      <c r="F112" s="10">
        <f t="shared" si="48"/>
        <v>1996</v>
      </c>
      <c r="G112" s="10">
        <f t="shared" si="48"/>
        <v>1997</v>
      </c>
      <c r="H112" s="10">
        <f t="shared" si="48"/>
        <v>1998</v>
      </c>
      <c r="I112" s="10">
        <f t="shared" si="48"/>
        <v>1999</v>
      </c>
      <c r="J112" s="10">
        <f t="shared" si="48"/>
        <v>2000</v>
      </c>
      <c r="K112" s="10">
        <f t="shared" si="48"/>
        <v>2001</v>
      </c>
      <c r="L112" s="10">
        <f t="shared" si="48"/>
        <v>2002</v>
      </c>
      <c r="M112" s="10">
        <f t="shared" si="48"/>
        <v>2003</v>
      </c>
      <c r="N112" s="10">
        <f t="shared" si="48"/>
        <v>2004</v>
      </c>
      <c r="O112" s="10">
        <f t="shared" si="48"/>
        <v>2005</v>
      </c>
      <c r="P112" s="10">
        <f t="shared" si="48"/>
        <v>2006</v>
      </c>
      <c r="Q112" s="10">
        <f t="shared" si="48"/>
        <v>2007</v>
      </c>
      <c r="R112" s="10">
        <f t="shared" si="48"/>
        <v>2008</v>
      </c>
      <c r="S112" s="10">
        <f t="shared" si="48"/>
        <v>2009</v>
      </c>
      <c r="T112" s="10">
        <f t="shared" si="48"/>
        <v>2010</v>
      </c>
      <c r="U112" s="10">
        <f t="shared" si="48"/>
        <v>2011</v>
      </c>
      <c r="V112" s="10">
        <f t="shared" si="48"/>
        <v>2012</v>
      </c>
      <c r="W112" s="10">
        <f t="shared" si="48"/>
        <v>2013</v>
      </c>
      <c r="X112" s="10">
        <f t="shared" si="48"/>
        <v>2014</v>
      </c>
      <c r="Y112" s="10">
        <f t="shared" si="48"/>
        <v>2015</v>
      </c>
      <c r="Z112" s="10">
        <f t="shared" si="48"/>
        <v>2016</v>
      </c>
      <c r="AA112" s="10">
        <f t="shared" si="48"/>
        <v>2017</v>
      </c>
      <c r="AB112" s="10">
        <f t="shared" si="48"/>
        <v>2018</v>
      </c>
      <c r="AC112" s="10">
        <f t="shared" si="48"/>
        <v>2019</v>
      </c>
      <c r="AD112" s="10">
        <f t="shared" si="48"/>
        <v>2020</v>
      </c>
      <c r="AE112" s="11" t="s">
        <v>16</v>
      </c>
      <c r="AK112" s="14" t="s">
        <v>12</v>
      </c>
      <c r="AL112" s="14" t="s">
        <v>13</v>
      </c>
      <c r="AM112" s="14" t="s">
        <v>36</v>
      </c>
      <c r="AN112" s="14" t="s">
        <v>43</v>
      </c>
      <c r="AO112" s="14" t="s">
        <v>46</v>
      </c>
      <c r="AP112" s="14" t="s">
        <v>49</v>
      </c>
      <c r="AQ112" s="14" t="s">
        <v>55</v>
      </c>
      <c r="AR112" s="14" t="s">
        <v>60</v>
      </c>
      <c r="AS112" s="14" t="s">
        <v>67</v>
      </c>
      <c r="AT112" s="14" t="s">
        <v>78</v>
      </c>
      <c r="AU112" s="14" t="s">
        <v>84</v>
      </c>
    </row>
    <row r="113" spans="1:47" ht="15.6" customHeight="1" x14ac:dyDescent="0.2">
      <c r="A113" s="61">
        <v>1992</v>
      </c>
      <c r="B113" s="51">
        <v>4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51">
        <f>SUM(B113:AD113)</f>
        <v>4</v>
      </c>
      <c r="AK113" s="49">
        <v>4</v>
      </c>
      <c r="AL113" s="49">
        <v>4</v>
      </c>
      <c r="AM113" s="49">
        <v>4</v>
      </c>
      <c r="AN113" s="49">
        <v>4</v>
      </c>
      <c r="AO113" s="49">
        <v>4</v>
      </c>
      <c r="AP113" s="49">
        <v>4</v>
      </c>
      <c r="AQ113" s="49">
        <v>4</v>
      </c>
      <c r="AR113" s="49">
        <v>4</v>
      </c>
      <c r="AS113" s="49">
        <v>4</v>
      </c>
      <c r="AT113" s="49">
        <v>4</v>
      </c>
      <c r="AU113" s="49">
        <v>4</v>
      </c>
    </row>
    <row r="114" spans="1:47" ht="15.6" customHeight="1" x14ac:dyDescent="0.2">
      <c r="A114" s="61">
        <f>A113+1</f>
        <v>1993</v>
      </c>
      <c r="B114" s="51">
        <v>0</v>
      </c>
      <c r="C114" s="49">
        <v>1</v>
      </c>
      <c r="D114" s="49">
        <v>0</v>
      </c>
      <c r="E114" s="49">
        <v>0</v>
      </c>
      <c r="F114" s="49">
        <v>0</v>
      </c>
      <c r="G114" s="49"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49">
        <v>0</v>
      </c>
      <c r="AA114" s="49">
        <v>0</v>
      </c>
      <c r="AB114" s="49">
        <v>0</v>
      </c>
      <c r="AC114" s="49">
        <v>0</v>
      </c>
      <c r="AD114" s="49">
        <v>0</v>
      </c>
      <c r="AE114" s="51">
        <f t="shared" ref="AE114:AE141" si="49">SUM(B114:AD114)</f>
        <v>1</v>
      </c>
      <c r="AK114" s="49">
        <v>1</v>
      </c>
      <c r="AL114" s="49">
        <v>1</v>
      </c>
      <c r="AM114" s="49">
        <v>1</v>
      </c>
      <c r="AN114" s="49">
        <v>1</v>
      </c>
      <c r="AO114" s="49">
        <v>1</v>
      </c>
      <c r="AP114" s="49">
        <v>1</v>
      </c>
      <c r="AQ114" s="49">
        <v>1</v>
      </c>
      <c r="AR114" s="49">
        <v>1</v>
      </c>
      <c r="AS114" s="49">
        <v>1</v>
      </c>
      <c r="AT114" s="49">
        <v>1</v>
      </c>
      <c r="AU114" s="49">
        <v>1</v>
      </c>
    </row>
    <row r="115" spans="1:47" ht="15.6" customHeight="1" x14ac:dyDescent="0.2">
      <c r="A115" s="61">
        <f>A114+1</f>
        <v>1994</v>
      </c>
      <c r="B115" s="51">
        <v>0</v>
      </c>
      <c r="C115" s="49">
        <v>0</v>
      </c>
      <c r="D115" s="49">
        <v>6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51">
        <f t="shared" si="49"/>
        <v>6</v>
      </c>
      <c r="AK115" s="49">
        <v>6</v>
      </c>
      <c r="AL115" s="49">
        <v>6</v>
      </c>
      <c r="AM115" s="49">
        <v>6</v>
      </c>
      <c r="AN115" s="49">
        <v>6</v>
      </c>
      <c r="AO115" s="49">
        <v>6</v>
      </c>
      <c r="AP115" s="49">
        <v>6</v>
      </c>
      <c r="AQ115" s="49">
        <v>6</v>
      </c>
      <c r="AR115" s="49">
        <v>6</v>
      </c>
      <c r="AS115" s="49">
        <v>7</v>
      </c>
      <c r="AT115" s="49">
        <v>6</v>
      </c>
      <c r="AU115" s="49">
        <v>6</v>
      </c>
    </row>
    <row r="116" spans="1:47" ht="15.6" customHeight="1" x14ac:dyDescent="0.2">
      <c r="A116" s="61">
        <f>A115+1</f>
        <v>1995</v>
      </c>
      <c r="B116" s="51">
        <v>0</v>
      </c>
      <c r="C116" s="49">
        <v>0</v>
      </c>
      <c r="D116" s="49">
        <v>0</v>
      </c>
      <c r="E116" s="49">
        <v>1</v>
      </c>
      <c r="F116" s="49">
        <v>9</v>
      </c>
      <c r="G116" s="49"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49">
        <v>0</v>
      </c>
      <c r="AA116" s="49">
        <v>0</v>
      </c>
      <c r="AB116" s="49">
        <v>0</v>
      </c>
      <c r="AC116" s="49">
        <v>0</v>
      </c>
      <c r="AD116" s="49">
        <v>0</v>
      </c>
      <c r="AE116" s="51">
        <f t="shared" si="49"/>
        <v>10</v>
      </c>
      <c r="AK116" s="49">
        <v>10</v>
      </c>
      <c r="AL116" s="49">
        <v>10</v>
      </c>
      <c r="AM116" s="49">
        <v>10</v>
      </c>
      <c r="AN116" s="49">
        <v>10</v>
      </c>
      <c r="AO116" s="49">
        <v>10</v>
      </c>
      <c r="AP116" s="49">
        <v>10</v>
      </c>
      <c r="AQ116" s="49">
        <v>10</v>
      </c>
      <c r="AR116" s="49">
        <v>10</v>
      </c>
      <c r="AS116" s="49">
        <v>10</v>
      </c>
      <c r="AT116" s="49">
        <v>10</v>
      </c>
      <c r="AU116" s="49">
        <v>10</v>
      </c>
    </row>
    <row r="117" spans="1:47" ht="15.6" customHeight="1" x14ac:dyDescent="0.2">
      <c r="A117" s="61">
        <f t="shared" ref="A117:A141" si="50">A116+1</f>
        <v>1996</v>
      </c>
      <c r="B117" s="51">
        <v>0</v>
      </c>
      <c r="C117" s="49">
        <v>0</v>
      </c>
      <c r="D117" s="49">
        <v>0</v>
      </c>
      <c r="E117" s="49">
        <v>0</v>
      </c>
      <c r="F117" s="49">
        <v>1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51">
        <f t="shared" si="49"/>
        <v>1</v>
      </c>
      <c r="AK117" s="49">
        <v>1</v>
      </c>
      <c r="AL117" s="49">
        <v>1</v>
      </c>
      <c r="AM117" s="49">
        <v>1</v>
      </c>
      <c r="AN117" s="49">
        <v>1</v>
      </c>
      <c r="AO117" s="49">
        <v>1</v>
      </c>
      <c r="AP117" s="49">
        <v>1</v>
      </c>
      <c r="AQ117" s="49">
        <v>1</v>
      </c>
      <c r="AR117" s="49">
        <v>1</v>
      </c>
      <c r="AS117" s="49">
        <v>1</v>
      </c>
      <c r="AT117" s="49">
        <v>1</v>
      </c>
      <c r="AU117" s="49">
        <v>1</v>
      </c>
    </row>
    <row r="118" spans="1:47" ht="15.6" customHeight="1" x14ac:dyDescent="0.2">
      <c r="A118" s="61">
        <f t="shared" si="50"/>
        <v>1997</v>
      </c>
      <c r="B118" s="51">
        <v>0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1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51">
        <f t="shared" si="49"/>
        <v>1</v>
      </c>
      <c r="AK118" s="49">
        <v>1</v>
      </c>
      <c r="AL118" s="49">
        <v>1</v>
      </c>
      <c r="AM118" s="49">
        <v>1</v>
      </c>
      <c r="AN118" s="49">
        <v>1</v>
      </c>
      <c r="AO118" s="49">
        <v>1</v>
      </c>
      <c r="AP118" s="49">
        <v>1</v>
      </c>
      <c r="AQ118" s="49">
        <v>1</v>
      </c>
      <c r="AR118" s="49">
        <v>1</v>
      </c>
      <c r="AS118" s="49">
        <v>1</v>
      </c>
      <c r="AT118" s="49">
        <v>1</v>
      </c>
      <c r="AU118" s="49">
        <v>1</v>
      </c>
    </row>
    <row r="119" spans="1:47" ht="15.6" customHeight="1" x14ac:dyDescent="0.2">
      <c r="A119" s="61">
        <f t="shared" si="50"/>
        <v>1998</v>
      </c>
      <c r="B119" s="51">
        <v>0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51">
        <f t="shared" si="49"/>
        <v>0</v>
      </c>
      <c r="AK119" s="49">
        <v>0</v>
      </c>
      <c r="AL119" s="49">
        <v>0</v>
      </c>
      <c r="AM119" s="49">
        <v>0</v>
      </c>
      <c r="AN119" s="49">
        <v>0</v>
      </c>
      <c r="AO119" s="49">
        <v>0</v>
      </c>
      <c r="AP119" s="49">
        <v>0</v>
      </c>
      <c r="AQ119" s="49">
        <v>0</v>
      </c>
      <c r="AR119" s="49">
        <v>0</v>
      </c>
      <c r="AS119" s="49">
        <v>0</v>
      </c>
      <c r="AT119" s="49">
        <v>0</v>
      </c>
      <c r="AU119" s="49">
        <v>0</v>
      </c>
    </row>
    <row r="120" spans="1:47" ht="15.6" customHeight="1" x14ac:dyDescent="0.2">
      <c r="A120" s="61">
        <f t="shared" si="50"/>
        <v>1999</v>
      </c>
      <c r="B120" s="51">
        <v>0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51">
        <f t="shared" si="49"/>
        <v>0</v>
      </c>
      <c r="AK120" s="49">
        <v>0</v>
      </c>
      <c r="AL120" s="49">
        <v>0</v>
      </c>
      <c r="AM120" s="49">
        <v>0</v>
      </c>
      <c r="AN120" s="49">
        <v>0</v>
      </c>
      <c r="AO120" s="49">
        <v>0</v>
      </c>
      <c r="AP120" s="49">
        <v>0</v>
      </c>
      <c r="AQ120" s="49">
        <v>0</v>
      </c>
      <c r="AR120" s="49">
        <v>0</v>
      </c>
      <c r="AS120" s="49">
        <v>0</v>
      </c>
      <c r="AT120" s="49">
        <v>0</v>
      </c>
      <c r="AU120" s="49">
        <v>0</v>
      </c>
    </row>
    <row r="121" spans="1:47" ht="15.6" customHeight="1" x14ac:dyDescent="0.2">
      <c r="A121" s="61">
        <f t="shared" si="50"/>
        <v>2000</v>
      </c>
      <c r="B121" s="51">
        <v>0</v>
      </c>
      <c r="C121" s="49">
        <v>0</v>
      </c>
      <c r="D121" s="49">
        <v>0</v>
      </c>
      <c r="E121" s="49">
        <v>0</v>
      </c>
      <c r="F121" s="49">
        <v>0</v>
      </c>
      <c r="G121" s="49">
        <v>0</v>
      </c>
      <c r="H121" s="49">
        <v>0</v>
      </c>
      <c r="I121" s="49">
        <v>0</v>
      </c>
      <c r="J121" s="49">
        <v>12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0</v>
      </c>
      <c r="AE121" s="51">
        <f t="shared" si="49"/>
        <v>12</v>
      </c>
      <c r="AK121" s="49">
        <v>0</v>
      </c>
      <c r="AL121" s="49">
        <v>0</v>
      </c>
      <c r="AM121" s="49">
        <v>0</v>
      </c>
      <c r="AN121" s="49">
        <v>0</v>
      </c>
      <c r="AO121" s="49">
        <v>0</v>
      </c>
      <c r="AP121" s="49">
        <v>0</v>
      </c>
      <c r="AQ121" s="49">
        <v>0</v>
      </c>
      <c r="AR121" s="49">
        <v>0</v>
      </c>
      <c r="AS121" s="49">
        <v>12</v>
      </c>
      <c r="AT121" s="49">
        <v>12</v>
      </c>
      <c r="AU121" s="49">
        <v>12</v>
      </c>
    </row>
    <row r="122" spans="1:47" ht="15.6" customHeight="1" x14ac:dyDescent="0.2">
      <c r="A122" s="61">
        <f t="shared" si="50"/>
        <v>2001</v>
      </c>
      <c r="B122" s="51">
        <v>0</v>
      </c>
      <c r="C122" s="49">
        <v>0</v>
      </c>
      <c r="D122" s="49">
        <v>0</v>
      </c>
      <c r="E122" s="49">
        <v>0</v>
      </c>
      <c r="F122" s="49"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1</v>
      </c>
      <c r="L122" s="49">
        <v>0</v>
      </c>
      <c r="M122" s="49">
        <v>0</v>
      </c>
      <c r="N122" s="49">
        <v>0</v>
      </c>
      <c r="O122" s="49">
        <v>0</v>
      </c>
      <c r="P122" s="49">
        <v>0</v>
      </c>
      <c r="Q122" s="49">
        <v>0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0</v>
      </c>
      <c r="AE122" s="51">
        <f t="shared" si="49"/>
        <v>1</v>
      </c>
      <c r="AK122" s="49">
        <v>1</v>
      </c>
      <c r="AL122" s="49">
        <v>1</v>
      </c>
      <c r="AM122" s="49">
        <v>1</v>
      </c>
      <c r="AN122" s="49">
        <v>1</v>
      </c>
      <c r="AO122" s="49">
        <v>1</v>
      </c>
      <c r="AP122" s="49">
        <v>1</v>
      </c>
      <c r="AQ122" s="49">
        <v>1</v>
      </c>
      <c r="AR122" s="49">
        <v>1</v>
      </c>
      <c r="AS122" s="49">
        <v>1</v>
      </c>
      <c r="AT122" s="49">
        <v>1</v>
      </c>
      <c r="AU122" s="49">
        <v>1</v>
      </c>
    </row>
    <row r="123" spans="1:47" ht="15.6" customHeight="1" x14ac:dyDescent="0.2">
      <c r="A123" s="61">
        <f t="shared" si="50"/>
        <v>2002</v>
      </c>
      <c r="B123" s="51">
        <v>0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1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51">
        <f t="shared" si="49"/>
        <v>1</v>
      </c>
      <c r="AG123" s="25"/>
      <c r="AK123" s="49">
        <v>1</v>
      </c>
      <c r="AL123" s="49">
        <v>1</v>
      </c>
      <c r="AM123" s="49">
        <v>1</v>
      </c>
      <c r="AN123" s="49">
        <v>1</v>
      </c>
      <c r="AO123" s="49">
        <v>1</v>
      </c>
      <c r="AP123" s="49">
        <v>1</v>
      </c>
      <c r="AQ123" s="49">
        <v>1</v>
      </c>
      <c r="AR123" s="49">
        <v>1</v>
      </c>
      <c r="AS123" s="49">
        <v>0</v>
      </c>
      <c r="AT123" s="49">
        <v>1</v>
      </c>
      <c r="AU123" s="49">
        <v>1</v>
      </c>
    </row>
    <row r="124" spans="1:47" ht="15.6" customHeight="1" x14ac:dyDescent="0.2">
      <c r="A124" s="61">
        <f t="shared" si="50"/>
        <v>2003</v>
      </c>
      <c r="B124" s="51">
        <v>0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51">
        <f t="shared" si="49"/>
        <v>0</v>
      </c>
      <c r="AK124" s="49">
        <v>0</v>
      </c>
      <c r="AL124" s="49">
        <v>0</v>
      </c>
      <c r="AM124" s="49">
        <v>0</v>
      </c>
      <c r="AN124" s="49">
        <v>0</v>
      </c>
      <c r="AO124" s="49">
        <v>0</v>
      </c>
      <c r="AP124" s="49">
        <v>0</v>
      </c>
      <c r="AQ124" s="49">
        <v>0</v>
      </c>
      <c r="AR124" s="49">
        <v>0</v>
      </c>
      <c r="AS124" s="49">
        <v>0</v>
      </c>
      <c r="AT124" s="49">
        <v>0</v>
      </c>
      <c r="AU124" s="49">
        <v>0</v>
      </c>
    </row>
    <row r="125" spans="1:47" ht="15.6" customHeight="1" x14ac:dyDescent="0.2">
      <c r="A125" s="61">
        <f t="shared" si="50"/>
        <v>2004</v>
      </c>
      <c r="B125" s="51">
        <v>0</v>
      </c>
      <c r="C125" s="49">
        <v>0</v>
      </c>
      <c r="D125" s="49">
        <v>0</v>
      </c>
      <c r="E125" s="49">
        <v>0</v>
      </c>
      <c r="F125" s="49">
        <v>0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9">
        <v>2</v>
      </c>
      <c r="O125" s="49">
        <v>0</v>
      </c>
      <c r="P125" s="49">
        <v>0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51">
        <f t="shared" si="49"/>
        <v>2</v>
      </c>
      <c r="AK125" s="49">
        <v>2</v>
      </c>
      <c r="AL125" s="49">
        <v>2</v>
      </c>
      <c r="AM125" s="49">
        <v>2</v>
      </c>
      <c r="AN125" s="49">
        <v>2</v>
      </c>
      <c r="AO125" s="49">
        <v>2</v>
      </c>
      <c r="AP125" s="49">
        <v>2</v>
      </c>
      <c r="AQ125" s="49">
        <v>2</v>
      </c>
      <c r="AR125" s="49">
        <v>2</v>
      </c>
      <c r="AS125" s="49">
        <v>2</v>
      </c>
      <c r="AT125" s="49">
        <v>2</v>
      </c>
      <c r="AU125" s="49">
        <v>2</v>
      </c>
    </row>
    <row r="126" spans="1:47" ht="15.6" customHeight="1" x14ac:dyDescent="0.2">
      <c r="A126" s="61">
        <f t="shared" si="50"/>
        <v>2005</v>
      </c>
      <c r="B126" s="51">
        <v>0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1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51">
        <f t="shared" si="49"/>
        <v>1</v>
      </c>
      <c r="AK126" s="49">
        <v>1</v>
      </c>
      <c r="AL126" s="49">
        <v>1</v>
      </c>
      <c r="AM126" s="49">
        <v>1</v>
      </c>
      <c r="AN126" s="49">
        <v>1</v>
      </c>
      <c r="AO126" s="49">
        <v>1</v>
      </c>
      <c r="AP126" s="49">
        <v>1</v>
      </c>
      <c r="AQ126" s="49">
        <v>1</v>
      </c>
      <c r="AR126" s="49">
        <v>1</v>
      </c>
      <c r="AS126" s="49">
        <v>1</v>
      </c>
      <c r="AT126" s="49">
        <v>1</v>
      </c>
      <c r="AU126" s="49">
        <v>1</v>
      </c>
    </row>
    <row r="127" spans="1:47" ht="15.6" customHeight="1" x14ac:dyDescent="0.2">
      <c r="A127" s="61">
        <f t="shared" si="50"/>
        <v>2006</v>
      </c>
      <c r="B127" s="51">
        <v>0</v>
      </c>
      <c r="C127" s="49">
        <v>0</v>
      </c>
      <c r="D127" s="49">
        <v>0</v>
      </c>
      <c r="E127" s="49">
        <v>0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51">
        <f t="shared" si="49"/>
        <v>0</v>
      </c>
      <c r="AK127" s="49">
        <v>0</v>
      </c>
      <c r="AL127" s="49">
        <v>0</v>
      </c>
      <c r="AM127" s="49">
        <v>0</v>
      </c>
      <c r="AN127" s="49">
        <v>0</v>
      </c>
      <c r="AO127" s="49">
        <v>0</v>
      </c>
      <c r="AP127" s="49">
        <v>0</v>
      </c>
      <c r="AQ127" s="49">
        <v>0</v>
      </c>
      <c r="AR127" s="49">
        <v>0</v>
      </c>
      <c r="AS127" s="49">
        <v>0</v>
      </c>
      <c r="AT127" s="49">
        <v>0</v>
      </c>
      <c r="AU127" s="49">
        <v>0</v>
      </c>
    </row>
    <row r="128" spans="1:47" ht="15.6" customHeight="1" x14ac:dyDescent="0.2">
      <c r="A128" s="61">
        <f t="shared" si="50"/>
        <v>2007</v>
      </c>
      <c r="B128" s="51">
        <v>0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4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51">
        <f t="shared" si="49"/>
        <v>4</v>
      </c>
      <c r="AK128" s="49">
        <v>1</v>
      </c>
      <c r="AL128" s="49">
        <v>1</v>
      </c>
      <c r="AM128" s="49">
        <v>1</v>
      </c>
      <c r="AN128" s="49">
        <v>1</v>
      </c>
      <c r="AO128" s="49">
        <v>2</v>
      </c>
      <c r="AP128" s="49">
        <v>4</v>
      </c>
      <c r="AQ128" s="49">
        <v>4</v>
      </c>
      <c r="AR128" s="49">
        <v>4</v>
      </c>
      <c r="AS128" s="49">
        <v>4</v>
      </c>
      <c r="AT128" s="49">
        <v>4</v>
      </c>
      <c r="AU128" s="49">
        <v>4</v>
      </c>
    </row>
    <row r="129" spans="1:47" ht="15.6" customHeight="1" x14ac:dyDescent="0.2">
      <c r="A129" s="61">
        <f t="shared" si="50"/>
        <v>2008</v>
      </c>
      <c r="B129" s="51">
        <v>0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51">
        <f t="shared" si="49"/>
        <v>0</v>
      </c>
      <c r="AK129" s="49">
        <v>0</v>
      </c>
      <c r="AL129" s="49">
        <v>0</v>
      </c>
      <c r="AM129" s="49">
        <v>0</v>
      </c>
      <c r="AN129" s="49">
        <v>0</v>
      </c>
      <c r="AO129" s="49">
        <v>0</v>
      </c>
      <c r="AP129" s="49">
        <v>0</v>
      </c>
      <c r="AQ129" s="49">
        <v>0</v>
      </c>
      <c r="AR129" s="49">
        <v>0</v>
      </c>
      <c r="AS129" s="49">
        <v>0</v>
      </c>
      <c r="AT129" s="49">
        <v>0</v>
      </c>
      <c r="AU129" s="49">
        <v>0</v>
      </c>
    </row>
    <row r="130" spans="1:47" ht="15.6" customHeight="1" x14ac:dyDescent="0.2">
      <c r="A130" s="61">
        <f t="shared" si="50"/>
        <v>2009</v>
      </c>
      <c r="B130" s="51">
        <v>0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51">
        <f t="shared" si="49"/>
        <v>0</v>
      </c>
      <c r="AK130" s="49">
        <v>0</v>
      </c>
      <c r="AL130" s="49">
        <v>0</v>
      </c>
      <c r="AM130" s="49">
        <v>0</v>
      </c>
      <c r="AN130" s="49">
        <v>0</v>
      </c>
      <c r="AO130" s="49">
        <v>0</v>
      </c>
      <c r="AP130" s="49">
        <v>0</v>
      </c>
      <c r="AQ130" s="49">
        <v>0</v>
      </c>
      <c r="AR130" s="49">
        <v>0</v>
      </c>
      <c r="AS130" s="49">
        <v>0</v>
      </c>
      <c r="AT130" s="49">
        <v>0</v>
      </c>
      <c r="AU130" s="49">
        <v>0</v>
      </c>
    </row>
    <row r="131" spans="1:47" ht="15.6" customHeight="1" x14ac:dyDescent="0.2">
      <c r="A131" s="61">
        <f t="shared" si="50"/>
        <v>2010</v>
      </c>
      <c r="B131" s="51">
        <v>0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51">
        <f t="shared" si="49"/>
        <v>0</v>
      </c>
      <c r="AL131" s="49">
        <v>0</v>
      </c>
      <c r="AM131" s="49">
        <v>0</v>
      </c>
      <c r="AN131" s="49">
        <v>0</v>
      </c>
      <c r="AO131" s="49">
        <v>0</v>
      </c>
      <c r="AP131" s="49">
        <v>0</v>
      </c>
      <c r="AQ131" s="49">
        <v>0</v>
      </c>
      <c r="AR131" s="49">
        <v>0</v>
      </c>
      <c r="AS131" s="49">
        <v>0</v>
      </c>
      <c r="AT131" s="49">
        <v>0</v>
      </c>
      <c r="AU131" s="49">
        <v>0</v>
      </c>
    </row>
    <row r="132" spans="1:47" ht="15.6" customHeight="1" x14ac:dyDescent="0.2">
      <c r="A132" s="61">
        <f t="shared" si="50"/>
        <v>2011</v>
      </c>
      <c r="B132" s="51">
        <v>0</v>
      </c>
      <c r="C132" s="49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0</v>
      </c>
      <c r="AE132" s="51">
        <f t="shared" si="49"/>
        <v>0</v>
      </c>
      <c r="AM132" s="49">
        <v>0</v>
      </c>
      <c r="AN132" s="49">
        <v>0</v>
      </c>
      <c r="AO132" s="49">
        <v>0</v>
      </c>
      <c r="AP132" s="49">
        <v>0</v>
      </c>
      <c r="AQ132" s="49">
        <v>0</v>
      </c>
      <c r="AR132" s="49">
        <v>0</v>
      </c>
      <c r="AS132" s="49">
        <v>0</v>
      </c>
      <c r="AT132" s="49">
        <v>0</v>
      </c>
      <c r="AU132" s="49">
        <v>0</v>
      </c>
    </row>
    <row r="133" spans="1:47" ht="15.6" customHeight="1" x14ac:dyDescent="0.2">
      <c r="A133" s="61">
        <f t="shared" si="50"/>
        <v>2012</v>
      </c>
      <c r="B133" s="51">
        <v>0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51">
        <f t="shared" si="49"/>
        <v>0</v>
      </c>
      <c r="AN133" s="49">
        <v>0</v>
      </c>
      <c r="AO133" s="49">
        <v>0</v>
      </c>
      <c r="AP133" s="49">
        <v>0</v>
      </c>
      <c r="AQ133" s="49">
        <v>0</v>
      </c>
      <c r="AR133" s="49">
        <v>0</v>
      </c>
      <c r="AS133" s="49">
        <v>0</v>
      </c>
      <c r="AT133" s="49">
        <v>0</v>
      </c>
      <c r="AU133" s="49">
        <v>0</v>
      </c>
    </row>
    <row r="134" spans="1:47" ht="15.6" customHeight="1" x14ac:dyDescent="0.2">
      <c r="A134" s="61">
        <f t="shared" si="50"/>
        <v>2013</v>
      </c>
      <c r="B134" s="51">
        <v>0</v>
      </c>
      <c r="C134" s="49">
        <v>0</v>
      </c>
      <c r="D134" s="49">
        <v>0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9">
        <v>0</v>
      </c>
      <c r="Q134" s="49">
        <v>0</v>
      </c>
      <c r="R134" s="49">
        <v>0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49">
        <v>0</v>
      </c>
      <c r="AA134" s="49">
        <v>0</v>
      </c>
      <c r="AB134" s="49">
        <v>0</v>
      </c>
      <c r="AC134" s="49">
        <v>0</v>
      </c>
      <c r="AD134" s="49">
        <v>0</v>
      </c>
      <c r="AE134" s="51">
        <f t="shared" si="49"/>
        <v>0</v>
      </c>
      <c r="AO134" s="49">
        <v>0</v>
      </c>
      <c r="AP134" s="49">
        <v>0</v>
      </c>
      <c r="AQ134" s="49">
        <v>0</v>
      </c>
      <c r="AR134" s="49">
        <v>0</v>
      </c>
      <c r="AS134" s="49">
        <v>0</v>
      </c>
      <c r="AT134" s="49">
        <v>0</v>
      </c>
      <c r="AU134" s="49">
        <v>0</v>
      </c>
    </row>
    <row r="135" spans="1:47" ht="15.6" customHeight="1" x14ac:dyDescent="0.2">
      <c r="A135" s="61">
        <f t="shared" si="50"/>
        <v>2014</v>
      </c>
      <c r="B135" s="51">
        <v>0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51">
        <f t="shared" si="49"/>
        <v>0</v>
      </c>
      <c r="AP135" s="49">
        <v>0</v>
      </c>
      <c r="AQ135" s="49">
        <v>0</v>
      </c>
      <c r="AR135" s="49">
        <v>0</v>
      </c>
      <c r="AS135" s="49">
        <v>0</v>
      </c>
      <c r="AT135" s="49">
        <v>0</v>
      </c>
      <c r="AU135" s="49">
        <v>0</v>
      </c>
    </row>
    <row r="136" spans="1:47" ht="15.6" customHeight="1" x14ac:dyDescent="0.2">
      <c r="A136" s="61">
        <f t="shared" si="50"/>
        <v>2015</v>
      </c>
      <c r="B136" s="51">
        <v>0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51">
        <f t="shared" si="49"/>
        <v>0</v>
      </c>
      <c r="AQ136" s="49">
        <v>0</v>
      </c>
      <c r="AR136" s="49">
        <v>0</v>
      </c>
      <c r="AS136" s="49">
        <v>0</v>
      </c>
      <c r="AT136" s="49">
        <v>0</v>
      </c>
      <c r="AU136" s="49">
        <v>0</v>
      </c>
    </row>
    <row r="137" spans="1:47" ht="15.6" customHeight="1" x14ac:dyDescent="0.2">
      <c r="A137" s="61">
        <f t="shared" si="50"/>
        <v>2016</v>
      </c>
      <c r="B137" s="51">
        <v>0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51">
        <f t="shared" si="49"/>
        <v>0</v>
      </c>
      <c r="AR137" s="49">
        <v>0</v>
      </c>
      <c r="AS137" s="49">
        <v>0</v>
      </c>
      <c r="AT137" s="49">
        <v>0</v>
      </c>
      <c r="AU137" s="49">
        <v>0</v>
      </c>
    </row>
    <row r="138" spans="1:47" ht="15.6" customHeight="1" x14ac:dyDescent="0.2">
      <c r="A138" s="61">
        <f t="shared" si="50"/>
        <v>2017</v>
      </c>
      <c r="B138" s="51">
        <v>0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51">
        <f t="shared" si="49"/>
        <v>0</v>
      </c>
      <c r="AS138" s="49">
        <v>0</v>
      </c>
      <c r="AT138" s="49">
        <v>0</v>
      </c>
      <c r="AU138" s="49">
        <v>0</v>
      </c>
    </row>
    <row r="139" spans="1:47" ht="15.6" customHeight="1" x14ac:dyDescent="0.2">
      <c r="A139" s="61">
        <f t="shared" si="50"/>
        <v>2018</v>
      </c>
      <c r="B139" s="51">
        <v>0</v>
      </c>
      <c r="C139" s="49">
        <v>0</v>
      </c>
      <c r="D139" s="49">
        <v>0</v>
      </c>
      <c r="E139" s="49">
        <v>0</v>
      </c>
      <c r="F139" s="49">
        <v>0</v>
      </c>
      <c r="G139" s="49">
        <v>0</v>
      </c>
      <c r="H139" s="49">
        <v>0</v>
      </c>
      <c r="I139" s="49">
        <v>0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49">
        <v>0</v>
      </c>
      <c r="Q139" s="49">
        <v>0</v>
      </c>
      <c r="R139" s="49">
        <v>0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51">
        <f t="shared" si="49"/>
        <v>0</v>
      </c>
      <c r="AT139" s="49">
        <v>0</v>
      </c>
      <c r="AU139" s="49">
        <v>0</v>
      </c>
    </row>
    <row r="140" spans="1:47" ht="15.6" customHeight="1" x14ac:dyDescent="0.2">
      <c r="A140" s="61">
        <f t="shared" si="50"/>
        <v>2019</v>
      </c>
      <c r="B140" s="51">
        <v>0</v>
      </c>
      <c r="C140" s="49">
        <v>0</v>
      </c>
      <c r="D140" s="49">
        <v>0</v>
      </c>
      <c r="E140" s="49">
        <v>0</v>
      </c>
      <c r="F140" s="49">
        <v>0</v>
      </c>
      <c r="G140" s="49">
        <v>0</v>
      </c>
      <c r="H140" s="49">
        <v>0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49">
        <v>0</v>
      </c>
      <c r="Q140" s="49">
        <v>0</v>
      </c>
      <c r="R140" s="49">
        <v>0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49">
        <v>0</v>
      </c>
      <c r="AA140" s="49">
        <v>0</v>
      </c>
      <c r="AB140" s="49">
        <v>0</v>
      </c>
      <c r="AC140" s="49">
        <v>0</v>
      </c>
      <c r="AD140" s="49">
        <v>0</v>
      </c>
      <c r="AE140" s="51">
        <f t="shared" si="49"/>
        <v>0</v>
      </c>
      <c r="AU140" s="49">
        <v>0</v>
      </c>
    </row>
    <row r="141" spans="1:47" ht="15.6" customHeight="1" thickBot="1" x14ac:dyDescent="0.25">
      <c r="A141" s="62">
        <f t="shared" si="50"/>
        <v>2020</v>
      </c>
      <c r="B141" s="51">
        <v>0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51">
        <f t="shared" si="49"/>
        <v>0</v>
      </c>
    </row>
    <row r="142" spans="1:47" ht="15.6" customHeight="1" x14ac:dyDescent="0.2">
      <c r="A142" s="32" t="s">
        <v>16</v>
      </c>
      <c r="B142" s="32">
        <f>SUM(B113:B141)</f>
        <v>4</v>
      </c>
      <c r="C142" s="32">
        <f t="shared" ref="C142:AE142" si="51">SUM(C113:C141)</f>
        <v>1</v>
      </c>
      <c r="D142" s="32">
        <f t="shared" si="51"/>
        <v>6</v>
      </c>
      <c r="E142" s="32">
        <f t="shared" si="51"/>
        <v>1</v>
      </c>
      <c r="F142" s="32">
        <f t="shared" si="51"/>
        <v>10</v>
      </c>
      <c r="G142" s="32">
        <f t="shared" si="51"/>
        <v>0</v>
      </c>
      <c r="H142" s="32">
        <f t="shared" si="51"/>
        <v>1</v>
      </c>
      <c r="I142" s="32">
        <f t="shared" si="51"/>
        <v>0</v>
      </c>
      <c r="J142" s="32">
        <f t="shared" si="51"/>
        <v>12</v>
      </c>
      <c r="K142" s="32">
        <f t="shared" si="51"/>
        <v>1</v>
      </c>
      <c r="L142" s="32">
        <f t="shared" si="51"/>
        <v>1</v>
      </c>
      <c r="M142" s="32">
        <f t="shared" si="51"/>
        <v>0</v>
      </c>
      <c r="N142" s="32">
        <f t="shared" si="51"/>
        <v>2</v>
      </c>
      <c r="O142" s="32">
        <f t="shared" si="51"/>
        <v>1</v>
      </c>
      <c r="P142" s="32">
        <f t="shared" si="51"/>
        <v>0</v>
      </c>
      <c r="Q142" s="32">
        <f t="shared" si="51"/>
        <v>4</v>
      </c>
      <c r="R142" s="32">
        <f t="shared" si="51"/>
        <v>0</v>
      </c>
      <c r="S142" s="32">
        <f t="shared" si="51"/>
        <v>0</v>
      </c>
      <c r="T142" s="32">
        <f t="shared" si="51"/>
        <v>0</v>
      </c>
      <c r="U142" s="32">
        <f t="shared" si="51"/>
        <v>0</v>
      </c>
      <c r="V142" s="32">
        <f t="shared" si="51"/>
        <v>0</v>
      </c>
      <c r="W142" s="32">
        <f t="shared" si="51"/>
        <v>0</v>
      </c>
      <c r="X142" s="32">
        <f t="shared" si="51"/>
        <v>0</v>
      </c>
      <c r="Y142" s="32">
        <f t="shared" si="51"/>
        <v>0</v>
      </c>
      <c r="Z142" s="32">
        <f t="shared" si="51"/>
        <v>0</v>
      </c>
      <c r="AA142" s="32">
        <f t="shared" si="51"/>
        <v>0</v>
      </c>
      <c r="AB142" s="32">
        <f t="shared" si="51"/>
        <v>0</v>
      </c>
      <c r="AC142" s="32">
        <f t="shared" si="51"/>
        <v>0</v>
      </c>
      <c r="AD142" s="32">
        <f t="shared" si="51"/>
        <v>0</v>
      </c>
      <c r="AE142" s="32">
        <f t="shared" si="51"/>
        <v>44</v>
      </c>
      <c r="AK142" s="32">
        <f t="shared" ref="AK142" si="52">SUM(AK113:AK141)</f>
        <v>29</v>
      </c>
      <c r="AL142" s="32">
        <f t="shared" ref="AL142" si="53">SUM(AL113:AL141)</f>
        <v>29</v>
      </c>
      <c r="AM142" s="32">
        <f t="shared" ref="AM142" si="54">SUM(AM113:AM141)</f>
        <v>29</v>
      </c>
      <c r="AN142" s="32">
        <f t="shared" ref="AN142" si="55">SUM(AN113:AN141)</f>
        <v>29</v>
      </c>
      <c r="AO142" s="32">
        <f t="shared" ref="AO142" si="56">SUM(AO113:AO141)</f>
        <v>30</v>
      </c>
      <c r="AP142" s="32">
        <f t="shared" ref="AP142" si="57">SUM(AP113:AP141)</f>
        <v>32</v>
      </c>
      <c r="AQ142" s="32">
        <f t="shared" ref="AQ142" si="58">SUM(AQ113:AQ141)</f>
        <v>32</v>
      </c>
      <c r="AR142" s="32">
        <f t="shared" ref="AR142" si="59">SUM(AR113:AR141)</f>
        <v>32</v>
      </c>
      <c r="AS142" s="32">
        <f t="shared" ref="AS142" si="60">SUM(AS113:AS141)</f>
        <v>44</v>
      </c>
      <c r="AT142" s="32">
        <f t="shared" ref="AT142" si="61">SUM(AT113:AT141)</f>
        <v>44</v>
      </c>
      <c r="AU142" s="32">
        <f t="shared" ref="AU142" si="62">SUM(AU113:AU141)</f>
        <v>44</v>
      </c>
    </row>
    <row r="143" spans="1:47" ht="15.6" customHeight="1" x14ac:dyDescent="0.2">
      <c r="AG143" s="25"/>
    </row>
    <row r="145" spans="1:47" ht="15.6" customHeight="1" x14ac:dyDescent="0.25">
      <c r="A145" s="58" t="s">
        <v>95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</row>
    <row r="146" spans="1:47" ht="15.6" customHeight="1" x14ac:dyDescent="0.2">
      <c r="A146" s="33"/>
      <c r="B146" s="66" t="s">
        <v>17</v>
      </c>
      <c r="C146" s="66"/>
      <c r="D146" s="66"/>
      <c r="E146" s="66"/>
      <c r="F146" s="66"/>
      <c r="G146" s="66"/>
      <c r="H146" s="66"/>
      <c r="I146" s="66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2"/>
      <c r="AE146" s="33"/>
    </row>
    <row r="147" spans="1:47" ht="15.6" customHeight="1" thickBot="1" x14ac:dyDescent="0.25">
      <c r="A147" s="10" t="s">
        <v>15</v>
      </c>
      <c r="B147" s="10">
        <v>1992</v>
      </c>
      <c r="C147" s="10">
        <f>B147+1</f>
        <v>1993</v>
      </c>
      <c r="D147" s="10">
        <f t="shared" ref="D147:AD147" si="63">C147+1</f>
        <v>1994</v>
      </c>
      <c r="E147" s="10">
        <f t="shared" si="63"/>
        <v>1995</v>
      </c>
      <c r="F147" s="10">
        <f t="shared" si="63"/>
        <v>1996</v>
      </c>
      <c r="G147" s="10">
        <f t="shared" si="63"/>
        <v>1997</v>
      </c>
      <c r="H147" s="10">
        <f t="shared" si="63"/>
        <v>1998</v>
      </c>
      <c r="I147" s="10">
        <f t="shared" si="63"/>
        <v>1999</v>
      </c>
      <c r="J147" s="10">
        <f t="shared" si="63"/>
        <v>2000</v>
      </c>
      <c r="K147" s="10">
        <f t="shared" si="63"/>
        <v>2001</v>
      </c>
      <c r="L147" s="10">
        <f t="shared" si="63"/>
        <v>2002</v>
      </c>
      <c r="M147" s="10">
        <f t="shared" si="63"/>
        <v>2003</v>
      </c>
      <c r="N147" s="10">
        <f t="shared" si="63"/>
        <v>2004</v>
      </c>
      <c r="O147" s="10">
        <f t="shared" si="63"/>
        <v>2005</v>
      </c>
      <c r="P147" s="10">
        <f t="shared" si="63"/>
        <v>2006</v>
      </c>
      <c r="Q147" s="10">
        <f t="shared" si="63"/>
        <v>2007</v>
      </c>
      <c r="R147" s="10">
        <f t="shared" si="63"/>
        <v>2008</v>
      </c>
      <c r="S147" s="10">
        <f t="shared" si="63"/>
        <v>2009</v>
      </c>
      <c r="T147" s="10">
        <f t="shared" si="63"/>
        <v>2010</v>
      </c>
      <c r="U147" s="10">
        <f t="shared" si="63"/>
        <v>2011</v>
      </c>
      <c r="V147" s="10">
        <f t="shared" si="63"/>
        <v>2012</v>
      </c>
      <c r="W147" s="10">
        <f t="shared" si="63"/>
        <v>2013</v>
      </c>
      <c r="X147" s="10">
        <f t="shared" si="63"/>
        <v>2014</v>
      </c>
      <c r="Y147" s="10">
        <f t="shared" si="63"/>
        <v>2015</v>
      </c>
      <c r="Z147" s="10">
        <f t="shared" si="63"/>
        <v>2016</v>
      </c>
      <c r="AA147" s="10">
        <f t="shared" si="63"/>
        <v>2017</v>
      </c>
      <c r="AB147" s="10">
        <f t="shared" si="63"/>
        <v>2018</v>
      </c>
      <c r="AC147" s="10">
        <f t="shared" si="63"/>
        <v>2019</v>
      </c>
      <c r="AD147" s="10">
        <f t="shared" si="63"/>
        <v>2020</v>
      </c>
      <c r="AE147" s="11" t="s">
        <v>16</v>
      </c>
      <c r="AK147" s="14" t="s">
        <v>12</v>
      </c>
      <c r="AL147" s="14" t="s">
        <v>13</v>
      </c>
      <c r="AM147" s="14" t="s">
        <v>36</v>
      </c>
      <c r="AN147" s="14" t="s">
        <v>43</v>
      </c>
      <c r="AO147" s="14" t="s">
        <v>46</v>
      </c>
      <c r="AP147" s="14" t="s">
        <v>49</v>
      </c>
      <c r="AQ147" s="14" t="s">
        <v>55</v>
      </c>
      <c r="AR147" s="14" t="s">
        <v>60</v>
      </c>
      <c r="AS147" s="14" t="s">
        <v>67</v>
      </c>
      <c r="AT147" s="14" t="s">
        <v>78</v>
      </c>
      <c r="AU147" s="14" t="s">
        <v>84</v>
      </c>
    </row>
    <row r="148" spans="1:47" ht="15.6" customHeight="1" x14ac:dyDescent="0.2">
      <c r="A148" s="61">
        <v>1992</v>
      </c>
      <c r="B148" s="51">
        <v>0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51">
        <f>SUM(B148:AD148)</f>
        <v>0</v>
      </c>
      <c r="AK148" s="49">
        <v>0</v>
      </c>
      <c r="AL148" s="49">
        <v>0</v>
      </c>
      <c r="AM148" s="49">
        <v>0</v>
      </c>
      <c r="AN148" s="49">
        <v>0</v>
      </c>
      <c r="AO148" s="49">
        <v>0</v>
      </c>
      <c r="AP148" s="49">
        <v>0</v>
      </c>
      <c r="AQ148" s="49">
        <v>0</v>
      </c>
      <c r="AR148" s="49">
        <v>0</v>
      </c>
      <c r="AS148" s="49">
        <v>0</v>
      </c>
      <c r="AT148" s="49">
        <v>0</v>
      </c>
      <c r="AU148" s="49">
        <v>0</v>
      </c>
    </row>
    <row r="149" spans="1:47" ht="15.6" customHeight="1" x14ac:dyDescent="0.2">
      <c r="A149" s="61">
        <f>A148+1</f>
        <v>1993</v>
      </c>
      <c r="B149" s="51">
        <v>0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51">
        <f t="shared" ref="AE149:AE176" si="64">SUM(B149:AD149)</f>
        <v>0</v>
      </c>
      <c r="AK149" s="49">
        <v>0</v>
      </c>
      <c r="AL149" s="49">
        <v>0</v>
      </c>
      <c r="AM149" s="49">
        <v>0</v>
      </c>
      <c r="AN149" s="49">
        <v>0</v>
      </c>
      <c r="AO149" s="49">
        <v>0</v>
      </c>
      <c r="AP149" s="49">
        <v>0</v>
      </c>
      <c r="AQ149" s="49">
        <v>0</v>
      </c>
      <c r="AR149" s="49">
        <v>0</v>
      </c>
      <c r="AS149" s="49">
        <v>0</v>
      </c>
      <c r="AT149" s="49">
        <v>0</v>
      </c>
      <c r="AU149" s="49">
        <v>0</v>
      </c>
    </row>
    <row r="150" spans="1:47" ht="15.6" customHeight="1" x14ac:dyDescent="0.2">
      <c r="A150" s="61">
        <f>A149+1</f>
        <v>1994</v>
      </c>
      <c r="B150" s="51">
        <v>0</v>
      </c>
      <c r="C150" s="49">
        <v>0</v>
      </c>
      <c r="D150" s="49">
        <v>0</v>
      </c>
      <c r="E150" s="49">
        <v>0</v>
      </c>
      <c r="F150" s="49">
        <v>0</v>
      </c>
      <c r="G150" s="49">
        <v>0</v>
      </c>
      <c r="H150" s="49">
        <v>0</v>
      </c>
      <c r="I150" s="49">
        <v>0</v>
      </c>
      <c r="J150" s="49">
        <v>0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49">
        <v>0</v>
      </c>
      <c r="Q150" s="49">
        <v>0</v>
      </c>
      <c r="R150" s="49">
        <v>0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49">
        <v>0</v>
      </c>
      <c r="AB150" s="49">
        <v>0</v>
      </c>
      <c r="AC150" s="49">
        <v>0</v>
      </c>
      <c r="AD150" s="49">
        <v>0</v>
      </c>
      <c r="AE150" s="51">
        <f t="shared" si="64"/>
        <v>0</v>
      </c>
      <c r="AK150" s="49">
        <v>0</v>
      </c>
      <c r="AL150" s="49">
        <v>0</v>
      </c>
      <c r="AM150" s="49">
        <v>0</v>
      </c>
      <c r="AN150" s="49">
        <v>0</v>
      </c>
      <c r="AO150" s="49">
        <v>0</v>
      </c>
      <c r="AP150" s="49">
        <v>0</v>
      </c>
      <c r="AQ150" s="49">
        <v>0</v>
      </c>
      <c r="AR150" s="49">
        <v>0</v>
      </c>
      <c r="AS150" s="49">
        <v>0</v>
      </c>
      <c r="AT150" s="49">
        <v>0</v>
      </c>
      <c r="AU150" s="49">
        <v>0</v>
      </c>
    </row>
    <row r="151" spans="1:47" ht="15.6" customHeight="1" x14ac:dyDescent="0.2">
      <c r="A151" s="61">
        <f>A150+1</f>
        <v>1995</v>
      </c>
      <c r="B151" s="51">
        <v>0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51">
        <f t="shared" si="64"/>
        <v>0</v>
      </c>
      <c r="AK151" s="49">
        <v>0</v>
      </c>
      <c r="AL151" s="49">
        <v>0</v>
      </c>
      <c r="AM151" s="49">
        <v>0</v>
      </c>
      <c r="AN151" s="49">
        <v>0</v>
      </c>
      <c r="AO151" s="49">
        <v>0</v>
      </c>
      <c r="AP151" s="49">
        <v>0</v>
      </c>
      <c r="AQ151" s="49">
        <v>0</v>
      </c>
      <c r="AR151" s="49">
        <v>0</v>
      </c>
      <c r="AS151" s="49">
        <v>0</v>
      </c>
      <c r="AT151" s="49">
        <v>0</v>
      </c>
      <c r="AU151" s="49">
        <v>0</v>
      </c>
    </row>
    <row r="152" spans="1:47" ht="15.6" customHeight="1" x14ac:dyDescent="0.2">
      <c r="A152" s="61">
        <f t="shared" ref="A152:A176" si="65">A151+1</f>
        <v>1996</v>
      </c>
      <c r="B152" s="51">
        <v>0</v>
      </c>
      <c r="C152" s="49">
        <v>0</v>
      </c>
      <c r="D152" s="49">
        <v>0</v>
      </c>
      <c r="E152" s="49">
        <v>0</v>
      </c>
      <c r="F152" s="49">
        <v>6</v>
      </c>
      <c r="G152" s="49">
        <v>0</v>
      </c>
      <c r="H152" s="49">
        <v>0</v>
      </c>
      <c r="I152" s="49">
        <v>0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49">
        <v>0</v>
      </c>
      <c r="Q152" s="49">
        <v>0</v>
      </c>
      <c r="R152" s="49">
        <v>0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49">
        <v>0</v>
      </c>
      <c r="AA152" s="49">
        <v>0</v>
      </c>
      <c r="AB152" s="49">
        <v>0</v>
      </c>
      <c r="AC152" s="49">
        <v>0</v>
      </c>
      <c r="AD152" s="49">
        <v>0</v>
      </c>
      <c r="AE152" s="51">
        <f t="shared" si="64"/>
        <v>6</v>
      </c>
      <c r="AK152" s="49">
        <v>8</v>
      </c>
      <c r="AL152" s="49">
        <v>3</v>
      </c>
      <c r="AM152" s="49">
        <v>4</v>
      </c>
      <c r="AN152" s="49">
        <v>9</v>
      </c>
      <c r="AO152" s="49">
        <v>5</v>
      </c>
      <c r="AP152" s="49">
        <v>4</v>
      </c>
      <c r="AQ152" s="49">
        <v>4</v>
      </c>
      <c r="AR152" s="49">
        <v>9</v>
      </c>
      <c r="AS152" s="49">
        <v>9</v>
      </c>
      <c r="AT152" s="49">
        <v>7</v>
      </c>
      <c r="AU152" s="49">
        <v>6</v>
      </c>
    </row>
    <row r="153" spans="1:47" ht="15.6" customHeight="1" x14ac:dyDescent="0.2">
      <c r="A153" s="61">
        <f t="shared" si="65"/>
        <v>1997</v>
      </c>
      <c r="B153" s="51">
        <v>0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71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51">
        <f t="shared" si="64"/>
        <v>71</v>
      </c>
      <c r="AK153" s="49">
        <v>28</v>
      </c>
      <c r="AL153" s="49">
        <v>8</v>
      </c>
      <c r="AM153" s="49">
        <v>121</v>
      </c>
      <c r="AN153" s="49">
        <v>7</v>
      </c>
      <c r="AO153" s="49">
        <v>3</v>
      </c>
      <c r="AP153" s="49">
        <v>12</v>
      </c>
      <c r="AQ153" s="49">
        <v>6</v>
      </c>
      <c r="AR153" s="49">
        <v>6</v>
      </c>
      <c r="AS153" s="49">
        <v>49</v>
      </c>
      <c r="AT153" s="49">
        <v>73</v>
      </c>
      <c r="AU153" s="49">
        <v>70</v>
      </c>
    </row>
    <row r="154" spans="1:47" ht="15.6" customHeight="1" x14ac:dyDescent="0.2">
      <c r="A154" s="61">
        <f t="shared" si="65"/>
        <v>1998</v>
      </c>
      <c r="B154" s="51">
        <v>0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52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51">
        <f t="shared" si="64"/>
        <v>52</v>
      </c>
      <c r="AK154" s="49">
        <v>65</v>
      </c>
      <c r="AL154" s="49">
        <v>49</v>
      </c>
      <c r="AM154" s="49">
        <v>59</v>
      </c>
      <c r="AN154" s="49">
        <v>55</v>
      </c>
      <c r="AO154" s="49">
        <v>51</v>
      </c>
      <c r="AP154" s="49">
        <v>49</v>
      </c>
      <c r="AQ154" s="49">
        <v>18</v>
      </c>
      <c r="AR154" s="49">
        <v>52</v>
      </c>
      <c r="AS154" s="49">
        <v>48</v>
      </c>
      <c r="AT154" s="49">
        <v>56</v>
      </c>
      <c r="AU154" s="49">
        <v>54</v>
      </c>
    </row>
    <row r="155" spans="1:47" ht="15.6" customHeight="1" x14ac:dyDescent="0.2">
      <c r="A155" s="61">
        <f t="shared" si="65"/>
        <v>1999</v>
      </c>
      <c r="B155" s="51">
        <v>0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51">
        <f t="shared" si="64"/>
        <v>0</v>
      </c>
      <c r="AK155" s="49">
        <v>0</v>
      </c>
      <c r="AL155" s="49">
        <v>0</v>
      </c>
      <c r="AM155" s="49">
        <v>0</v>
      </c>
      <c r="AN155" s="49">
        <v>0</v>
      </c>
      <c r="AO155" s="49">
        <v>0</v>
      </c>
      <c r="AP155" s="49">
        <v>0</v>
      </c>
      <c r="AQ155" s="49">
        <v>0</v>
      </c>
      <c r="AR155" s="49">
        <v>0</v>
      </c>
      <c r="AS155" s="49">
        <v>9</v>
      </c>
      <c r="AT155" s="49">
        <v>9</v>
      </c>
      <c r="AU155" s="49">
        <v>0</v>
      </c>
    </row>
    <row r="156" spans="1:47" ht="15.6" customHeight="1" x14ac:dyDescent="0.2">
      <c r="A156" s="61">
        <f t="shared" si="65"/>
        <v>2000</v>
      </c>
      <c r="B156" s="51">
        <v>0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30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51">
        <f t="shared" si="64"/>
        <v>30</v>
      </c>
      <c r="AK156" s="49">
        <v>15</v>
      </c>
      <c r="AL156" s="49">
        <v>7</v>
      </c>
      <c r="AM156" s="49">
        <v>5</v>
      </c>
      <c r="AN156" s="49">
        <v>5</v>
      </c>
      <c r="AO156" s="49">
        <v>44</v>
      </c>
      <c r="AP156" s="49">
        <v>7</v>
      </c>
      <c r="AQ156" s="49">
        <v>5</v>
      </c>
      <c r="AR156" s="49">
        <v>9</v>
      </c>
      <c r="AS156" s="49">
        <v>31</v>
      </c>
      <c r="AT156" s="49">
        <v>16</v>
      </c>
      <c r="AU156" s="49">
        <v>38</v>
      </c>
    </row>
    <row r="157" spans="1:47" ht="15.6" customHeight="1" x14ac:dyDescent="0.2">
      <c r="A157" s="61">
        <f t="shared" si="65"/>
        <v>2001</v>
      </c>
      <c r="B157" s="51">
        <v>0</v>
      </c>
      <c r="C157" s="49">
        <v>0</v>
      </c>
      <c r="D157" s="49">
        <v>0</v>
      </c>
      <c r="E157" s="49">
        <v>0</v>
      </c>
      <c r="F157" s="49">
        <v>0</v>
      </c>
      <c r="G157" s="49">
        <v>0</v>
      </c>
      <c r="H157" s="49">
        <v>0</v>
      </c>
      <c r="I157" s="49">
        <v>0</v>
      </c>
      <c r="J157" s="49">
        <v>0</v>
      </c>
      <c r="K157" s="49">
        <v>6</v>
      </c>
      <c r="L157" s="49">
        <v>0</v>
      </c>
      <c r="M157" s="49">
        <v>0</v>
      </c>
      <c r="N157" s="49">
        <v>0</v>
      </c>
      <c r="O157" s="49">
        <v>0</v>
      </c>
      <c r="P157" s="49">
        <v>0</v>
      </c>
      <c r="Q157" s="49">
        <v>0</v>
      </c>
      <c r="R157" s="49">
        <v>0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49">
        <v>0</v>
      </c>
      <c r="AA157" s="49">
        <v>0</v>
      </c>
      <c r="AB157" s="49">
        <v>0</v>
      </c>
      <c r="AC157" s="49">
        <v>0</v>
      </c>
      <c r="AD157" s="49">
        <v>0</v>
      </c>
      <c r="AE157" s="51">
        <f t="shared" si="64"/>
        <v>6</v>
      </c>
      <c r="AK157" s="49">
        <v>9</v>
      </c>
      <c r="AL157" s="49">
        <v>4</v>
      </c>
      <c r="AM157" s="49">
        <v>4</v>
      </c>
      <c r="AN157" s="49">
        <v>5</v>
      </c>
      <c r="AO157" s="49">
        <v>4</v>
      </c>
      <c r="AP157" s="49">
        <v>4</v>
      </c>
      <c r="AQ157" s="49">
        <v>1</v>
      </c>
      <c r="AR157" s="49">
        <v>7</v>
      </c>
      <c r="AS157" s="49">
        <v>3</v>
      </c>
      <c r="AT157" s="49">
        <v>6</v>
      </c>
      <c r="AU157" s="49">
        <v>5</v>
      </c>
    </row>
    <row r="158" spans="1:47" ht="15.6" customHeight="1" x14ac:dyDescent="0.2">
      <c r="A158" s="61">
        <f t="shared" si="65"/>
        <v>2002</v>
      </c>
      <c r="B158" s="51">
        <v>0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51">
        <f t="shared" si="64"/>
        <v>0</v>
      </c>
      <c r="AK158" s="49">
        <v>23</v>
      </c>
      <c r="AL158" s="49">
        <v>11</v>
      </c>
      <c r="AM158" s="49">
        <v>2</v>
      </c>
      <c r="AN158" s="49">
        <v>2</v>
      </c>
      <c r="AO158" s="49">
        <v>0</v>
      </c>
      <c r="AP158" s="49">
        <v>0</v>
      </c>
      <c r="AQ158" s="49">
        <v>0</v>
      </c>
      <c r="AR158" s="49">
        <v>0</v>
      </c>
      <c r="AS158" s="49">
        <v>0</v>
      </c>
      <c r="AT158" s="49">
        <v>18</v>
      </c>
      <c r="AU158" s="49">
        <v>17</v>
      </c>
    </row>
    <row r="159" spans="1:47" ht="15.6" customHeight="1" x14ac:dyDescent="0.2">
      <c r="A159" s="61">
        <f t="shared" si="65"/>
        <v>2003</v>
      </c>
      <c r="B159" s="51">
        <v>0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29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51">
        <f t="shared" si="64"/>
        <v>29</v>
      </c>
      <c r="AK159" s="49">
        <v>264</v>
      </c>
      <c r="AL159" s="49">
        <v>57</v>
      </c>
      <c r="AM159" s="49">
        <v>40</v>
      </c>
      <c r="AN159" s="49">
        <v>69</v>
      </c>
      <c r="AO159" s="49">
        <v>17</v>
      </c>
      <c r="AP159" s="49">
        <v>4</v>
      </c>
      <c r="AQ159" s="49">
        <v>10</v>
      </c>
      <c r="AR159" s="49">
        <v>154</v>
      </c>
      <c r="AS159" s="49">
        <v>110</v>
      </c>
      <c r="AT159" s="49">
        <v>74</v>
      </c>
      <c r="AU159" s="49">
        <v>304</v>
      </c>
    </row>
    <row r="160" spans="1:47" ht="15.6" customHeight="1" x14ac:dyDescent="0.2">
      <c r="A160" s="61">
        <f t="shared" si="65"/>
        <v>2004</v>
      </c>
      <c r="B160" s="51">
        <v>0</v>
      </c>
      <c r="C160" s="49">
        <v>0</v>
      </c>
      <c r="D160" s="49">
        <v>0</v>
      </c>
      <c r="E160" s="49">
        <v>0</v>
      </c>
      <c r="F160" s="49">
        <v>0</v>
      </c>
      <c r="G160" s="49">
        <v>0</v>
      </c>
      <c r="H160" s="49">
        <v>0</v>
      </c>
      <c r="I160" s="49">
        <v>0</v>
      </c>
      <c r="J160" s="49">
        <v>0</v>
      </c>
      <c r="K160" s="49">
        <v>0</v>
      </c>
      <c r="L160" s="49">
        <v>0</v>
      </c>
      <c r="M160" s="49">
        <v>0</v>
      </c>
      <c r="N160" s="49">
        <v>40</v>
      </c>
      <c r="O160" s="49">
        <v>0</v>
      </c>
      <c r="P160" s="49">
        <v>0</v>
      </c>
      <c r="Q160" s="49">
        <v>0</v>
      </c>
      <c r="R160" s="49">
        <v>0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49">
        <v>0</v>
      </c>
      <c r="AA160" s="49">
        <v>0</v>
      </c>
      <c r="AB160" s="49">
        <v>0</v>
      </c>
      <c r="AC160" s="49">
        <v>0</v>
      </c>
      <c r="AD160" s="49">
        <v>0</v>
      </c>
      <c r="AE160" s="51">
        <f t="shared" si="64"/>
        <v>40</v>
      </c>
      <c r="AK160" s="49">
        <v>325</v>
      </c>
      <c r="AL160" s="49">
        <v>157</v>
      </c>
      <c r="AM160" s="49">
        <v>145</v>
      </c>
      <c r="AN160" s="49">
        <v>60</v>
      </c>
      <c r="AO160" s="49">
        <v>36</v>
      </c>
      <c r="AP160" s="49">
        <v>4</v>
      </c>
      <c r="AQ160" s="49">
        <v>7</v>
      </c>
      <c r="AR160" s="49">
        <v>16</v>
      </c>
      <c r="AS160" s="49">
        <v>3</v>
      </c>
      <c r="AT160" s="49">
        <v>39</v>
      </c>
      <c r="AU160" s="49">
        <v>46</v>
      </c>
    </row>
    <row r="161" spans="1:47" ht="15.6" customHeight="1" x14ac:dyDescent="0.2">
      <c r="A161" s="61">
        <f t="shared" si="65"/>
        <v>2005</v>
      </c>
      <c r="B161" s="51">
        <v>0</v>
      </c>
      <c r="C161" s="49">
        <v>0</v>
      </c>
      <c r="D161" s="49">
        <v>0</v>
      </c>
      <c r="E161" s="49">
        <v>0</v>
      </c>
      <c r="F161" s="49">
        <v>0</v>
      </c>
      <c r="G161" s="49">
        <v>0</v>
      </c>
      <c r="H161" s="49">
        <v>0</v>
      </c>
      <c r="I161" s="49">
        <v>0</v>
      </c>
      <c r="J161" s="49">
        <v>0</v>
      </c>
      <c r="K161" s="49">
        <v>0</v>
      </c>
      <c r="L161" s="49">
        <v>0</v>
      </c>
      <c r="M161" s="49">
        <v>0</v>
      </c>
      <c r="N161" s="49">
        <v>0</v>
      </c>
      <c r="O161" s="49">
        <v>17</v>
      </c>
      <c r="P161" s="49">
        <v>0</v>
      </c>
      <c r="Q161" s="49">
        <v>0</v>
      </c>
      <c r="R161" s="49">
        <v>0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49">
        <v>0</v>
      </c>
      <c r="AA161" s="49">
        <v>0</v>
      </c>
      <c r="AB161" s="49">
        <v>0</v>
      </c>
      <c r="AC161" s="49">
        <v>0</v>
      </c>
      <c r="AD161" s="49">
        <v>2</v>
      </c>
      <c r="AE161" s="51">
        <f t="shared" si="64"/>
        <v>19</v>
      </c>
      <c r="AK161" s="49">
        <v>60</v>
      </c>
      <c r="AL161" s="49">
        <v>42</v>
      </c>
      <c r="AM161" s="49">
        <v>88</v>
      </c>
      <c r="AN161" s="49">
        <v>5</v>
      </c>
      <c r="AO161" s="49">
        <v>8</v>
      </c>
      <c r="AP161" s="49">
        <v>4</v>
      </c>
      <c r="AQ161" s="49">
        <v>9</v>
      </c>
      <c r="AR161" s="49">
        <v>8</v>
      </c>
      <c r="AS161" s="49">
        <v>8</v>
      </c>
      <c r="AT161" s="49">
        <v>20</v>
      </c>
      <c r="AU161" s="49">
        <v>17</v>
      </c>
    </row>
    <row r="162" spans="1:47" ht="15.6" customHeight="1" x14ac:dyDescent="0.2">
      <c r="A162" s="61">
        <f t="shared" si="65"/>
        <v>2006</v>
      </c>
      <c r="B162" s="51">
        <v>0</v>
      </c>
      <c r="C162" s="49">
        <v>0</v>
      </c>
      <c r="D162" s="49">
        <v>0</v>
      </c>
      <c r="E162" s="49">
        <v>0</v>
      </c>
      <c r="F162" s="49">
        <v>0</v>
      </c>
      <c r="G162" s="49">
        <v>0</v>
      </c>
      <c r="H162" s="49">
        <v>0</v>
      </c>
      <c r="I162" s="49">
        <v>0</v>
      </c>
      <c r="J162" s="49">
        <v>0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49">
        <v>2</v>
      </c>
      <c r="Q162" s="49">
        <v>0</v>
      </c>
      <c r="R162" s="49">
        <v>0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49">
        <v>0</v>
      </c>
      <c r="AA162" s="49">
        <v>0</v>
      </c>
      <c r="AB162" s="49">
        <v>0</v>
      </c>
      <c r="AC162" s="49">
        <v>0</v>
      </c>
      <c r="AD162" s="49">
        <v>0</v>
      </c>
      <c r="AE162" s="51">
        <f t="shared" si="64"/>
        <v>2</v>
      </c>
      <c r="AK162" s="49">
        <v>26</v>
      </c>
      <c r="AL162" s="49">
        <v>19</v>
      </c>
      <c r="AM162" s="49">
        <v>42</v>
      </c>
      <c r="AN162" s="49">
        <v>27</v>
      </c>
      <c r="AO162" s="49">
        <v>118</v>
      </c>
      <c r="AP162" s="49">
        <v>2</v>
      </c>
      <c r="AQ162" s="49">
        <v>3</v>
      </c>
      <c r="AR162" s="49">
        <v>3</v>
      </c>
      <c r="AS162" s="49">
        <v>4</v>
      </c>
      <c r="AT162" s="49">
        <v>0</v>
      </c>
      <c r="AU162" s="49">
        <v>0</v>
      </c>
    </row>
    <row r="163" spans="1:47" ht="15.6" customHeight="1" x14ac:dyDescent="0.2">
      <c r="A163" s="61">
        <f t="shared" si="65"/>
        <v>2007</v>
      </c>
      <c r="B163" s="51">
        <v>0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13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51">
        <f t="shared" si="64"/>
        <v>13</v>
      </c>
      <c r="AK163" s="49">
        <v>112</v>
      </c>
      <c r="AL163" s="49">
        <v>176</v>
      </c>
      <c r="AM163" s="49">
        <v>127</v>
      </c>
      <c r="AN163" s="49">
        <v>146</v>
      </c>
      <c r="AO163" s="49">
        <v>74</v>
      </c>
      <c r="AP163" s="49">
        <v>114</v>
      </c>
      <c r="AQ163" s="49">
        <v>159</v>
      </c>
      <c r="AR163" s="49">
        <v>30</v>
      </c>
      <c r="AS163" s="49">
        <v>12</v>
      </c>
      <c r="AT163" s="49">
        <v>97</v>
      </c>
      <c r="AU163" s="49">
        <v>30</v>
      </c>
    </row>
    <row r="164" spans="1:47" ht="15.6" customHeight="1" x14ac:dyDescent="0.2">
      <c r="A164" s="61">
        <f t="shared" si="65"/>
        <v>2008</v>
      </c>
      <c r="B164" s="51">
        <v>0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42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7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51">
        <f t="shared" si="64"/>
        <v>49</v>
      </c>
      <c r="AK164" s="49">
        <v>109</v>
      </c>
      <c r="AL164" s="49">
        <v>107</v>
      </c>
      <c r="AM164" s="49">
        <v>200</v>
      </c>
      <c r="AN164" s="49">
        <v>183</v>
      </c>
      <c r="AO164" s="49">
        <v>378</v>
      </c>
      <c r="AP164" s="49">
        <v>62</v>
      </c>
      <c r="AQ164" s="49">
        <v>23</v>
      </c>
      <c r="AR164" s="49">
        <v>31</v>
      </c>
      <c r="AS164" s="49">
        <v>11</v>
      </c>
      <c r="AT164" s="49">
        <v>35</v>
      </c>
      <c r="AU164" s="49">
        <v>36</v>
      </c>
    </row>
    <row r="165" spans="1:47" ht="15.6" customHeight="1" x14ac:dyDescent="0.2">
      <c r="A165" s="61">
        <f t="shared" si="65"/>
        <v>2009</v>
      </c>
      <c r="B165" s="51">
        <v>0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10</v>
      </c>
      <c r="T165" s="49">
        <v>4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51">
        <f t="shared" si="64"/>
        <v>14</v>
      </c>
      <c r="AK165" s="49">
        <v>77</v>
      </c>
      <c r="AL165" s="49">
        <v>41</v>
      </c>
      <c r="AM165" s="49">
        <v>54</v>
      </c>
      <c r="AN165" s="49">
        <v>71</v>
      </c>
      <c r="AO165" s="49">
        <v>194</v>
      </c>
      <c r="AP165" s="49">
        <v>162</v>
      </c>
      <c r="AQ165" s="49">
        <v>135</v>
      </c>
      <c r="AR165" s="49">
        <v>53</v>
      </c>
      <c r="AS165" s="49">
        <v>24</v>
      </c>
      <c r="AT165" s="49">
        <v>28</v>
      </c>
      <c r="AU165" s="49">
        <v>10</v>
      </c>
    </row>
    <row r="166" spans="1:47" ht="15.6" customHeight="1" x14ac:dyDescent="0.2">
      <c r="A166" s="61">
        <f t="shared" si="65"/>
        <v>2010</v>
      </c>
      <c r="B166" s="51">
        <v>0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8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51">
        <f t="shared" si="64"/>
        <v>8</v>
      </c>
      <c r="AL166" s="49">
        <v>85</v>
      </c>
      <c r="AM166" s="49">
        <v>42</v>
      </c>
      <c r="AN166" s="49">
        <v>30</v>
      </c>
      <c r="AO166" s="49">
        <v>101</v>
      </c>
      <c r="AP166" s="49">
        <v>2</v>
      </c>
      <c r="AQ166" s="49">
        <v>1</v>
      </c>
      <c r="AR166" s="49">
        <v>0</v>
      </c>
      <c r="AS166" s="49">
        <v>1</v>
      </c>
      <c r="AT166" s="49">
        <v>1</v>
      </c>
      <c r="AU166" s="49">
        <v>0</v>
      </c>
    </row>
    <row r="167" spans="1:47" ht="15.6" customHeight="1" x14ac:dyDescent="0.2">
      <c r="A167" s="61">
        <f t="shared" si="65"/>
        <v>2011</v>
      </c>
      <c r="B167" s="51">
        <v>0</v>
      </c>
      <c r="C167" s="49">
        <v>0</v>
      </c>
      <c r="D167" s="49">
        <v>0</v>
      </c>
      <c r="E167" s="49">
        <v>0</v>
      </c>
      <c r="F167" s="49">
        <v>0</v>
      </c>
      <c r="G167" s="49">
        <v>0</v>
      </c>
      <c r="H167" s="49">
        <v>0</v>
      </c>
      <c r="I167" s="49">
        <v>0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49">
        <v>0</v>
      </c>
      <c r="Q167" s="49">
        <v>0</v>
      </c>
      <c r="R167" s="49">
        <v>0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49">
        <v>0</v>
      </c>
      <c r="AA167" s="49">
        <v>0</v>
      </c>
      <c r="AB167" s="49">
        <v>0</v>
      </c>
      <c r="AC167" s="49">
        <v>0</v>
      </c>
      <c r="AD167" s="49">
        <v>0</v>
      </c>
      <c r="AE167" s="51">
        <f t="shared" si="64"/>
        <v>0</v>
      </c>
      <c r="AM167" s="49">
        <v>45</v>
      </c>
      <c r="AN167" s="49">
        <v>46</v>
      </c>
      <c r="AO167" s="49">
        <v>10</v>
      </c>
      <c r="AP167" s="49">
        <v>35</v>
      </c>
      <c r="AQ167" s="49">
        <v>87</v>
      </c>
      <c r="AR167" s="49">
        <v>7</v>
      </c>
      <c r="AS167" s="49">
        <v>4</v>
      </c>
      <c r="AT167" s="49">
        <v>0</v>
      </c>
      <c r="AU167" s="49">
        <v>0</v>
      </c>
    </row>
    <row r="168" spans="1:47" ht="15.6" customHeight="1" x14ac:dyDescent="0.2">
      <c r="A168" s="61">
        <f t="shared" si="65"/>
        <v>2012</v>
      </c>
      <c r="B168" s="51">
        <v>0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47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51">
        <f t="shared" si="64"/>
        <v>47</v>
      </c>
      <c r="AN168" s="49">
        <v>45</v>
      </c>
      <c r="AO168" s="49">
        <v>86</v>
      </c>
      <c r="AP168" s="49">
        <v>15</v>
      </c>
      <c r="AQ168" s="49">
        <v>39</v>
      </c>
      <c r="AR168" s="49">
        <v>202</v>
      </c>
      <c r="AS168" s="49">
        <v>57</v>
      </c>
      <c r="AT168" s="49">
        <v>61</v>
      </c>
      <c r="AU168" s="49">
        <v>49</v>
      </c>
    </row>
    <row r="169" spans="1:47" ht="15.6" customHeight="1" x14ac:dyDescent="0.2">
      <c r="A169" s="61">
        <f t="shared" si="65"/>
        <v>2013</v>
      </c>
      <c r="B169" s="51">
        <v>0</v>
      </c>
      <c r="C169" s="49">
        <v>0</v>
      </c>
      <c r="D169" s="49">
        <v>0</v>
      </c>
      <c r="E169" s="49">
        <v>0</v>
      </c>
      <c r="F169" s="49">
        <v>0</v>
      </c>
      <c r="G169" s="49">
        <v>0</v>
      </c>
      <c r="H169" s="49">
        <v>0</v>
      </c>
      <c r="I169" s="49">
        <v>0</v>
      </c>
      <c r="J169" s="49">
        <v>0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49">
        <v>0</v>
      </c>
      <c r="Q169" s="49">
        <v>0</v>
      </c>
      <c r="R169" s="49">
        <v>0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49">
        <v>0</v>
      </c>
      <c r="AA169" s="49">
        <v>0</v>
      </c>
      <c r="AB169" s="49">
        <v>0</v>
      </c>
      <c r="AC169" s="49">
        <v>0</v>
      </c>
      <c r="AD169" s="49">
        <v>0</v>
      </c>
      <c r="AE169" s="51">
        <f t="shared" si="64"/>
        <v>0</v>
      </c>
      <c r="AO169" s="49">
        <v>24</v>
      </c>
      <c r="AP169" s="49">
        <v>38</v>
      </c>
      <c r="AQ169" s="49">
        <v>68</v>
      </c>
      <c r="AR169" s="49">
        <v>58</v>
      </c>
      <c r="AS169" s="49">
        <v>57</v>
      </c>
      <c r="AT169" s="49">
        <v>89</v>
      </c>
      <c r="AU169" s="49">
        <v>0</v>
      </c>
    </row>
    <row r="170" spans="1:47" ht="15.6" customHeight="1" x14ac:dyDescent="0.2">
      <c r="A170" s="61">
        <f t="shared" si="65"/>
        <v>2014</v>
      </c>
      <c r="B170" s="51">
        <v>0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51">
        <f t="shared" si="64"/>
        <v>0</v>
      </c>
      <c r="AP170" s="49">
        <v>17</v>
      </c>
      <c r="AQ170" s="49">
        <v>7</v>
      </c>
      <c r="AR170" s="49">
        <v>5</v>
      </c>
      <c r="AS170" s="49">
        <v>0</v>
      </c>
      <c r="AT170" s="49">
        <v>3</v>
      </c>
      <c r="AU170" s="49">
        <v>0</v>
      </c>
    </row>
    <row r="171" spans="1:47" ht="15.6" customHeight="1" x14ac:dyDescent="0.2">
      <c r="A171" s="61">
        <f t="shared" si="65"/>
        <v>2015</v>
      </c>
      <c r="B171" s="51">
        <v>0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6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51">
        <f t="shared" si="64"/>
        <v>6</v>
      </c>
      <c r="AQ171" s="49">
        <v>21</v>
      </c>
      <c r="AR171" s="49">
        <v>54</v>
      </c>
      <c r="AS171" s="49">
        <v>37</v>
      </c>
      <c r="AT171" s="49">
        <v>82</v>
      </c>
      <c r="AU171" s="49">
        <v>0</v>
      </c>
    </row>
    <row r="172" spans="1:47" ht="15.6" customHeight="1" x14ac:dyDescent="0.2">
      <c r="A172" s="61">
        <f t="shared" si="65"/>
        <v>2016</v>
      </c>
      <c r="B172" s="51">
        <v>0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8</v>
      </c>
      <c r="AA172" s="49">
        <v>0</v>
      </c>
      <c r="AB172" s="49">
        <v>0</v>
      </c>
      <c r="AC172" s="49">
        <v>0</v>
      </c>
      <c r="AD172" s="49">
        <v>0</v>
      </c>
      <c r="AE172" s="51">
        <f t="shared" si="64"/>
        <v>8</v>
      </c>
      <c r="AR172" s="49">
        <v>56</v>
      </c>
      <c r="AS172" s="49">
        <v>52</v>
      </c>
      <c r="AT172" s="49">
        <v>125</v>
      </c>
      <c r="AU172" s="49">
        <v>346</v>
      </c>
    </row>
    <row r="173" spans="1:47" ht="15.6" customHeight="1" x14ac:dyDescent="0.2">
      <c r="A173" s="61">
        <f t="shared" si="65"/>
        <v>2017</v>
      </c>
      <c r="B173" s="51">
        <v>0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51">
        <f t="shared" si="64"/>
        <v>0</v>
      </c>
      <c r="AS173" s="49">
        <v>52</v>
      </c>
      <c r="AT173" s="49">
        <v>18</v>
      </c>
      <c r="AU173" s="49">
        <v>8</v>
      </c>
    </row>
    <row r="174" spans="1:47" ht="15.6" customHeight="1" x14ac:dyDescent="0.2">
      <c r="A174" s="61">
        <f t="shared" si="65"/>
        <v>2018</v>
      </c>
      <c r="B174" s="51">
        <v>0</v>
      </c>
      <c r="C174" s="49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I174" s="49">
        <v>0</v>
      </c>
      <c r="J174" s="49">
        <v>0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49">
        <v>0</v>
      </c>
      <c r="Q174" s="49">
        <v>0</v>
      </c>
      <c r="R174" s="49">
        <v>0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49">
        <v>0</v>
      </c>
      <c r="AA174" s="49">
        <v>0</v>
      </c>
      <c r="AB174" s="49">
        <v>0</v>
      </c>
      <c r="AC174" s="49">
        <v>17</v>
      </c>
      <c r="AD174" s="49">
        <v>0</v>
      </c>
      <c r="AE174" s="51">
        <f t="shared" si="64"/>
        <v>17</v>
      </c>
      <c r="AT174" s="49">
        <v>63</v>
      </c>
      <c r="AU174" s="49">
        <v>53</v>
      </c>
    </row>
    <row r="175" spans="1:47" ht="15.6" customHeight="1" x14ac:dyDescent="0.2">
      <c r="A175" s="61">
        <f t="shared" si="65"/>
        <v>2019</v>
      </c>
      <c r="B175" s="51">
        <v>0</v>
      </c>
      <c r="C175" s="49">
        <v>0</v>
      </c>
      <c r="D175" s="49">
        <v>0</v>
      </c>
      <c r="E175" s="49">
        <v>0</v>
      </c>
      <c r="F175" s="49">
        <v>0</v>
      </c>
      <c r="G175" s="49">
        <v>0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9">
        <v>0</v>
      </c>
      <c r="Q175" s="49">
        <v>0</v>
      </c>
      <c r="R175" s="49">
        <v>0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49">
        <v>0</v>
      </c>
      <c r="AA175" s="49">
        <v>0</v>
      </c>
      <c r="AB175" s="49">
        <v>0</v>
      </c>
      <c r="AC175" s="49">
        <v>80</v>
      </c>
      <c r="AD175" s="49">
        <v>6</v>
      </c>
      <c r="AE175" s="51">
        <f t="shared" si="64"/>
        <v>86</v>
      </c>
      <c r="AU175" s="49">
        <v>63</v>
      </c>
    </row>
    <row r="176" spans="1:47" ht="15.6" customHeight="1" thickBot="1" x14ac:dyDescent="0.25">
      <c r="A176" s="62">
        <f t="shared" si="65"/>
        <v>2020</v>
      </c>
      <c r="B176" s="51">
        <v>0</v>
      </c>
      <c r="C176" s="49">
        <v>0</v>
      </c>
      <c r="D176" s="49">
        <v>0</v>
      </c>
      <c r="E176" s="49">
        <v>0</v>
      </c>
      <c r="F176" s="49">
        <v>0</v>
      </c>
      <c r="G176" s="49">
        <v>0</v>
      </c>
      <c r="H176" s="49">
        <v>0</v>
      </c>
      <c r="I176" s="49">
        <v>0</v>
      </c>
      <c r="J176" s="49">
        <v>0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49">
        <v>0</v>
      </c>
      <c r="Q176" s="49">
        <v>0</v>
      </c>
      <c r="R176" s="49">
        <v>0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49">
        <v>0</v>
      </c>
      <c r="AA176" s="49">
        <v>0</v>
      </c>
      <c r="AB176" s="49">
        <v>0</v>
      </c>
      <c r="AC176" s="49">
        <v>0</v>
      </c>
      <c r="AD176" s="49">
        <v>91</v>
      </c>
      <c r="AE176" s="51">
        <f t="shared" si="64"/>
        <v>91</v>
      </c>
    </row>
    <row r="177" spans="1:47" ht="15.6" customHeight="1" x14ac:dyDescent="0.2">
      <c r="A177" s="32" t="s">
        <v>16</v>
      </c>
      <c r="B177" s="32">
        <f>SUM(B148:B176)</f>
        <v>0</v>
      </c>
      <c r="C177" s="32">
        <f t="shared" ref="C177:AE177" si="66">SUM(C148:C176)</f>
        <v>0</v>
      </c>
      <c r="D177" s="32">
        <f t="shared" si="66"/>
        <v>0</v>
      </c>
      <c r="E177" s="32">
        <f t="shared" si="66"/>
        <v>0</v>
      </c>
      <c r="F177" s="32">
        <f t="shared" si="66"/>
        <v>6</v>
      </c>
      <c r="G177" s="32">
        <f t="shared" si="66"/>
        <v>0</v>
      </c>
      <c r="H177" s="32">
        <f t="shared" si="66"/>
        <v>123</v>
      </c>
      <c r="I177" s="32">
        <f t="shared" si="66"/>
        <v>0</v>
      </c>
      <c r="J177" s="32">
        <f t="shared" si="66"/>
        <v>30</v>
      </c>
      <c r="K177" s="32">
        <f t="shared" si="66"/>
        <v>6</v>
      </c>
      <c r="L177" s="32">
        <f t="shared" si="66"/>
        <v>0</v>
      </c>
      <c r="M177" s="32">
        <f t="shared" si="66"/>
        <v>29</v>
      </c>
      <c r="N177" s="32">
        <f t="shared" si="66"/>
        <v>40</v>
      </c>
      <c r="O177" s="32">
        <f t="shared" si="66"/>
        <v>17</v>
      </c>
      <c r="P177" s="32">
        <f t="shared" si="66"/>
        <v>2</v>
      </c>
      <c r="Q177" s="32">
        <f t="shared" si="66"/>
        <v>13</v>
      </c>
      <c r="R177" s="32">
        <f t="shared" si="66"/>
        <v>42</v>
      </c>
      <c r="S177" s="32">
        <f t="shared" si="66"/>
        <v>10</v>
      </c>
      <c r="T177" s="32">
        <f t="shared" si="66"/>
        <v>4</v>
      </c>
      <c r="U177" s="32">
        <f t="shared" si="66"/>
        <v>8</v>
      </c>
      <c r="V177" s="32">
        <f t="shared" si="66"/>
        <v>47</v>
      </c>
      <c r="W177" s="32">
        <f t="shared" si="66"/>
        <v>0</v>
      </c>
      <c r="X177" s="32">
        <f t="shared" si="66"/>
        <v>7</v>
      </c>
      <c r="Y177" s="32">
        <f t="shared" si="66"/>
        <v>6</v>
      </c>
      <c r="Z177" s="32">
        <f t="shared" si="66"/>
        <v>8</v>
      </c>
      <c r="AA177" s="32">
        <f t="shared" si="66"/>
        <v>0</v>
      </c>
      <c r="AB177" s="32">
        <f t="shared" si="66"/>
        <v>0</v>
      </c>
      <c r="AC177" s="32">
        <f t="shared" si="66"/>
        <v>97</v>
      </c>
      <c r="AD177" s="32">
        <f t="shared" si="66"/>
        <v>99</v>
      </c>
      <c r="AE177" s="32">
        <f t="shared" si="66"/>
        <v>594</v>
      </c>
      <c r="AG177" s="25"/>
      <c r="AK177" s="32">
        <f t="shared" ref="AK177" si="67">SUM(AK148:AK176)</f>
        <v>1121</v>
      </c>
      <c r="AL177" s="32">
        <f t="shared" ref="AL177" si="68">SUM(AL148:AL176)</f>
        <v>766</v>
      </c>
      <c r="AM177" s="32">
        <f t="shared" ref="AM177" si="69">SUM(AM148:AM176)</f>
        <v>978</v>
      </c>
      <c r="AN177" s="32">
        <f t="shared" ref="AN177" si="70">SUM(AN148:AN176)</f>
        <v>765</v>
      </c>
      <c r="AO177" s="32">
        <f t="shared" ref="AO177" si="71">SUM(AO148:AO176)</f>
        <v>1153</v>
      </c>
      <c r="AP177" s="32">
        <f t="shared" ref="AP177" si="72">SUM(AP148:AP176)</f>
        <v>535</v>
      </c>
      <c r="AQ177" s="32">
        <f t="shared" ref="AQ177" si="73">SUM(AQ148:AQ176)</f>
        <v>603</v>
      </c>
      <c r="AR177" s="32">
        <f t="shared" ref="AR177" si="74">SUM(AR148:AR176)</f>
        <v>760</v>
      </c>
      <c r="AS177" s="32">
        <f t="shared" ref="AS177" si="75">SUM(AS148:AS176)</f>
        <v>581</v>
      </c>
      <c r="AT177" s="32">
        <f t="shared" ref="AT177" si="76">SUM(AT148:AT176)</f>
        <v>920</v>
      </c>
      <c r="AU177" s="32">
        <f t="shared" ref="AU177" si="77">SUM(AU148:AU176)</f>
        <v>1152</v>
      </c>
    </row>
    <row r="180" spans="1:47" ht="15.6" customHeight="1" x14ac:dyDescent="0.25">
      <c r="A180" s="58" t="s">
        <v>77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</row>
    <row r="181" spans="1:47" ht="15.6" customHeight="1" x14ac:dyDescent="0.2">
      <c r="A181" s="33"/>
      <c r="B181" s="66" t="s">
        <v>17</v>
      </c>
      <c r="C181" s="66"/>
      <c r="D181" s="66"/>
      <c r="E181" s="66"/>
      <c r="F181" s="66"/>
      <c r="G181" s="66"/>
      <c r="H181" s="66"/>
      <c r="I181" s="66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2"/>
      <c r="AE181" s="33"/>
    </row>
    <row r="182" spans="1:47" ht="15.6" customHeight="1" thickBot="1" x14ac:dyDescent="0.25">
      <c r="A182" s="10" t="s">
        <v>15</v>
      </c>
      <c r="B182" s="10">
        <v>1992</v>
      </c>
      <c r="C182" s="10">
        <f>B182+1</f>
        <v>1993</v>
      </c>
      <c r="D182" s="10">
        <f t="shared" ref="D182:AD182" si="78">C182+1</f>
        <v>1994</v>
      </c>
      <c r="E182" s="10">
        <f t="shared" si="78"/>
        <v>1995</v>
      </c>
      <c r="F182" s="10">
        <f t="shared" si="78"/>
        <v>1996</v>
      </c>
      <c r="G182" s="10">
        <f t="shared" si="78"/>
        <v>1997</v>
      </c>
      <c r="H182" s="10">
        <f t="shared" si="78"/>
        <v>1998</v>
      </c>
      <c r="I182" s="10">
        <f t="shared" si="78"/>
        <v>1999</v>
      </c>
      <c r="J182" s="10">
        <f t="shared" si="78"/>
        <v>2000</v>
      </c>
      <c r="K182" s="10">
        <f t="shared" si="78"/>
        <v>2001</v>
      </c>
      <c r="L182" s="10">
        <f t="shared" si="78"/>
        <v>2002</v>
      </c>
      <c r="M182" s="10">
        <f t="shared" si="78"/>
        <v>2003</v>
      </c>
      <c r="N182" s="10">
        <f t="shared" si="78"/>
        <v>2004</v>
      </c>
      <c r="O182" s="10">
        <f t="shared" si="78"/>
        <v>2005</v>
      </c>
      <c r="P182" s="10">
        <f t="shared" si="78"/>
        <v>2006</v>
      </c>
      <c r="Q182" s="10">
        <f t="shared" si="78"/>
        <v>2007</v>
      </c>
      <c r="R182" s="10">
        <f t="shared" si="78"/>
        <v>2008</v>
      </c>
      <c r="S182" s="10">
        <f t="shared" si="78"/>
        <v>2009</v>
      </c>
      <c r="T182" s="10">
        <f t="shared" si="78"/>
        <v>2010</v>
      </c>
      <c r="U182" s="10">
        <f t="shared" si="78"/>
        <v>2011</v>
      </c>
      <c r="V182" s="10">
        <f t="shared" si="78"/>
        <v>2012</v>
      </c>
      <c r="W182" s="10">
        <f t="shared" si="78"/>
        <v>2013</v>
      </c>
      <c r="X182" s="10">
        <f t="shared" si="78"/>
        <v>2014</v>
      </c>
      <c r="Y182" s="10">
        <f t="shared" si="78"/>
        <v>2015</v>
      </c>
      <c r="Z182" s="10">
        <f t="shared" si="78"/>
        <v>2016</v>
      </c>
      <c r="AA182" s="10">
        <f t="shared" si="78"/>
        <v>2017</v>
      </c>
      <c r="AB182" s="10">
        <f t="shared" si="78"/>
        <v>2018</v>
      </c>
      <c r="AC182" s="10">
        <f t="shared" si="78"/>
        <v>2019</v>
      </c>
      <c r="AD182" s="10">
        <f t="shared" si="78"/>
        <v>2020</v>
      </c>
      <c r="AE182" s="11" t="s">
        <v>16</v>
      </c>
      <c r="AK182" s="14" t="s">
        <v>12</v>
      </c>
      <c r="AL182" s="14" t="s">
        <v>13</v>
      </c>
      <c r="AM182" s="14" t="s">
        <v>36</v>
      </c>
      <c r="AN182" s="14" t="s">
        <v>43</v>
      </c>
      <c r="AO182" s="14" t="s">
        <v>46</v>
      </c>
      <c r="AP182" s="14" t="s">
        <v>49</v>
      </c>
      <c r="AQ182" s="14" t="s">
        <v>55</v>
      </c>
      <c r="AR182" s="14" t="s">
        <v>60</v>
      </c>
      <c r="AS182" s="14" t="s">
        <v>67</v>
      </c>
      <c r="AT182" s="14" t="s">
        <v>78</v>
      </c>
      <c r="AU182" s="14" t="s">
        <v>84</v>
      </c>
    </row>
    <row r="183" spans="1:47" ht="15.6" customHeight="1" x14ac:dyDescent="0.2">
      <c r="A183" s="61">
        <v>1992</v>
      </c>
      <c r="B183" s="51">
        <v>0</v>
      </c>
      <c r="C183" s="49">
        <v>0</v>
      </c>
      <c r="D183" s="49">
        <v>0</v>
      </c>
      <c r="E183" s="49">
        <v>0</v>
      </c>
      <c r="F183" s="49">
        <v>0</v>
      </c>
      <c r="G183" s="49">
        <v>0</v>
      </c>
      <c r="H183" s="49">
        <v>0</v>
      </c>
      <c r="I183" s="49">
        <v>0</v>
      </c>
      <c r="J183" s="49">
        <v>0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49">
        <v>0</v>
      </c>
      <c r="Q183" s="49">
        <v>0</v>
      </c>
      <c r="R183" s="49">
        <v>0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49">
        <v>0</v>
      </c>
      <c r="AA183" s="49">
        <v>0</v>
      </c>
      <c r="AB183" s="49">
        <v>0</v>
      </c>
      <c r="AC183" s="49">
        <v>0</v>
      </c>
      <c r="AD183" s="49">
        <v>0</v>
      </c>
      <c r="AE183" s="51">
        <f>SUM(B183:AD183)</f>
        <v>0</v>
      </c>
      <c r="AK183" s="49">
        <v>0</v>
      </c>
      <c r="AL183" s="49">
        <v>0</v>
      </c>
      <c r="AM183" s="49">
        <v>0</v>
      </c>
      <c r="AN183" s="51">
        <v>0</v>
      </c>
      <c r="AO183" s="49">
        <v>0</v>
      </c>
      <c r="AP183" s="49">
        <v>0</v>
      </c>
      <c r="AQ183" s="49">
        <v>0</v>
      </c>
      <c r="AR183" s="49">
        <v>0</v>
      </c>
      <c r="AT183" s="49">
        <v>0</v>
      </c>
      <c r="AU183" s="49">
        <v>0</v>
      </c>
    </row>
    <row r="184" spans="1:47" ht="15.6" customHeight="1" x14ac:dyDescent="0.2">
      <c r="A184" s="61">
        <f>A183+1</f>
        <v>1993</v>
      </c>
      <c r="B184" s="51">
        <v>0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51">
        <f t="shared" ref="AE184:AE211" si="79">SUM(B184:AD184)</f>
        <v>0</v>
      </c>
      <c r="AK184" s="49">
        <v>0</v>
      </c>
      <c r="AL184" s="49">
        <v>0</v>
      </c>
      <c r="AM184" s="49">
        <v>0</v>
      </c>
      <c r="AN184" s="51">
        <v>0</v>
      </c>
      <c r="AO184" s="49">
        <v>0</v>
      </c>
      <c r="AP184" s="49">
        <v>0</v>
      </c>
      <c r="AQ184" s="49">
        <v>0</v>
      </c>
      <c r="AR184" s="49">
        <v>0</v>
      </c>
      <c r="AT184" s="49">
        <v>0</v>
      </c>
      <c r="AU184" s="49">
        <v>0</v>
      </c>
    </row>
    <row r="185" spans="1:47" ht="15.6" customHeight="1" x14ac:dyDescent="0.2">
      <c r="A185" s="61">
        <f>A184+1</f>
        <v>1994</v>
      </c>
      <c r="B185" s="51">
        <v>0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51">
        <f t="shared" si="79"/>
        <v>0</v>
      </c>
      <c r="AK185" s="49">
        <v>0</v>
      </c>
      <c r="AL185" s="49">
        <v>0</v>
      </c>
      <c r="AM185" s="49">
        <v>0</v>
      </c>
      <c r="AN185" s="51">
        <v>0</v>
      </c>
      <c r="AO185" s="49">
        <v>0</v>
      </c>
      <c r="AP185" s="49">
        <v>0</v>
      </c>
      <c r="AQ185" s="49">
        <v>0</v>
      </c>
      <c r="AR185" s="49">
        <v>0</v>
      </c>
      <c r="AT185" s="49">
        <v>0</v>
      </c>
      <c r="AU185" s="49">
        <v>0</v>
      </c>
    </row>
    <row r="186" spans="1:47" ht="15.6" customHeight="1" x14ac:dyDescent="0.2">
      <c r="A186" s="61">
        <f>A185+1</f>
        <v>1995</v>
      </c>
      <c r="B186" s="51">
        <v>0</v>
      </c>
      <c r="C186" s="49">
        <v>0</v>
      </c>
      <c r="D186" s="49">
        <v>0</v>
      </c>
      <c r="E186" s="49">
        <v>0</v>
      </c>
      <c r="F186" s="49">
        <v>0</v>
      </c>
      <c r="G186" s="49">
        <v>0</v>
      </c>
      <c r="H186" s="49">
        <v>0</v>
      </c>
      <c r="I186" s="49">
        <v>0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49">
        <v>0</v>
      </c>
      <c r="Q186" s="49">
        <v>0</v>
      </c>
      <c r="R186" s="49">
        <v>0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49">
        <v>0</v>
      </c>
      <c r="AA186" s="49">
        <v>0</v>
      </c>
      <c r="AB186" s="49">
        <v>0</v>
      </c>
      <c r="AC186" s="49">
        <v>0</v>
      </c>
      <c r="AD186" s="49">
        <v>0</v>
      </c>
      <c r="AE186" s="51">
        <f t="shared" si="79"/>
        <v>0</v>
      </c>
      <c r="AK186" s="49">
        <v>0</v>
      </c>
      <c r="AL186" s="49">
        <v>0</v>
      </c>
      <c r="AM186" s="49">
        <v>0</v>
      </c>
      <c r="AN186" s="51">
        <v>0</v>
      </c>
      <c r="AO186" s="49">
        <v>0</v>
      </c>
      <c r="AP186" s="49">
        <v>0</v>
      </c>
      <c r="AQ186" s="49">
        <v>0</v>
      </c>
      <c r="AR186" s="49">
        <v>0</v>
      </c>
      <c r="AT186" s="49">
        <v>0</v>
      </c>
      <c r="AU186" s="49">
        <v>0</v>
      </c>
    </row>
    <row r="187" spans="1:47" ht="15.6" customHeight="1" x14ac:dyDescent="0.2">
      <c r="A187" s="61">
        <f t="shared" ref="A187:A211" si="80">A186+1</f>
        <v>1996</v>
      </c>
      <c r="B187" s="51">
        <v>0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51">
        <f t="shared" si="79"/>
        <v>0</v>
      </c>
      <c r="AK187" s="49">
        <v>0</v>
      </c>
      <c r="AL187" s="49">
        <v>0</v>
      </c>
      <c r="AM187" s="49">
        <v>0</v>
      </c>
      <c r="AN187" s="51">
        <v>0</v>
      </c>
      <c r="AO187" s="49">
        <v>0</v>
      </c>
      <c r="AP187" s="49">
        <v>0</v>
      </c>
      <c r="AQ187" s="49">
        <v>0</v>
      </c>
      <c r="AR187" s="49">
        <v>0</v>
      </c>
      <c r="AT187" s="49">
        <v>0</v>
      </c>
      <c r="AU187" s="49">
        <v>0</v>
      </c>
    </row>
    <row r="188" spans="1:47" ht="15.6" customHeight="1" x14ac:dyDescent="0.2">
      <c r="A188" s="61">
        <f t="shared" si="80"/>
        <v>1997</v>
      </c>
      <c r="B188" s="51">
        <v>0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120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51">
        <f t="shared" si="79"/>
        <v>120</v>
      </c>
      <c r="AK188" s="49">
        <v>50</v>
      </c>
      <c r="AL188" s="49">
        <v>120</v>
      </c>
      <c r="AM188" s="49">
        <v>174</v>
      </c>
      <c r="AN188" s="51">
        <v>120</v>
      </c>
      <c r="AO188" s="49">
        <v>110</v>
      </c>
      <c r="AP188" s="49">
        <v>120</v>
      </c>
      <c r="AQ188" s="49">
        <v>120</v>
      </c>
      <c r="AR188" s="49">
        <v>120</v>
      </c>
      <c r="AT188" s="49">
        <v>120</v>
      </c>
      <c r="AU188" s="49">
        <v>120</v>
      </c>
    </row>
    <row r="189" spans="1:47" ht="15.6" customHeight="1" x14ac:dyDescent="0.2">
      <c r="A189" s="61">
        <f t="shared" si="80"/>
        <v>1998</v>
      </c>
      <c r="B189" s="51">
        <v>0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51">
        <f t="shared" si="79"/>
        <v>0</v>
      </c>
      <c r="AK189" s="49">
        <v>0</v>
      </c>
      <c r="AL189" s="49">
        <v>0</v>
      </c>
      <c r="AM189" s="49">
        <v>0</v>
      </c>
      <c r="AN189" s="51">
        <v>0</v>
      </c>
      <c r="AO189" s="49">
        <v>0</v>
      </c>
      <c r="AP189" s="49">
        <v>0</v>
      </c>
      <c r="AQ189" s="49">
        <v>0</v>
      </c>
      <c r="AR189" s="49">
        <v>0</v>
      </c>
      <c r="AT189" s="49">
        <v>0</v>
      </c>
      <c r="AU189" s="49">
        <v>0</v>
      </c>
    </row>
    <row r="190" spans="1:47" ht="15.6" customHeight="1" x14ac:dyDescent="0.2">
      <c r="A190" s="61">
        <f t="shared" si="80"/>
        <v>1999</v>
      </c>
      <c r="B190" s="51">
        <v>0</v>
      </c>
      <c r="C190" s="49">
        <v>0</v>
      </c>
      <c r="D190" s="49">
        <v>0</v>
      </c>
      <c r="E190" s="49">
        <v>0</v>
      </c>
      <c r="F190" s="49">
        <v>0</v>
      </c>
      <c r="G190" s="49">
        <v>0</v>
      </c>
      <c r="H190" s="49">
        <v>0</v>
      </c>
      <c r="I190" s="49">
        <v>0</v>
      </c>
      <c r="J190" s="49">
        <v>0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49">
        <v>0</v>
      </c>
      <c r="Q190" s="49">
        <v>0</v>
      </c>
      <c r="R190" s="49">
        <v>0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49">
        <v>0</v>
      </c>
      <c r="AA190" s="49">
        <v>0</v>
      </c>
      <c r="AB190" s="49">
        <v>0</v>
      </c>
      <c r="AC190" s="49">
        <v>0</v>
      </c>
      <c r="AD190" s="49">
        <v>0</v>
      </c>
      <c r="AE190" s="51">
        <f t="shared" si="79"/>
        <v>0</v>
      </c>
      <c r="AK190" s="49">
        <v>0</v>
      </c>
      <c r="AL190" s="49">
        <v>0</v>
      </c>
      <c r="AM190" s="49">
        <v>0</v>
      </c>
      <c r="AN190" s="51">
        <v>0</v>
      </c>
      <c r="AO190" s="49">
        <v>0</v>
      </c>
      <c r="AP190" s="49">
        <v>0</v>
      </c>
      <c r="AQ190" s="49">
        <v>0</v>
      </c>
      <c r="AR190" s="49">
        <v>0</v>
      </c>
      <c r="AT190" s="49">
        <v>0</v>
      </c>
      <c r="AU190" s="49">
        <v>0</v>
      </c>
    </row>
    <row r="191" spans="1:47" ht="15.6" customHeight="1" x14ac:dyDescent="0.2">
      <c r="A191" s="61">
        <f t="shared" si="80"/>
        <v>2000</v>
      </c>
      <c r="B191" s="51">
        <v>0</v>
      </c>
      <c r="C191" s="49">
        <v>0</v>
      </c>
      <c r="D191" s="49">
        <v>0</v>
      </c>
      <c r="E191" s="49">
        <v>0</v>
      </c>
      <c r="F191" s="49">
        <v>0</v>
      </c>
      <c r="G191" s="49">
        <v>0</v>
      </c>
      <c r="H191" s="49">
        <v>0</v>
      </c>
      <c r="I191" s="49">
        <v>0</v>
      </c>
      <c r="J191" s="49">
        <v>0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49">
        <v>0</v>
      </c>
      <c r="Q191" s="49">
        <v>0</v>
      </c>
      <c r="R191" s="49">
        <v>0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49">
        <v>0</v>
      </c>
      <c r="AA191" s="49">
        <v>0</v>
      </c>
      <c r="AB191" s="49">
        <v>0</v>
      </c>
      <c r="AC191" s="49">
        <v>0</v>
      </c>
      <c r="AD191" s="49">
        <v>0</v>
      </c>
      <c r="AE191" s="51">
        <f t="shared" si="79"/>
        <v>0</v>
      </c>
      <c r="AK191" s="49">
        <v>55</v>
      </c>
      <c r="AL191" s="49">
        <v>0</v>
      </c>
      <c r="AM191" s="49">
        <v>0</v>
      </c>
      <c r="AN191" s="51">
        <v>0</v>
      </c>
      <c r="AO191" s="49">
        <v>0</v>
      </c>
      <c r="AP191" s="49">
        <v>23</v>
      </c>
      <c r="AQ191" s="49">
        <v>23</v>
      </c>
      <c r="AR191" s="49">
        <v>23</v>
      </c>
      <c r="AT191" s="49">
        <v>0</v>
      </c>
      <c r="AU191" s="49">
        <v>0</v>
      </c>
    </row>
    <row r="192" spans="1:47" ht="15.6" customHeight="1" x14ac:dyDescent="0.2">
      <c r="A192" s="61">
        <f t="shared" si="80"/>
        <v>2001</v>
      </c>
      <c r="B192" s="51">
        <v>0</v>
      </c>
      <c r="C192" s="49">
        <v>0</v>
      </c>
      <c r="D192" s="49">
        <v>0</v>
      </c>
      <c r="E192" s="49">
        <v>0</v>
      </c>
      <c r="F192" s="49">
        <v>0</v>
      </c>
      <c r="G192" s="49">
        <v>0</v>
      </c>
      <c r="H192" s="49">
        <v>0</v>
      </c>
      <c r="I192" s="49">
        <v>0</v>
      </c>
      <c r="J192" s="49">
        <v>0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49">
        <v>0</v>
      </c>
      <c r="Q192" s="49">
        <v>0</v>
      </c>
      <c r="R192" s="49">
        <v>0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49">
        <v>0</v>
      </c>
      <c r="AA192" s="49">
        <v>0</v>
      </c>
      <c r="AB192" s="49">
        <v>0</v>
      </c>
      <c r="AC192" s="49">
        <v>0</v>
      </c>
      <c r="AD192" s="49">
        <v>0</v>
      </c>
      <c r="AE192" s="51">
        <f t="shared" si="79"/>
        <v>0</v>
      </c>
      <c r="AK192" s="49">
        <v>0</v>
      </c>
      <c r="AL192" s="49">
        <v>0</v>
      </c>
      <c r="AM192" s="49">
        <v>0</v>
      </c>
      <c r="AN192" s="51">
        <v>0</v>
      </c>
      <c r="AO192" s="49">
        <v>0</v>
      </c>
      <c r="AP192" s="49">
        <v>0</v>
      </c>
      <c r="AQ192" s="49">
        <v>0</v>
      </c>
      <c r="AR192" s="49">
        <v>0</v>
      </c>
      <c r="AT192" s="49">
        <v>0</v>
      </c>
      <c r="AU192" s="49">
        <v>0</v>
      </c>
    </row>
    <row r="193" spans="1:47" ht="15.6" customHeight="1" x14ac:dyDescent="0.2">
      <c r="A193" s="61">
        <f t="shared" si="80"/>
        <v>2002</v>
      </c>
      <c r="B193" s="51">
        <v>0</v>
      </c>
      <c r="C193" s="49">
        <v>0</v>
      </c>
      <c r="D193" s="49">
        <v>0</v>
      </c>
      <c r="E193" s="49">
        <v>0</v>
      </c>
      <c r="F193" s="49">
        <v>0</v>
      </c>
      <c r="G193" s="49">
        <v>0</v>
      </c>
      <c r="H193" s="49">
        <v>0</v>
      </c>
      <c r="I193" s="49">
        <v>0</v>
      </c>
      <c r="J193" s="49">
        <v>0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49">
        <v>0</v>
      </c>
      <c r="Q193" s="49">
        <v>0</v>
      </c>
      <c r="R193" s="49">
        <v>0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49">
        <v>0</v>
      </c>
      <c r="AA193" s="49">
        <v>0</v>
      </c>
      <c r="AB193" s="49">
        <v>0</v>
      </c>
      <c r="AC193" s="49">
        <v>0</v>
      </c>
      <c r="AD193" s="49">
        <v>0</v>
      </c>
      <c r="AE193" s="51">
        <f t="shared" si="79"/>
        <v>0</v>
      </c>
      <c r="AK193" s="49">
        <v>0</v>
      </c>
      <c r="AL193" s="49">
        <v>0</v>
      </c>
      <c r="AM193" s="49">
        <v>0</v>
      </c>
      <c r="AN193" s="51">
        <v>0</v>
      </c>
      <c r="AO193" s="49">
        <v>0</v>
      </c>
      <c r="AP193" s="49">
        <v>0</v>
      </c>
      <c r="AQ193" s="49">
        <v>0</v>
      </c>
      <c r="AR193" s="49">
        <v>0</v>
      </c>
      <c r="AT193" s="49">
        <v>0</v>
      </c>
      <c r="AU193" s="49">
        <v>0</v>
      </c>
    </row>
    <row r="194" spans="1:47" ht="15.6" customHeight="1" x14ac:dyDescent="0.2">
      <c r="A194" s="61">
        <f t="shared" si="80"/>
        <v>2003</v>
      </c>
      <c r="B194" s="51">
        <v>0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51">
        <f t="shared" si="79"/>
        <v>0</v>
      </c>
      <c r="AK194" s="49">
        <v>0</v>
      </c>
      <c r="AL194" s="49">
        <v>0</v>
      </c>
      <c r="AM194" s="49">
        <v>0</v>
      </c>
      <c r="AN194" s="51">
        <v>0</v>
      </c>
      <c r="AO194" s="49">
        <v>70</v>
      </c>
      <c r="AP194" s="49">
        <v>0</v>
      </c>
      <c r="AQ194" s="49">
        <v>0</v>
      </c>
      <c r="AR194" s="49">
        <v>0</v>
      </c>
      <c r="AT194" s="49">
        <v>0</v>
      </c>
      <c r="AU194" s="49">
        <v>0</v>
      </c>
    </row>
    <row r="195" spans="1:47" ht="15.6" customHeight="1" x14ac:dyDescent="0.2">
      <c r="A195" s="61">
        <f t="shared" si="80"/>
        <v>2004</v>
      </c>
      <c r="B195" s="51">
        <v>0</v>
      </c>
      <c r="C195" s="49">
        <v>0</v>
      </c>
      <c r="D195" s="49">
        <v>0</v>
      </c>
      <c r="E195" s="49">
        <v>0</v>
      </c>
      <c r="F195" s="49">
        <v>0</v>
      </c>
      <c r="G195" s="49">
        <v>0</v>
      </c>
      <c r="H195" s="49">
        <v>0</v>
      </c>
      <c r="I195" s="49">
        <v>0</v>
      </c>
      <c r="J195" s="49">
        <v>0</v>
      </c>
      <c r="K195" s="49">
        <v>0</v>
      </c>
      <c r="L195" s="49">
        <v>0</v>
      </c>
      <c r="M195" s="49">
        <v>0</v>
      </c>
      <c r="N195" s="49">
        <v>65</v>
      </c>
      <c r="O195" s="49">
        <v>0</v>
      </c>
      <c r="P195" s="49">
        <v>0</v>
      </c>
      <c r="Q195" s="49">
        <v>0</v>
      </c>
      <c r="R195" s="49">
        <v>0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49">
        <v>0</v>
      </c>
      <c r="AA195" s="49">
        <v>0</v>
      </c>
      <c r="AB195" s="49">
        <v>0</v>
      </c>
      <c r="AC195" s="49">
        <v>0</v>
      </c>
      <c r="AD195" s="49">
        <v>0</v>
      </c>
      <c r="AE195" s="51">
        <f t="shared" si="79"/>
        <v>65</v>
      </c>
      <c r="AK195" s="49">
        <v>0</v>
      </c>
      <c r="AL195" s="49">
        <v>0</v>
      </c>
      <c r="AM195" s="49">
        <v>0</v>
      </c>
      <c r="AN195" s="51">
        <v>0</v>
      </c>
      <c r="AO195" s="49">
        <v>65</v>
      </c>
      <c r="AP195" s="49">
        <v>65</v>
      </c>
      <c r="AQ195" s="49">
        <v>65</v>
      </c>
      <c r="AR195" s="49">
        <v>65</v>
      </c>
      <c r="AT195" s="49">
        <v>65</v>
      </c>
      <c r="AU195" s="49">
        <v>65</v>
      </c>
    </row>
    <row r="196" spans="1:47" ht="15.6" customHeight="1" x14ac:dyDescent="0.2">
      <c r="A196" s="61">
        <f t="shared" si="80"/>
        <v>2005</v>
      </c>
      <c r="B196" s="51">
        <v>0</v>
      </c>
      <c r="C196" s="49">
        <v>0</v>
      </c>
      <c r="D196" s="49">
        <v>0</v>
      </c>
      <c r="E196" s="49">
        <v>0</v>
      </c>
      <c r="F196" s="49">
        <v>0</v>
      </c>
      <c r="G196" s="49">
        <v>0</v>
      </c>
      <c r="H196" s="49">
        <v>0</v>
      </c>
      <c r="I196" s="49">
        <v>0</v>
      </c>
      <c r="J196" s="49">
        <v>0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49">
        <v>0</v>
      </c>
      <c r="Q196" s="49">
        <v>0</v>
      </c>
      <c r="R196" s="49">
        <v>0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49">
        <v>0</v>
      </c>
      <c r="AA196" s="49">
        <v>0</v>
      </c>
      <c r="AB196" s="49">
        <v>0</v>
      </c>
      <c r="AC196" s="49">
        <v>0</v>
      </c>
      <c r="AD196" s="49">
        <v>0</v>
      </c>
      <c r="AE196" s="51">
        <f t="shared" si="79"/>
        <v>0</v>
      </c>
      <c r="AK196" s="49">
        <v>0</v>
      </c>
      <c r="AL196" s="49">
        <v>0</v>
      </c>
      <c r="AM196" s="49">
        <v>0</v>
      </c>
      <c r="AN196" s="51">
        <v>0</v>
      </c>
      <c r="AO196" s="49">
        <v>100</v>
      </c>
      <c r="AP196" s="49">
        <v>0</v>
      </c>
      <c r="AQ196" s="49">
        <v>0</v>
      </c>
      <c r="AR196" s="49">
        <v>0</v>
      </c>
      <c r="AT196" s="49">
        <v>0</v>
      </c>
      <c r="AU196" s="49">
        <v>0</v>
      </c>
    </row>
    <row r="197" spans="1:47" ht="15.6" customHeight="1" x14ac:dyDescent="0.2">
      <c r="A197" s="61">
        <f t="shared" si="80"/>
        <v>2006</v>
      </c>
      <c r="B197" s="51">
        <v>0</v>
      </c>
      <c r="C197" s="49">
        <v>0</v>
      </c>
      <c r="D197" s="49">
        <v>0</v>
      </c>
      <c r="E197" s="49">
        <v>0</v>
      </c>
      <c r="F197" s="49">
        <v>0</v>
      </c>
      <c r="G197" s="49">
        <v>0</v>
      </c>
      <c r="H197" s="49">
        <v>0</v>
      </c>
      <c r="I197" s="49">
        <v>0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49">
        <v>0</v>
      </c>
      <c r="Q197" s="49">
        <v>0</v>
      </c>
      <c r="R197" s="49">
        <v>0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49">
        <v>0</v>
      </c>
      <c r="AA197" s="49">
        <v>0</v>
      </c>
      <c r="AB197" s="49">
        <v>0</v>
      </c>
      <c r="AC197" s="49">
        <v>0</v>
      </c>
      <c r="AD197" s="49">
        <v>0</v>
      </c>
      <c r="AE197" s="51">
        <f t="shared" si="79"/>
        <v>0</v>
      </c>
      <c r="AK197" s="49">
        <v>0</v>
      </c>
      <c r="AL197" s="49">
        <v>0</v>
      </c>
      <c r="AM197" s="49">
        <v>0</v>
      </c>
      <c r="AN197" s="51">
        <v>0</v>
      </c>
      <c r="AO197" s="49">
        <v>0</v>
      </c>
      <c r="AP197" s="49">
        <v>0</v>
      </c>
      <c r="AQ197" s="49">
        <v>0</v>
      </c>
      <c r="AR197" s="49">
        <v>0</v>
      </c>
      <c r="AT197" s="49">
        <v>0</v>
      </c>
      <c r="AU197" s="49">
        <v>0</v>
      </c>
    </row>
    <row r="198" spans="1:47" ht="15.6" customHeight="1" x14ac:dyDescent="0.2">
      <c r="A198" s="61">
        <f t="shared" si="80"/>
        <v>2007</v>
      </c>
      <c r="B198" s="51">
        <v>0</v>
      </c>
      <c r="C198" s="49">
        <v>0</v>
      </c>
      <c r="D198" s="49">
        <v>0</v>
      </c>
      <c r="E198" s="49">
        <v>0</v>
      </c>
      <c r="F198" s="49">
        <v>0</v>
      </c>
      <c r="G198" s="49">
        <v>0</v>
      </c>
      <c r="H198" s="49">
        <v>0</v>
      </c>
      <c r="I198" s="49">
        <v>0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49">
        <v>0</v>
      </c>
      <c r="Q198" s="49">
        <v>0</v>
      </c>
      <c r="R198" s="49">
        <v>0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49">
        <v>0</v>
      </c>
      <c r="AA198" s="49">
        <v>0</v>
      </c>
      <c r="AB198" s="49">
        <v>0</v>
      </c>
      <c r="AC198" s="49">
        <v>0</v>
      </c>
      <c r="AD198" s="49">
        <v>0</v>
      </c>
      <c r="AE198" s="51">
        <f t="shared" si="79"/>
        <v>0</v>
      </c>
      <c r="AK198" s="49">
        <v>0</v>
      </c>
      <c r="AL198" s="49">
        <v>0</v>
      </c>
      <c r="AM198" s="49">
        <v>0</v>
      </c>
      <c r="AN198" s="51">
        <v>0</v>
      </c>
      <c r="AO198" s="49">
        <v>0</v>
      </c>
      <c r="AP198" s="49">
        <v>0</v>
      </c>
      <c r="AQ198" s="49">
        <v>0</v>
      </c>
      <c r="AR198" s="49">
        <v>0</v>
      </c>
      <c r="AT198" s="49">
        <v>0</v>
      </c>
      <c r="AU198" s="49">
        <v>0</v>
      </c>
    </row>
    <row r="199" spans="1:47" ht="15.6" customHeight="1" x14ac:dyDescent="0.2">
      <c r="A199" s="61">
        <f t="shared" si="80"/>
        <v>2008</v>
      </c>
      <c r="B199" s="51">
        <v>0</v>
      </c>
      <c r="C199" s="49">
        <v>0</v>
      </c>
      <c r="D199" s="49">
        <v>0</v>
      </c>
      <c r="E199" s="49">
        <v>0</v>
      </c>
      <c r="F199" s="49">
        <v>0</v>
      </c>
      <c r="G199" s="49">
        <v>0</v>
      </c>
      <c r="H199" s="49">
        <v>0</v>
      </c>
      <c r="I199" s="49">
        <v>0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49">
        <v>0</v>
      </c>
      <c r="Q199" s="49">
        <v>0</v>
      </c>
      <c r="R199" s="49">
        <v>120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49">
        <v>0</v>
      </c>
      <c r="AA199" s="49">
        <v>0</v>
      </c>
      <c r="AB199" s="49">
        <v>0</v>
      </c>
      <c r="AC199" s="49">
        <v>0</v>
      </c>
      <c r="AD199" s="49">
        <v>0</v>
      </c>
      <c r="AE199" s="51">
        <f t="shared" si="79"/>
        <v>120</v>
      </c>
      <c r="AK199" s="49">
        <v>0</v>
      </c>
      <c r="AL199" s="49">
        <v>0</v>
      </c>
      <c r="AM199" s="49">
        <v>0</v>
      </c>
      <c r="AN199" s="51">
        <v>0</v>
      </c>
      <c r="AO199" s="49">
        <v>118</v>
      </c>
      <c r="AP199" s="49">
        <v>120</v>
      </c>
      <c r="AQ199" s="49">
        <v>120</v>
      </c>
      <c r="AR199" s="49">
        <v>120</v>
      </c>
      <c r="AT199" s="49">
        <v>120</v>
      </c>
      <c r="AU199" s="49">
        <v>120</v>
      </c>
    </row>
    <row r="200" spans="1:47" ht="15.6" customHeight="1" x14ac:dyDescent="0.2">
      <c r="A200" s="61">
        <f t="shared" si="80"/>
        <v>2009</v>
      </c>
      <c r="B200" s="51">
        <v>0</v>
      </c>
      <c r="C200" s="49">
        <v>0</v>
      </c>
      <c r="D200" s="49">
        <v>0</v>
      </c>
      <c r="E200" s="49">
        <v>0</v>
      </c>
      <c r="F200" s="49">
        <v>0</v>
      </c>
      <c r="G200" s="49">
        <v>0</v>
      </c>
      <c r="H200" s="49">
        <v>0</v>
      </c>
      <c r="I200" s="49">
        <v>0</v>
      </c>
      <c r="J200" s="49">
        <v>0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49">
        <v>0</v>
      </c>
      <c r="Q200" s="49">
        <v>0</v>
      </c>
      <c r="R200" s="49">
        <v>0</v>
      </c>
      <c r="S200" s="49">
        <v>0</v>
      </c>
      <c r="T200" s="49">
        <v>170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49">
        <v>0</v>
      </c>
      <c r="AA200" s="49">
        <v>0</v>
      </c>
      <c r="AB200" s="49">
        <v>0</v>
      </c>
      <c r="AC200" s="49">
        <v>0</v>
      </c>
      <c r="AD200" s="49">
        <v>0</v>
      </c>
      <c r="AE200" s="51">
        <f t="shared" si="79"/>
        <v>170</v>
      </c>
      <c r="AK200" s="49">
        <v>0</v>
      </c>
      <c r="AL200" s="49">
        <v>0</v>
      </c>
      <c r="AM200" s="49">
        <v>0</v>
      </c>
      <c r="AN200" s="51">
        <v>0</v>
      </c>
      <c r="AO200" s="49">
        <v>0</v>
      </c>
      <c r="AP200" s="49">
        <v>0</v>
      </c>
      <c r="AQ200" s="49">
        <v>0</v>
      </c>
      <c r="AR200" s="49">
        <v>170</v>
      </c>
      <c r="AT200" s="49">
        <v>170</v>
      </c>
      <c r="AU200" s="49">
        <v>170</v>
      </c>
    </row>
    <row r="201" spans="1:47" ht="15.6" customHeight="1" x14ac:dyDescent="0.2">
      <c r="A201" s="61">
        <f t="shared" si="80"/>
        <v>2010</v>
      </c>
      <c r="B201" s="51">
        <v>0</v>
      </c>
      <c r="C201" s="49">
        <v>0</v>
      </c>
      <c r="D201" s="49">
        <v>0</v>
      </c>
      <c r="E201" s="49">
        <v>0</v>
      </c>
      <c r="F201" s="49">
        <v>0</v>
      </c>
      <c r="G201" s="49">
        <v>0</v>
      </c>
      <c r="H201" s="49">
        <v>0</v>
      </c>
      <c r="I201" s="49">
        <v>0</v>
      </c>
      <c r="J201" s="49">
        <v>0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49">
        <v>0</v>
      </c>
      <c r="Q201" s="49">
        <v>0</v>
      </c>
      <c r="R201" s="49">
        <v>0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51">
        <f t="shared" si="79"/>
        <v>0</v>
      </c>
      <c r="AL201" s="49">
        <v>0</v>
      </c>
      <c r="AM201" s="49">
        <v>0</v>
      </c>
      <c r="AN201" s="51">
        <v>0</v>
      </c>
      <c r="AO201" s="49">
        <v>0</v>
      </c>
      <c r="AP201" s="49">
        <v>0</v>
      </c>
      <c r="AQ201" s="49">
        <v>0</v>
      </c>
      <c r="AR201" s="49">
        <v>0</v>
      </c>
      <c r="AT201" s="49">
        <v>0</v>
      </c>
      <c r="AU201" s="49">
        <v>0</v>
      </c>
    </row>
    <row r="202" spans="1:47" ht="15.6" customHeight="1" x14ac:dyDescent="0.2">
      <c r="A202" s="61">
        <f t="shared" si="80"/>
        <v>2011</v>
      </c>
      <c r="B202" s="51">
        <v>0</v>
      </c>
      <c r="C202" s="49">
        <v>0</v>
      </c>
      <c r="D202" s="49">
        <v>0</v>
      </c>
      <c r="E202" s="49">
        <v>0</v>
      </c>
      <c r="F202" s="49">
        <v>0</v>
      </c>
      <c r="G202" s="49">
        <v>0</v>
      </c>
      <c r="H202" s="49">
        <v>0</v>
      </c>
      <c r="I202" s="49">
        <v>0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49">
        <v>0</v>
      </c>
      <c r="Q202" s="49">
        <v>0</v>
      </c>
      <c r="R202" s="49">
        <v>0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49">
        <v>0</v>
      </c>
      <c r="AA202" s="49">
        <v>0</v>
      </c>
      <c r="AB202" s="49">
        <v>0</v>
      </c>
      <c r="AC202" s="49">
        <v>0</v>
      </c>
      <c r="AD202" s="49">
        <v>0</v>
      </c>
      <c r="AE202" s="51">
        <f t="shared" si="79"/>
        <v>0</v>
      </c>
      <c r="AM202" s="49">
        <v>0</v>
      </c>
      <c r="AN202" s="51">
        <v>0</v>
      </c>
      <c r="AO202" s="49">
        <v>0</v>
      </c>
      <c r="AP202" s="49">
        <v>0</v>
      </c>
      <c r="AQ202" s="49">
        <v>0</v>
      </c>
      <c r="AR202" s="49">
        <v>0</v>
      </c>
      <c r="AT202" s="49">
        <v>0</v>
      </c>
      <c r="AU202" s="49">
        <v>0</v>
      </c>
    </row>
    <row r="203" spans="1:47" ht="15.6" customHeight="1" x14ac:dyDescent="0.2">
      <c r="A203" s="61">
        <f t="shared" si="80"/>
        <v>2012</v>
      </c>
      <c r="B203" s="51">
        <v>0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51">
        <f t="shared" si="79"/>
        <v>0</v>
      </c>
      <c r="AN203" s="51">
        <v>0</v>
      </c>
      <c r="AO203" s="49">
        <v>0</v>
      </c>
      <c r="AP203" s="49">
        <v>0</v>
      </c>
      <c r="AQ203" s="49">
        <v>0</v>
      </c>
      <c r="AR203" s="49">
        <v>0</v>
      </c>
      <c r="AT203" s="49">
        <v>0</v>
      </c>
      <c r="AU203" s="49">
        <v>0</v>
      </c>
    </row>
    <row r="204" spans="1:47" ht="15.6" customHeight="1" x14ac:dyDescent="0.2">
      <c r="A204" s="61">
        <f t="shared" si="80"/>
        <v>2013</v>
      </c>
      <c r="B204" s="51">
        <v>0</v>
      </c>
      <c r="C204" s="49">
        <v>0</v>
      </c>
      <c r="D204" s="49">
        <v>0</v>
      </c>
      <c r="E204" s="49">
        <v>0</v>
      </c>
      <c r="F204" s="49">
        <v>0</v>
      </c>
      <c r="G204" s="49">
        <v>0</v>
      </c>
      <c r="H204" s="49">
        <v>0</v>
      </c>
      <c r="I204" s="49">
        <v>0</v>
      </c>
      <c r="J204" s="49">
        <v>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49">
        <v>0</v>
      </c>
      <c r="Q204" s="49">
        <v>0</v>
      </c>
      <c r="R204" s="49">
        <v>0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49">
        <v>0</v>
      </c>
      <c r="AA204" s="49">
        <v>0</v>
      </c>
      <c r="AB204" s="49">
        <v>0</v>
      </c>
      <c r="AC204" s="49">
        <v>0</v>
      </c>
      <c r="AD204" s="49">
        <v>0</v>
      </c>
      <c r="AE204" s="51">
        <f t="shared" si="79"/>
        <v>0</v>
      </c>
      <c r="AO204" s="49">
        <v>0</v>
      </c>
      <c r="AP204" s="49">
        <v>0</v>
      </c>
      <c r="AQ204" s="49">
        <v>0</v>
      </c>
      <c r="AR204" s="49">
        <v>0</v>
      </c>
      <c r="AT204" s="49">
        <v>0</v>
      </c>
      <c r="AU204" s="49">
        <v>0</v>
      </c>
    </row>
    <row r="205" spans="1:47" ht="15.6" customHeight="1" x14ac:dyDescent="0.2">
      <c r="A205" s="61">
        <f t="shared" si="80"/>
        <v>2014</v>
      </c>
      <c r="B205" s="51">
        <v>0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51">
        <f t="shared" si="79"/>
        <v>0</v>
      </c>
      <c r="AP205" s="49">
        <v>0</v>
      </c>
      <c r="AQ205" s="49">
        <v>0</v>
      </c>
      <c r="AR205" s="49">
        <v>0</v>
      </c>
      <c r="AT205" s="49">
        <v>0</v>
      </c>
      <c r="AU205" s="49">
        <v>0</v>
      </c>
    </row>
    <row r="206" spans="1:47" ht="15.6" customHeight="1" x14ac:dyDescent="0.2">
      <c r="A206" s="61">
        <f t="shared" si="80"/>
        <v>2015</v>
      </c>
      <c r="B206" s="51">
        <v>0</v>
      </c>
      <c r="C206" s="49">
        <v>0</v>
      </c>
      <c r="D206" s="49">
        <v>0</v>
      </c>
      <c r="E206" s="49">
        <v>0</v>
      </c>
      <c r="F206" s="49">
        <v>0</v>
      </c>
      <c r="G206" s="49">
        <v>0</v>
      </c>
      <c r="H206" s="49">
        <v>0</v>
      </c>
      <c r="I206" s="49">
        <v>0</v>
      </c>
      <c r="J206" s="49">
        <v>0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49">
        <v>0</v>
      </c>
      <c r="Q206" s="49">
        <v>0</v>
      </c>
      <c r="R206" s="49">
        <v>0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49">
        <v>0</v>
      </c>
      <c r="AA206" s="49">
        <v>0</v>
      </c>
      <c r="AB206" s="49">
        <v>0</v>
      </c>
      <c r="AC206" s="49">
        <v>0</v>
      </c>
      <c r="AD206" s="49">
        <v>0</v>
      </c>
      <c r="AE206" s="51">
        <f t="shared" si="79"/>
        <v>0</v>
      </c>
      <c r="AQ206" s="49">
        <v>0</v>
      </c>
      <c r="AR206" s="49">
        <v>0</v>
      </c>
      <c r="AT206" s="49">
        <v>0</v>
      </c>
      <c r="AU206" s="49">
        <v>0</v>
      </c>
    </row>
    <row r="207" spans="1:47" ht="15.6" customHeight="1" x14ac:dyDescent="0.2">
      <c r="A207" s="61">
        <f t="shared" si="80"/>
        <v>2016</v>
      </c>
      <c r="B207" s="51">
        <v>0</v>
      </c>
      <c r="C207" s="49">
        <v>0</v>
      </c>
      <c r="D207" s="49">
        <v>0</v>
      </c>
      <c r="E207" s="49">
        <v>0</v>
      </c>
      <c r="F207" s="49">
        <v>0</v>
      </c>
      <c r="G207" s="49">
        <v>0</v>
      </c>
      <c r="H207" s="49">
        <v>0</v>
      </c>
      <c r="I207" s="49">
        <v>0</v>
      </c>
      <c r="J207" s="49">
        <v>0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49">
        <v>0</v>
      </c>
      <c r="Q207" s="49">
        <v>0</v>
      </c>
      <c r="R207" s="49">
        <v>0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49">
        <v>0</v>
      </c>
      <c r="AA207" s="49">
        <v>0</v>
      </c>
      <c r="AB207" s="49">
        <v>0</v>
      </c>
      <c r="AC207" s="49">
        <v>0</v>
      </c>
      <c r="AD207" s="49">
        <v>0</v>
      </c>
      <c r="AE207" s="51">
        <f t="shared" si="79"/>
        <v>0</v>
      </c>
      <c r="AR207" s="49">
        <v>0</v>
      </c>
      <c r="AT207" s="49">
        <v>0</v>
      </c>
      <c r="AU207" s="49">
        <v>0</v>
      </c>
    </row>
    <row r="208" spans="1:47" ht="15.6" customHeight="1" x14ac:dyDescent="0.2">
      <c r="A208" s="61">
        <f t="shared" si="80"/>
        <v>2017</v>
      </c>
      <c r="B208" s="51">
        <v>0</v>
      </c>
      <c r="C208" s="49">
        <v>0</v>
      </c>
      <c r="D208" s="49">
        <v>0</v>
      </c>
      <c r="E208" s="49">
        <v>0</v>
      </c>
      <c r="F208" s="49">
        <v>0</v>
      </c>
      <c r="G208" s="49">
        <v>0</v>
      </c>
      <c r="H208" s="49">
        <v>0</v>
      </c>
      <c r="I208" s="49">
        <v>0</v>
      </c>
      <c r="J208" s="49">
        <v>0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49">
        <v>0</v>
      </c>
      <c r="Q208" s="49">
        <v>0</v>
      </c>
      <c r="R208" s="49">
        <v>0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49">
        <v>0</v>
      </c>
      <c r="AA208" s="49">
        <v>0</v>
      </c>
      <c r="AB208" s="49">
        <v>0</v>
      </c>
      <c r="AC208" s="49">
        <v>0</v>
      </c>
      <c r="AD208" s="49">
        <v>0</v>
      </c>
      <c r="AE208" s="51">
        <f t="shared" si="79"/>
        <v>0</v>
      </c>
      <c r="AT208" s="49">
        <v>0</v>
      </c>
      <c r="AU208" s="49">
        <v>0</v>
      </c>
    </row>
    <row r="209" spans="1:47" ht="15.6" customHeight="1" x14ac:dyDescent="0.2">
      <c r="A209" s="61">
        <f t="shared" si="80"/>
        <v>2018</v>
      </c>
      <c r="B209" s="51">
        <v>0</v>
      </c>
      <c r="C209" s="49">
        <v>0</v>
      </c>
      <c r="D209" s="49">
        <v>0</v>
      </c>
      <c r="E209" s="49">
        <v>0</v>
      </c>
      <c r="F209" s="49">
        <v>0</v>
      </c>
      <c r="G209" s="49">
        <v>0</v>
      </c>
      <c r="H209" s="49">
        <v>0</v>
      </c>
      <c r="I209" s="49">
        <v>0</v>
      </c>
      <c r="J209" s="49">
        <v>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49">
        <v>0</v>
      </c>
      <c r="Q209" s="49">
        <v>0</v>
      </c>
      <c r="R209" s="49">
        <v>0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49">
        <v>0</v>
      </c>
      <c r="AA209" s="49">
        <v>0</v>
      </c>
      <c r="AB209" s="49">
        <v>0</v>
      </c>
      <c r="AC209" s="49">
        <v>0</v>
      </c>
      <c r="AD209" s="49">
        <v>0</v>
      </c>
      <c r="AE209" s="51">
        <f t="shared" si="79"/>
        <v>0</v>
      </c>
      <c r="AT209" s="49">
        <v>0</v>
      </c>
      <c r="AU209" s="49">
        <v>0</v>
      </c>
    </row>
    <row r="210" spans="1:47" ht="15.6" customHeight="1" x14ac:dyDescent="0.2">
      <c r="A210" s="61">
        <f t="shared" si="80"/>
        <v>2019</v>
      </c>
      <c r="B210" s="51">
        <v>0</v>
      </c>
      <c r="C210" s="49">
        <v>0</v>
      </c>
      <c r="D210" s="49">
        <v>0</v>
      </c>
      <c r="E210" s="49">
        <v>0</v>
      </c>
      <c r="F210" s="49">
        <v>0</v>
      </c>
      <c r="G210" s="49">
        <v>0</v>
      </c>
      <c r="H210" s="49">
        <v>0</v>
      </c>
      <c r="I210" s="49">
        <v>0</v>
      </c>
      <c r="J210" s="49">
        <v>0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49">
        <v>0</v>
      </c>
      <c r="Q210" s="49">
        <v>0</v>
      </c>
      <c r="R210" s="49">
        <v>0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49">
        <v>0</v>
      </c>
      <c r="AA210" s="49">
        <v>0</v>
      </c>
      <c r="AB210" s="49">
        <v>0</v>
      </c>
      <c r="AC210" s="49">
        <v>0</v>
      </c>
      <c r="AD210" s="49">
        <v>0</v>
      </c>
      <c r="AE210" s="51">
        <f t="shared" si="79"/>
        <v>0</v>
      </c>
      <c r="AU210" s="49">
        <v>0</v>
      </c>
    </row>
    <row r="211" spans="1:47" ht="15.6" customHeight="1" thickBot="1" x14ac:dyDescent="0.25">
      <c r="A211" s="62">
        <f t="shared" si="80"/>
        <v>2020</v>
      </c>
      <c r="B211" s="51">
        <v>0</v>
      </c>
      <c r="C211" s="49">
        <v>0</v>
      </c>
      <c r="D211" s="49">
        <v>0</v>
      </c>
      <c r="E211" s="49">
        <v>0</v>
      </c>
      <c r="F211" s="49">
        <v>0</v>
      </c>
      <c r="G211" s="49">
        <v>0</v>
      </c>
      <c r="H211" s="49">
        <v>0</v>
      </c>
      <c r="I211" s="49">
        <v>0</v>
      </c>
      <c r="J211" s="49">
        <v>0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49">
        <v>0</v>
      </c>
      <c r="Q211" s="49">
        <v>0</v>
      </c>
      <c r="R211" s="49">
        <v>0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49">
        <v>0</v>
      </c>
      <c r="AA211" s="49">
        <v>0</v>
      </c>
      <c r="AB211" s="49">
        <v>0</v>
      </c>
      <c r="AC211" s="49">
        <v>0</v>
      </c>
      <c r="AD211" s="49">
        <v>0</v>
      </c>
      <c r="AE211" s="51">
        <f t="shared" si="79"/>
        <v>0</v>
      </c>
    </row>
    <row r="212" spans="1:47" ht="15.6" customHeight="1" x14ac:dyDescent="0.2">
      <c r="A212" s="32" t="s">
        <v>16</v>
      </c>
      <c r="B212" s="32">
        <f>SUM(B183:B211)</f>
        <v>0</v>
      </c>
      <c r="C212" s="32">
        <f t="shared" ref="C212:AE212" si="81">SUM(C183:C211)</f>
        <v>0</v>
      </c>
      <c r="D212" s="32">
        <f t="shared" si="81"/>
        <v>0</v>
      </c>
      <c r="E212" s="32">
        <f t="shared" si="81"/>
        <v>0</v>
      </c>
      <c r="F212" s="32">
        <f t="shared" si="81"/>
        <v>0</v>
      </c>
      <c r="G212" s="32">
        <f t="shared" si="81"/>
        <v>0</v>
      </c>
      <c r="H212" s="32">
        <f t="shared" si="81"/>
        <v>120</v>
      </c>
      <c r="I212" s="32">
        <f t="shared" si="81"/>
        <v>0</v>
      </c>
      <c r="J212" s="32">
        <f t="shared" si="81"/>
        <v>0</v>
      </c>
      <c r="K212" s="32">
        <f t="shared" si="81"/>
        <v>0</v>
      </c>
      <c r="L212" s="32">
        <f t="shared" si="81"/>
        <v>0</v>
      </c>
      <c r="M212" s="32">
        <f t="shared" si="81"/>
        <v>0</v>
      </c>
      <c r="N212" s="32">
        <f t="shared" si="81"/>
        <v>65</v>
      </c>
      <c r="O212" s="32">
        <f t="shared" si="81"/>
        <v>0</v>
      </c>
      <c r="P212" s="32">
        <f t="shared" si="81"/>
        <v>0</v>
      </c>
      <c r="Q212" s="32">
        <f t="shared" si="81"/>
        <v>0</v>
      </c>
      <c r="R212" s="32">
        <f t="shared" si="81"/>
        <v>120</v>
      </c>
      <c r="S212" s="32">
        <f t="shared" si="81"/>
        <v>0</v>
      </c>
      <c r="T212" s="32">
        <f t="shared" si="81"/>
        <v>170</v>
      </c>
      <c r="U212" s="32">
        <f t="shared" si="81"/>
        <v>0</v>
      </c>
      <c r="V212" s="32">
        <f t="shared" si="81"/>
        <v>0</v>
      </c>
      <c r="W212" s="32">
        <f t="shared" si="81"/>
        <v>0</v>
      </c>
      <c r="X212" s="32">
        <f t="shared" si="81"/>
        <v>0</v>
      </c>
      <c r="Y212" s="32">
        <f t="shared" si="81"/>
        <v>0</v>
      </c>
      <c r="Z212" s="32">
        <f t="shared" si="81"/>
        <v>0</v>
      </c>
      <c r="AA212" s="32">
        <f t="shared" si="81"/>
        <v>0</v>
      </c>
      <c r="AB212" s="32">
        <f t="shared" si="81"/>
        <v>0</v>
      </c>
      <c r="AC212" s="32">
        <f t="shared" si="81"/>
        <v>0</v>
      </c>
      <c r="AD212" s="32">
        <f t="shared" si="81"/>
        <v>0</v>
      </c>
      <c r="AE212" s="32">
        <f t="shared" si="81"/>
        <v>475</v>
      </c>
      <c r="AK212" s="32">
        <f t="shared" ref="AK212" si="82">SUM(AK183:AK211)</f>
        <v>105</v>
      </c>
      <c r="AL212" s="32">
        <f t="shared" ref="AL212" si="83">SUM(AL183:AL211)</f>
        <v>120</v>
      </c>
      <c r="AM212" s="32">
        <f t="shared" ref="AM212" si="84">SUM(AM183:AM211)</f>
        <v>174</v>
      </c>
      <c r="AN212" s="32">
        <f t="shared" ref="AN212" si="85">SUM(AN183:AN211)</f>
        <v>120</v>
      </c>
      <c r="AO212" s="32">
        <f t="shared" ref="AO212" si="86">SUM(AO183:AO211)</f>
        <v>463</v>
      </c>
      <c r="AP212" s="32">
        <f t="shared" ref="AP212" si="87">SUM(AP183:AP211)</f>
        <v>328</v>
      </c>
      <c r="AQ212" s="32">
        <f t="shared" ref="AQ212" si="88">SUM(AQ183:AQ211)</f>
        <v>328</v>
      </c>
      <c r="AR212" s="32">
        <f t="shared" ref="AR212" si="89">SUM(AR183:AR211)</f>
        <v>498</v>
      </c>
      <c r="AS212" s="32">
        <f t="shared" ref="AS212" si="90">SUM(AS183:AS211)</f>
        <v>0</v>
      </c>
      <c r="AT212" s="32">
        <f t="shared" ref="AT212" si="91">SUM(AT183:AT211)</f>
        <v>475</v>
      </c>
      <c r="AU212" s="32">
        <f t="shared" ref="AU212" si="92">SUM(AU183:AU211)</f>
        <v>475</v>
      </c>
    </row>
    <row r="213" spans="1:47" ht="15.6" customHeight="1" x14ac:dyDescent="0.2">
      <c r="AG213" s="25"/>
    </row>
    <row r="214" spans="1:47" ht="15.6" customHeight="1" x14ac:dyDescent="0.2">
      <c r="AF214" s="25"/>
    </row>
  </sheetData>
  <mergeCells count="6">
    <mergeCell ref="B146:I146"/>
    <mergeCell ref="B181:I181"/>
    <mergeCell ref="B5:I5"/>
    <mergeCell ref="B40:I40"/>
    <mergeCell ref="B76:I76"/>
    <mergeCell ref="B111:I111"/>
  </mergeCells>
  <phoneticPr fontId="0" type="noConversion"/>
  <pageMargins left="0.51181102362204722" right="0.51181102362204722" top="0.98425196850393704" bottom="0.98425196850393704" header="0.51181102362204722" footer="0.51181102362204722"/>
  <pageSetup paperSize="9" orientation="landscape" useFirstPageNumber="1" r:id="rId1"/>
  <headerFooter alignWithMargins="0">
    <oddHeader>&amp;L&amp;D&amp;CEFFEM FOODS PTY LTD&amp;R&amp;A</oddHeader>
    <oddFooter>&amp;L&amp;F&amp;CPage &amp;P</oddFooter>
  </headerFooter>
  <rowBreaks count="1" manualBreakCount="1">
    <brk id="37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N421"/>
  <sheetViews>
    <sheetView tabSelected="1" zoomScaleNormal="100" workbookViewId="0"/>
  </sheetViews>
  <sheetFormatPr defaultColWidth="9.33203125" defaultRowHeight="12.75" x14ac:dyDescent="0.2"/>
  <cols>
    <col min="1" max="1" width="11.1640625" style="15" customWidth="1"/>
    <col min="2" max="27" width="7.5" style="15" customWidth="1"/>
    <col min="28" max="30" width="7.5" style="49" customWidth="1"/>
    <col min="31" max="31" width="8.1640625" style="15" customWidth="1"/>
    <col min="32" max="32" width="5.33203125" style="15" customWidth="1"/>
    <col min="33" max="33" width="12.33203125" style="15" customWidth="1"/>
    <col min="34" max="34" width="12.6640625" style="15" customWidth="1"/>
    <col min="35" max="35" width="5.33203125" style="15" customWidth="1"/>
    <col min="36" max="42" width="9.5" style="15" customWidth="1"/>
    <col min="43" max="43" width="11.33203125" style="15" customWidth="1"/>
    <col min="44" max="44" width="11" style="49" customWidth="1"/>
    <col min="45" max="45" width="11" style="15" customWidth="1"/>
    <col min="46" max="47" width="11" style="49" customWidth="1"/>
    <col min="48" max="58" width="9.33203125" style="15"/>
    <col min="59" max="59" width="10.5" style="15" customWidth="1"/>
    <col min="60" max="68" width="9.33203125" style="15"/>
    <col min="69" max="69" width="13" style="15" customWidth="1"/>
    <col min="70" max="70" width="14.33203125" style="15" customWidth="1"/>
    <col min="71" max="71" width="15.83203125" style="15" customWidth="1"/>
    <col min="72" max="72" width="45" style="15" customWidth="1"/>
    <col min="73" max="16384" width="9.33203125" style="15"/>
  </cols>
  <sheetData>
    <row r="1" spans="1:47" ht="14.25" customHeight="1" x14ac:dyDescent="0.2">
      <c r="A1" s="34" t="s">
        <v>53</v>
      </c>
    </row>
    <row r="2" spans="1:47" ht="14.25" customHeight="1" x14ac:dyDescent="0.2">
      <c r="A2" s="13"/>
    </row>
    <row r="3" spans="1:47" ht="18" customHeight="1" x14ac:dyDescent="0.25">
      <c r="A3" s="53" t="s">
        <v>61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E3" s="49"/>
    </row>
    <row r="4" spans="1:47" x14ac:dyDescent="0.2">
      <c r="A4" s="51"/>
      <c r="B4" s="66" t="s">
        <v>27</v>
      </c>
      <c r="C4" s="66"/>
      <c r="D4" s="66"/>
      <c r="E4" s="66"/>
      <c r="F4" s="66"/>
      <c r="G4" s="54"/>
      <c r="H4" s="54"/>
      <c r="I4" s="54"/>
      <c r="J4" s="54"/>
      <c r="K4" s="54"/>
      <c r="L4" s="54"/>
      <c r="M4" s="54"/>
      <c r="N4" s="54"/>
      <c r="O4" s="51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E4" s="49"/>
    </row>
    <row r="5" spans="1:47" ht="13.5" thickBot="1" x14ac:dyDescent="0.25">
      <c r="A5" s="9" t="s">
        <v>15</v>
      </c>
      <c r="B5" s="10">
        <v>1992</v>
      </c>
      <c r="C5" s="10">
        <f>B5+1</f>
        <v>1993</v>
      </c>
      <c r="D5" s="10">
        <f t="shared" ref="D5:AD5" si="0">C5+1</f>
        <v>1994</v>
      </c>
      <c r="E5" s="10">
        <f t="shared" si="0"/>
        <v>1995</v>
      </c>
      <c r="F5" s="10">
        <f t="shared" si="0"/>
        <v>1996</v>
      </c>
      <c r="G5" s="10">
        <f t="shared" si="0"/>
        <v>1997</v>
      </c>
      <c r="H5" s="10">
        <f t="shared" si="0"/>
        <v>1998</v>
      </c>
      <c r="I5" s="10">
        <f t="shared" si="0"/>
        <v>1999</v>
      </c>
      <c r="J5" s="10">
        <f t="shared" si="0"/>
        <v>2000</v>
      </c>
      <c r="K5" s="10">
        <f t="shared" si="0"/>
        <v>2001</v>
      </c>
      <c r="L5" s="10">
        <f t="shared" si="0"/>
        <v>2002</v>
      </c>
      <c r="M5" s="10">
        <f t="shared" si="0"/>
        <v>2003</v>
      </c>
      <c r="N5" s="10">
        <f t="shared" si="0"/>
        <v>2004</v>
      </c>
      <c r="O5" s="10">
        <f t="shared" si="0"/>
        <v>2005</v>
      </c>
      <c r="P5" s="10">
        <f t="shared" si="0"/>
        <v>2006</v>
      </c>
      <c r="Q5" s="10">
        <f t="shared" si="0"/>
        <v>2007</v>
      </c>
      <c r="R5" s="10">
        <f t="shared" si="0"/>
        <v>2008</v>
      </c>
      <c r="S5" s="10">
        <f t="shared" si="0"/>
        <v>2009</v>
      </c>
      <c r="T5" s="10">
        <f t="shared" si="0"/>
        <v>2010</v>
      </c>
      <c r="U5" s="10">
        <f t="shared" si="0"/>
        <v>2011</v>
      </c>
      <c r="V5" s="10">
        <f t="shared" si="0"/>
        <v>2012</v>
      </c>
      <c r="W5" s="10">
        <f t="shared" si="0"/>
        <v>2013</v>
      </c>
      <c r="X5" s="10">
        <f t="shared" si="0"/>
        <v>2014</v>
      </c>
      <c r="Y5" s="10">
        <f t="shared" si="0"/>
        <v>2015</v>
      </c>
      <c r="Z5" s="10">
        <f t="shared" si="0"/>
        <v>2016</v>
      </c>
      <c r="AA5" s="10">
        <f t="shared" si="0"/>
        <v>2017</v>
      </c>
      <c r="AB5" s="10">
        <f t="shared" si="0"/>
        <v>2018</v>
      </c>
      <c r="AC5" s="10">
        <f t="shared" si="0"/>
        <v>2019</v>
      </c>
      <c r="AD5" s="10">
        <f t="shared" si="0"/>
        <v>2020</v>
      </c>
      <c r="AE5" s="11" t="s">
        <v>16</v>
      </c>
      <c r="AG5" s="10" t="s">
        <v>22</v>
      </c>
      <c r="AH5" s="10" t="s">
        <v>30</v>
      </c>
      <c r="AJ5" s="10" t="s">
        <v>12</v>
      </c>
      <c r="AK5" s="10" t="s">
        <v>13</v>
      </c>
      <c r="AL5" s="10" t="s">
        <v>36</v>
      </c>
      <c r="AM5" s="10" t="s">
        <v>43</v>
      </c>
      <c r="AN5" s="10" t="s">
        <v>46</v>
      </c>
      <c r="AO5" s="10" t="s">
        <v>49</v>
      </c>
      <c r="AP5" s="10" t="s">
        <v>55</v>
      </c>
      <c r="AQ5" s="10" t="s">
        <v>60</v>
      </c>
      <c r="AR5" s="10" t="s">
        <v>67</v>
      </c>
      <c r="AS5" s="10" t="s">
        <v>78</v>
      </c>
      <c r="AT5" s="10" t="s">
        <v>84</v>
      </c>
      <c r="AU5" s="28"/>
    </row>
    <row r="6" spans="1:47" ht="17.25" customHeight="1" x14ac:dyDescent="0.2">
      <c r="A6" s="54">
        <v>1992</v>
      </c>
      <c r="B6" s="49">
        <v>83</v>
      </c>
      <c r="C6" s="49">
        <v>156</v>
      </c>
      <c r="D6" s="49">
        <v>32</v>
      </c>
      <c r="E6" s="49">
        <v>15</v>
      </c>
      <c r="F6" s="49">
        <v>101</v>
      </c>
      <c r="G6" s="49">
        <v>39</v>
      </c>
      <c r="H6" s="49">
        <v>9</v>
      </c>
      <c r="I6" s="49">
        <v>1</v>
      </c>
      <c r="J6" s="49">
        <v>0</v>
      </c>
      <c r="K6" s="49">
        <v>1</v>
      </c>
      <c r="L6" s="49">
        <v>1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51">
        <f>SUM(B6:AD6)</f>
        <v>438</v>
      </c>
      <c r="AG6" s="15">
        <f>'Appendix A1(Claims)'!AE78</f>
        <v>438</v>
      </c>
      <c r="AH6" s="23" t="e">
        <f>#REF!</f>
        <v>#REF!</v>
      </c>
      <c r="AJ6" s="15">
        <v>438</v>
      </c>
      <c r="AK6" s="15">
        <v>438</v>
      </c>
      <c r="AL6" s="15">
        <v>438</v>
      </c>
      <c r="AM6" s="38">
        <v>438</v>
      </c>
      <c r="AN6" s="38">
        <v>438</v>
      </c>
      <c r="AO6" s="38">
        <v>438</v>
      </c>
      <c r="AP6" s="38">
        <v>438</v>
      </c>
      <c r="AQ6" s="38">
        <v>438</v>
      </c>
      <c r="AR6" s="38">
        <v>438</v>
      </c>
      <c r="AS6" s="38">
        <v>438</v>
      </c>
      <c r="AT6" s="38">
        <v>438</v>
      </c>
      <c r="AU6" s="38"/>
    </row>
    <row r="7" spans="1:47" x14ac:dyDescent="0.2">
      <c r="A7" s="54">
        <f>A6+1</f>
        <v>1993</v>
      </c>
      <c r="B7" s="49">
        <v>0</v>
      </c>
      <c r="C7" s="49">
        <v>79</v>
      </c>
      <c r="D7" s="49">
        <v>122</v>
      </c>
      <c r="E7" s="49">
        <v>53</v>
      </c>
      <c r="F7" s="49">
        <v>92</v>
      </c>
      <c r="G7" s="49">
        <v>356</v>
      </c>
      <c r="H7" s="49">
        <v>53</v>
      </c>
      <c r="I7" s="49">
        <v>1</v>
      </c>
      <c r="J7" s="49">
        <v>1</v>
      </c>
      <c r="K7" s="49">
        <v>5</v>
      </c>
      <c r="L7" s="49">
        <v>5</v>
      </c>
      <c r="M7" s="49">
        <v>6</v>
      </c>
      <c r="N7" s="49">
        <v>2</v>
      </c>
      <c r="O7" s="49">
        <v>4</v>
      </c>
      <c r="P7" s="49">
        <v>6</v>
      </c>
      <c r="Q7" s="49">
        <v>34</v>
      </c>
      <c r="R7" s="49">
        <v>0</v>
      </c>
      <c r="S7" s="49">
        <v>0</v>
      </c>
      <c r="T7" s="49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f t="shared" ref="AE7:AE34" si="1">SUM(B7:AD7)</f>
        <v>819</v>
      </c>
      <c r="AG7" s="49">
        <f>'Appendix A1(Claims)'!AE79</f>
        <v>815</v>
      </c>
      <c r="AH7" s="23" t="e">
        <f>#REF!</f>
        <v>#REF!</v>
      </c>
      <c r="AJ7" s="15">
        <v>819</v>
      </c>
      <c r="AK7" s="15">
        <v>819</v>
      </c>
      <c r="AL7" s="15">
        <v>819</v>
      </c>
      <c r="AM7" s="38">
        <v>819</v>
      </c>
      <c r="AN7" s="38">
        <v>819</v>
      </c>
      <c r="AO7" s="38">
        <v>819</v>
      </c>
      <c r="AP7" s="38">
        <v>819</v>
      </c>
      <c r="AQ7" s="38">
        <v>819</v>
      </c>
      <c r="AR7" s="38">
        <v>819</v>
      </c>
      <c r="AS7" s="38">
        <v>819</v>
      </c>
      <c r="AT7" s="38">
        <v>819</v>
      </c>
      <c r="AU7" s="38"/>
    </row>
    <row r="8" spans="1:47" x14ac:dyDescent="0.2">
      <c r="A8" s="54">
        <f>A7+1</f>
        <v>1994</v>
      </c>
      <c r="B8" s="49">
        <v>0</v>
      </c>
      <c r="C8" s="49">
        <v>0</v>
      </c>
      <c r="D8" s="49">
        <v>144</v>
      </c>
      <c r="E8" s="49">
        <v>118</v>
      </c>
      <c r="F8" s="49">
        <v>117</v>
      </c>
      <c r="G8" s="49">
        <v>155</v>
      </c>
      <c r="H8" s="49">
        <v>17</v>
      </c>
      <c r="I8" s="49">
        <v>0</v>
      </c>
      <c r="J8" s="49">
        <v>4</v>
      </c>
      <c r="K8" s="49">
        <v>47</v>
      </c>
      <c r="L8" s="49">
        <v>27</v>
      </c>
      <c r="M8" s="49">
        <v>3</v>
      </c>
      <c r="N8" s="49">
        <v>0</v>
      </c>
      <c r="O8" s="49">
        <v>0</v>
      </c>
      <c r="P8" s="49">
        <v>1</v>
      </c>
      <c r="Q8" s="49">
        <v>0</v>
      </c>
      <c r="R8" s="49">
        <v>0</v>
      </c>
      <c r="S8" s="49">
        <v>0</v>
      </c>
      <c r="T8" s="49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f t="shared" si="1"/>
        <v>633</v>
      </c>
      <c r="AG8" s="49">
        <f>'Appendix A1(Claims)'!AE80</f>
        <v>633</v>
      </c>
      <c r="AH8" s="23" t="e">
        <f>#REF!</f>
        <v>#REF!</v>
      </c>
      <c r="AJ8" s="15">
        <v>633</v>
      </c>
      <c r="AK8" s="15">
        <v>633</v>
      </c>
      <c r="AL8" s="15">
        <v>633</v>
      </c>
      <c r="AM8" s="38">
        <v>633</v>
      </c>
      <c r="AN8" s="38">
        <v>633</v>
      </c>
      <c r="AO8" s="38">
        <v>633</v>
      </c>
      <c r="AP8" s="38">
        <v>633</v>
      </c>
      <c r="AQ8" s="38">
        <v>633</v>
      </c>
      <c r="AR8" s="38">
        <v>633</v>
      </c>
      <c r="AS8" s="38">
        <v>633</v>
      </c>
      <c r="AT8" s="38">
        <v>633</v>
      </c>
      <c r="AU8" s="38"/>
    </row>
    <row r="9" spans="1:47" x14ac:dyDescent="0.2">
      <c r="A9" s="54">
        <f>A8+1</f>
        <v>1995</v>
      </c>
      <c r="B9" s="49">
        <v>0</v>
      </c>
      <c r="C9" s="49">
        <v>0</v>
      </c>
      <c r="D9" s="49">
        <v>0</v>
      </c>
      <c r="E9" s="49">
        <v>213</v>
      </c>
      <c r="F9" s="49">
        <v>226</v>
      </c>
      <c r="G9" s="49">
        <v>167</v>
      </c>
      <c r="H9" s="49">
        <v>188</v>
      </c>
      <c r="I9" s="49">
        <v>29</v>
      </c>
      <c r="J9" s="49">
        <v>49</v>
      </c>
      <c r="K9" s="49">
        <v>226</v>
      </c>
      <c r="L9" s="49">
        <v>63</v>
      </c>
      <c r="M9" s="49">
        <v>29</v>
      </c>
      <c r="N9" s="49">
        <v>8</v>
      </c>
      <c r="O9" s="49">
        <v>687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51">
        <v>0</v>
      </c>
      <c r="V9" s="51">
        <v>0</v>
      </c>
      <c r="W9" s="51">
        <v>0</v>
      </c>
      <c r="X9" s="51">
        <v>150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f t="shared" si="1"/>
        <v>2035</v>
      </c>
      <c r="AG9" s="49">
        <f>'Appendix A1(Claims)'!AE81</f>
        <v>2039</v>
      </c>
      <c r="AH9" s="23" t="e">
        <f>#REF!</f>
        <v>#REF!</v>
      </c>
      <c r="AJ9" s="15">
        <v>1885</v>
      </c>
      <c r="AK9" s="15">
        <v>1885</v>
      </c>
      <c r="AL9" s="15">
        <v>1885</v>
      </c>
      <c r="AM9" s="38">
        <v>1885</v>
      </c>
      <c r="AN9" s="38">
        <v>1885</v>
      </c>
      <c r="AO9" s="38">
        <v>2035</v>
      </c>
      <c r="AP9" s="38">
        <v>2035</v>
      </c>
      <c r="AQ9" s="38">
        <v>2035</v>
      </c>
      <c r="AR9" s="38">
        <v>2035</v>
      </c>
      <c r="AS9" s="38">
        <v>2035</v>
      </c>
      <c r="AT9" s="38">
        <v>2035</v>
      </c>
      <c r="AU9" s="38"/>
    </row>
    <row r="10" spans="1:47" x14ac:dyDescent="0.2">
      <c r="A10" s="62">
        <f t="shared" ref="A10:A34" si="2">A9+1</f>
        <v>1996</v>
      </c>
      <c r="B10" s="49">
        <v>0</v>
      </c>
      <c r="C10" s="49">
        <v>0</v>
      </c>
      <c r="D10" s="49">
        <v>0</v>
      </c>
      <c r="E10" s="49">
        <v>0</v>
      </c>
      <c r="F10" s="49">
        <v>202</v>
      </c>
      <c r="G10" s="49">
        <v>188</v>
      </c>
      <c r="H10" s="49">
        <v>78</v>
      </c>
      <c r="I10" s="49">
        <v>44</v>
      </c>
      <c r="J10" s="49">
        <v>45</v>
      </c>
      <c r="K10" s="49">
        <v>40</v>
      </c>
      <c r="L10" s="49">
        <v>56</v>
      </c>
      <c r="M10" s="49">
        <v>66</v>
      </c>
      <c r="N10" s="49">
        <v>55</v>
      </c>
      <c r="O10" s="49">
        <v>28</v>
      </c>
      <c r="P10" s="49">
        <v>110</v>
      </c>
      <c r="Q10" s="49">
        <v>80</v>
      </c>
      <c r="R10" s="49">
        <v>74</v>
      </c>
      <c r="S10" s="49">
        <v>18</v>
      </c>
      <c r="T10" s="49">
        <v>13</v>
      </c>
      <c r="U10" s="51">
        <v>8</v>
      </c>
      <c r="V10" s="51">
        <v>14</v>
      </c>
      <c r="W10" s="51">
        <v>42</v>
      </c>
      <c r="X10" s="51">
        <v>4</v>
      </c>
      <c r="Y10" s="51">
        <v>4</v>
      </c>
      <c r="Z10" s="51">
        <v>2</v>
      </c>
      <c r="AA10" s="51">
        <v>2</v>
      </c>
      <c r="AB10" s="51">
        <v>1</v>
      </c>
      <c r="AC10" s="51">
        <v>1</v>
      </c>
      <c r="AD10" s="51">
        <v>1</v>
      </c>
      <c r="AE10" s="51">
        <f t="shared" si="1"/>
        <v>1176</v>
      </c>
      <c r="AG10" s="49">
        <f>'Appendix A1(Claims)'!AE82</f>
        <v>1176</v>
      </c>
      <c r="AH10" s="23" t="e">
        <f>#REF!</f>
        <v>#REF!</v>
      </c>
      <c r="AJ10" s="15">
        <v>1084</v>
      </c>
      <c r="AK10" s="15">
        <v>1097</v>
      </c>
      <c r="AL10" s="15">
        <v>1105</v>
      </c>
      <c r="AM10" s="38">
        <v>1118</v>
      </c>
      <c r="AN10" s="38">
        <v>1161</v>
      </c>
      <c r="AO10" s="38">
        <v>1164</v>
      </c>
      <c r="AP10" s="38">
        <v>1168</v>
      </c>
      <c r="AQ10" s="38">
        <v>1171</v>
      </c>
      <c r="AR10" s="38">
        <v>1173</v>
      </c>
      <c r="AS10" s="38">
        <v>1174</v>
      </c>
      <c r="AT10" s="38">
        <v>1175</v>
      </c>
      <c r="AU10" s="38"/>
    </row>
    <row r="11" spans="1:47" x14ac:dyDescent="0.2">
      <c r="A11" s="62">
        <f t="shared" si="2"/>
        <v>1997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138</v>
      </c>
      <c r="H11" s="49">
        <v>265</v>
      </c>
      <c r="I11" s="49">
        <v>360</v>
      </c>
      <c r="J11" s="49">
        <v>314</v>
      </c>
      <c r="K11" s="49">
        <v>593</v>
      </c>
      <c r="L11" s="49">
        <v>616</v>
      </c>
      <c r="M11" s="49">
        <v>205</v>
      </c>
      <c r="N11" s="49">
        <v>86</v>
      </c>
      <c r="O11" s="49">
        <v>313</v>
      </c>
      <c r="P11" s="49">
        <v>40</v>
      </c>
      <c r="Q11" s="49">
        <v>10</v>
      </c>
      <c r="R11" s="49">
        <v>4</v>
      </c>
      <c r="S11" s="49">
        <v>4</v>
      </c>
      <c r="T11" s="49">
        <v>20</v>
      </c>
      <c r="U11" s="51">
        <v>11</v>
      </c>
      <c r="V11" s="51">
        <v>8</v>
      </c>
      <c r="W11" s="51">
        <v>22</v>
      </c>
      <c r="X11" s="51">
        <v>26</v>
      </c>
      <c r="Y11" s="51">
        <v>22</v>
      </c>
      <c r="Z11" s="51">
        <v>40</v>
      </c>
      <c r="AA11" s="51">
        <v>15</v>
      </c>
      <c r="AB11" s="51">
        <v>64</v>
      </c>
      <c r="AC11" s="51">
        <v>7</v>
      </c>
      <c r="AD11" s="51">
        <v>5</v>
      </c>
      <c r="AE11" s="51">
        <f t="shared" si="1"/>
        <v>3188</v>
      </c>
      <c r="AG11" s="49">
        <f>'Appendix A1(Claims)'!AE83</f>
        <v>3187</v>
      </c>
      <c r="AH11" s="23" t="e">
        <f>#REF!</f>
        <v>#REF!</v>
      </c>
      <c r="AJ11" s="15">
        <v>2948</v>
      </c>
      <c r="AK11" s="15">
        <v>2968</v>
      </c>
      <c r="AL11" s="15">
        <v>2978</v>
      </c>
      <c r="AM11" s="38">
        <v>2986</v>
      </c>
      <c r="AN11" s="38">
        <v>3008</v>
      </c>
      <c r="AO11" s="38">
        <v>3033</v>
      </c>
      <c r="AP11" s="38">
        <v>3055</v>
      </c>
      <c r="AQ11" s="38">
        <v>3097</v>
      </c>
      <c r="AR11" s="38">
        <v>3110</v>
      </c>
      <c r="AS11" s="38">
        <v>3175</v>
      </c>
      <c r="AT11" s="38">
        <v>3183</v>
      </c>
      <c r="AU11" s="38"/>
    </row>
    <row r="12" spans="1:47" x14ac:dyDescent="0.2">
      <c r="A12" s="62">
        <f t="shared" si="2"/>
        <v>1998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219</v>
      </c>
      <c r="I12" s="49">
        <v>168</v>
      </c>
      <c r="J12" s="49">
        <v>89</v>
      </c>
      <c r="K12" s="49">
        <v>105</v>
      </c>
      <c r="L12" s="49">
        <v>137</v>
      </c>
      <c r="M12" s="49">
        <v>112</v>
      </c>
      <c r="N12" s="49">
        <v>54</v>
      </c>
      <c r="O12" s="49">
        <v>58</v>
      </c>
      <c r="P12" s="49">
        <v>56</v>
      </c>
      <c r="Q12" s="49">
        <v>51</v>
      </c>
      <c r="R12" s="49">
        <v>94</v>
      </c>
      <c r="S12" s="49">
        <v>65</v>
      </c>
      <c r="T12" s="49">
        <v>19</v>
      </c>
      <c r="U12" s="51">
        <v>62</v>
      </c>
      <c r="V12" s="51">
        <v>4</v>
      </c>
      <c r="W12" s="51">
        <v>4</v>
      </c>
      <c r="X12" s="51">
        <v>48</v>
      </c>
      <c r="Y12" s="51">
        <v>32</v>
      </c>
      <c r="Z12" s="51">
        <v>55</v>
      </c>
      <c r="AA12" s="51">
        <v>5</v>
      </c>
      <c r="AB12" s="51">
        <v>74</v>
      </c>
      <c r="AC12" s="51">
        <v>4</v>
      </c>
      <c r="AD12" s="51">
        <v>6</v>
      </c>
      <c r="AE12" s="51">
        <f t="shared" si="1"/>
        <v>1521</v>
      </c>
      <c r="AG12" s="49">
        <f>'Appendix A1(Claims)'!AE84</f>
        <v>1519</v>
      </c>
      <c r="AH12" s="23" t="e">
        <f>#REF!</f>
        <v>#REF!</v>
      </c>
      <c r="AJ12" s="15">
        <v>1208</v>
      </c>
      <c r="AK12" s="15">
        <v>1226</v>
      </c>
      <c r="AL12" s="15">
        <v>1289</v>
      </c>
      <c r="AM12" s="38">
        <v>1292</v>
      </c>
      <c r="AN12" s="38">
        <v>1297</v>
      </c>
      <c r="AO12" s="38">
        <v>1345</v>
      </c>
      <c r="AP12" s="38">
        <v>1376</v>
      </c>
      <c r="AQ12" s="38">
        <v>1432</v>
      </c>
      <c r="AR12" s="38">
        <v>1436</v>
      </c>
      <c r="AS12" s="38">
        <v>1511</v>
      </c>
      <c r="AT12" s="38">
        <v>1515</v>
      </c>
      <c r="AU12" s="38"/>
    </row>
    <row r="13" spans="1:47" x14ac:dyDescent="0.2">
      <c r="A13" s="62">
        <f t="shared" si="2"/>
        <v>1999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180</v>
      </c>
      <c r="J13" s="49">
        <v>223</v>
      </c>
      <c r="K13" s="49">
        <v>147</v>
      </c>
      <c r="L13" s="49">
        <v>174</v>
      </c>
      <c r="M13" s="49">
        <v>22</v>
      </c>
      <c r="N13" s="49">
        <v>54</v>
      </c>
      <c r="O13" s="49">
        <v>10</v>
      </c>
      <c r="P13" s="49">
        <v>8</v>
      </c>
      <c r="Q13" s="49">
        <v>6</v>
      </c>
      <c r="R13" s="49">
        <v>0</v>
      </c>
      <c r="S13" s="49">
        <v>4</v>
      </c>
      <c r="T13" s="49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1</v>
      </c>
      <c r="AB13" s="51">
        <v>0</v>
      </c>
      <c r="AC13" s="51">
        <v>0</v>
      </c>
      <c r="AD13" s="51">
        <v>0</v>
      </c>
      <c r="AE13" s="51">
        <f t="shared" si="1"/>
        <v>829</v>
      </c>
      <c r="AG13" s="49">
        <f>'Appendix A1(Claims)'!AE85</f>
        <v>828</v>
      </c>
      <c r="AH13" s="23" t="e">
        <f>#REF!</f>
        <v>#REF!</v>
      </c>
      <c r="AJ13" s="15">
        <v>828</v>
      </c>
      <c r="AK13" s="15">
        <v>828</v>
      </c>
      <c r="AL13" s="15">
        <v>828</v>
      </c>
      <c r="AM13" s="38">
        <v>828</v>
      </c>
      <c r="AN13" s="38">
        <v>828</v>
      </c>
      <c r="AO13" s="38">
        <v>828</v>
      </c>
      <c r="AP13" s="38">
        <v>828</v>
      </c>
      <c r="AQ13" s="38">
        <v>828</v>
      </c>
      <c r="AR13" s="38">
        <v>829</v>
      </c>
      <c r="AS13" s="38">
        <v>829</v>
      </c>
      <c r="AT13" s="38">
        <v>829</v>
      </c>
      <c r="AU13" s="38"/>
    </row>
    <row r="14" spans="1:47" x14ac:dyDescent="0.2">
      <c r="A14" s="62">
        <f t="shared" si="2"/>
        <v>2000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219</v>
      </c>
      <c r="K14" s="49">
        <v>260</v>
      </c>
      <c r="L14" s="49">
        <v>177</v>
      </c>
      <c r="M14" s="49">
        <v>194</v>
      </c>
      <c r="N14" s="49">
        <v>120</v>
      </c>
      <c r="O14" s="49">
        <v>343</v>
      </c>
      <c r="P14" s="49">
        <v>149</v>
      </c>
      <c r="Q14" s="49">
        <v>71</v>
      </c>
      <c r="R14" s="49">
        <v>136</v>
      </c>
      <c r="S14" s="49">
        <v>16</v>
      </c>
      <c r="T14" s="49">
        <v>15</v>
      </c>
      <c r="U14" s="51">
        <v>8</v>
      </c>
      <c r="V14" s="51">
        <v>24</v>
      </c>
      <c r="W14" s="51">
        <v>57</v>
      </c>
      <c r="X14" s="51">
        <v>8</v>
      </c>
      <c r="Y14" s="51">
        <v>10</v>
      </c>
      <c r="Z14" s="51">
        <v>11</v>
      </c>
      <c r="AA14" s="51">
        <v>15</v>
      </c>
      <c r="AB14" s="51">
        <v>18</v>
      </c>
      <c r="AC14" s="51">
        <v>23</v>
      </c>
      <c r="AD14" s="51">
        <v>31</v>
      </c>
      <c r="AE14" s="51">
        <f t="shared" si="1"/>
        <v>1905</v>
      </c>
      <c r="AG14" s="49">
        <f>'Appendix A1(Claims)'!AE86</f>
        <v>1903</v>
      </c>
      <c r="AH14" s="23" t="e">
        <f>#REF!</f>
        <v>#REF!</v>
      </c>
      <c r="AJ14" s="15">
        <v>1685</v>
      </c>
      <c r="AK14" s="15">
        <v>1700</v>
      </c>
      <c r="AL14" s="15">
        <v>1708</v>
      </c>
      <c r="AM14" s="38">
        <v>1732</v>
      </c>
      <c r="AN14" s="38">
        <v>1789</v>
      </c>
      <c r="AO14" s="38">
        <v>1796</v>
      </c>
      <c r="AP14" s="38">
        <v>1807</v>
      </c>
      <c r="AQ14" s="38">
        <v>1818</v>
      </c>
      <c r="AR14" s="38">
        <v>1832</v>
      </c>
      <c r="AS14" s="38">
        <v>1851</v>
      </c>
      <c r="AT14" s="38">
        <v>1873</v>
      </c>
      <c r="AU14" s="38"/>
    </row>
    <row r="15" spans="1:47" x14ac:dyDescent="0.2">
      <c r="A15" s="62">
        <f t="shared" si="2"/>
        <v>2001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240</v>
      </c>
      <c r="L15" s="49">
        <v>259</v>
      </c>
      <c r="M15" s="49">
        <v>100</v>
      </c>
      <c r="N15" s="49">
        <v>61</v>
      </c>
      <c r="O15" s="49">
        <v>199</v>
      </c>
      <c r="P15" s="49">
        <v>64</v>
      </c>
      <c r="Q15" s="49">
        <v>85</v>
      </c>
      <c r="R15" s="49">
        <v>257</v>
      </c>
      <c r="S15" s="49">
        <v>4</v>
      </c>
      <c r="T15" s="49">
        <v>3</v>
      </c>
      <c r="U15" s="51">
        <v>3</v>
      </c>
      <c r="V15" s="51">
        <v>2</v>
      </c>
      <c r="W15" s="51">
        <v>3</v>
      </c>
      <c r="X15" s="51">
        <v>7</v>
      </c>
      <c r="Y15" s="51">
        <v>8</v>
      </c>
      <c r="Z15" s="51">
        <v>3</v>
      </c>
      <c r="AA15" s="51">
        <v>4</v>
      </c>
      <c r="AB15" s="51">
        <v>6</v>
      </c>
      <c r="AC15" s="51">
        <v>1</v>
      </c>
      <c r="AD15" s="51">
        <v>12</v>
      </c>
      <c r="AE15" s="51">
        <f t="shared" si="1"/>
        <v>1321</v>
      </c>
      <c r="AG15" s="49">
        <f>'Appendix A1(Claims)'!AE87</f>
        <v>1321</v>
      </c>
      <c r="AH15" s="23" t="e">
        <f>#REF!</f>
        <v>#REF!</v>
      </c>
      <c r="AJ15" s="15">
        <v>1269</v>
      </c>
      <c r="AK15" s="15">
        <v>1272</v>
      </c>
      <c r="AL15" s="15">
        <v>1275</v>
      </c>
      <c r="AM15" s="38">
        <v>1277</v>
      </c>
      <c r="AN15" s="38">
        <v>1280</v>
      </c>
      <c r="AO15" s="38">
        <v>1287</v>
      </c>
      <c r="AP15" s="38">
        <v>1295</v>
      </c>
      <c r="AQ15" s="38">
        <v>1298</v>
      </c>
      <c r="AR15" s="38">
        <v>1302</v>
      </c>
      <c r="AS15" s="38">
        <v>1308</v>
      </c>
      <c r="AT15" s="38">
        <v>1309</v>
      </c>
      <c r="AU15" s="38"/>
    </row>
    <row r="16" spans="1:47" x14ac:dyDescent="0.2">
      <c r="A16" s="62">
        <f t="shared" si="2"/>
        <v>2002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346</v>
      </c>
      <c r="M16" s="49">
        <v>314</v>
      </c>
      <c r="N16" s="49">
        <v>206</v>
      </c>
      <c r="O16" s="49">
        <v>93</v>
      </c>
      <c r="P16" s="49">
        <v>150</v>
      </c>
      <c r="Q16" s="49">
        <v>205</v>
      </c>
      <c r="R16" s="49">
        <v>3</v>
      </c>
      <c r="S16" s="49">
        <v>6</v>
      </c>
      <c r="T16" s="49">
        <v>25</v>
      </c>
      <c r="U16" s="51">
        <v>16</v>
      </c>
      <c r="V16" s="51">
        <v>0</v>
      </c>
      <c r="W16" s="51">
        <v>11</v>
      </c>
      <c r="X16" s="51">
        <v>0</v>
      </c>
      <c r="Y16" s="51">
        <v>1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f t="shared" si="1"/>
        <v>1376</v>
      </c>
      <c r="AG16" s="49">
        <f>'Appendix A1(Claims)'!AE88</f>
        <v>1377</v>
      </c>
      <c r="AH16" s="23" t="e">
        <f>#REF!</f>
        <v>#REF!</v>
      </c>
      <c r="AJ16" s="15">
        <v>1323</v>
      </c>
      <c r="AK16" s="15">
        <v>1348</v>
      </c>
      <c r="AL16" s="15">
        <v>1364</v>
      </c>
      <c r="AM16" s="38">
        <v>1364</v>
      </c>
      <c r="AN16" s="38">
        <v>1375</v>
      </c>
      <c r="AO16" s="38">
        <v>1375</v>
      </c>
      <c r="AP16" s="38">
        <v>1376</v>
      </c>
      <c r="AQ16" s="38">
        <v>1376</v>
      </c>
      <c r="AR16" s="38">
        <v>1376</v>
      </c>
      <c r="AS16" s="38">
        <v>1376</v>
      </c>
      <c r="AT16" s="38">
        <v>1376</v>
      </c>
      <c r="AU16" s="38"/>
    </row>
    <row r="17" spans="1:66" x14ac:dyDescent="0.2">
      <c r="A17" s="62">
        <f t="shared" si="2"/>
        <v>2003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426</v>
      </c>
      <c r="N17" s="49">
        <v>436</v>
      </c>
      <c r="O17" s="49">
        <v>140</v>
      </c>
      <c r="P17" s="49">
        <v>306</v>
      </c>
      <c r="Q17" s="49">
        <v>169</v>
      </c>
      <c r="R17" s="49">
        <v>158</v>
      </c>
      <c r="S17" s="49">
        <v>363</v>
      </c>
      <c r="T17" s="49">
        <v>562</v>
      </c>
      <c r="U17" s="51">
        <v>59</v>
      </c>
      <c r="V17" s="51">
        <v>99</v>
      </c>
      <c r="W17" s="51">
        <v>107</v>
      </c>
      <c r="X17" s="51">
        <v>151</v>
      </c>
      <c r="Y17" s="51">
        <v>32</v>
      </c>
      <c r="Z17" s="51">
        <v>65</v>
      </c>
      <c r="AA17" s="51">
        <v>43</v>
      </c>
      <c r="AB17" s="51">
        <v>40</v>
      </c>
      <c r="AC17" s="51">
        <v>26</v>
      </c>
      <c r="AD17" s="51">
        <v>581</v>
      </c>
      <c r="AE17" s="51">
        <f t="shared" si="1"/>
        <v>3763</v>
      </c>
      <c r="AG17" s="49">
        <f>'Appendix A1(Claims)'!AE89</f>
        <v>3764</v>
      </c>
      <c r="AH17" s="23" t="e">
        <f>#REF!</f>
        <v>#REF!</v>
      </c>
      <c r="AJ17" s="15">
        <v>1968</v>
      </c>
      <c r="AK17" s="15">
        <v>2559</v>
      </c>
      <c r="AL17" s="15">
        <v>2615</v>
      </c>
      <c r="AM17" s="38">
        <v>2713</v>
      </c>
      <c r="AN17" s="38">
        <v>2820</v>
      </c>
      <c r="AO17" s="38">
        <v>2976</v>
      </c>
      <c r="AP17" s="38">
        <v>2993</v>
      </c>
      <c r="AQ17" s="38">
        <v>3065</v>
      </c>
      <c r="AR17" s="38">
        <v>3109</v>
      </c>
      <c r="AS17" s="38">
        <v>3149</v>
      </c>
      <c r="AT17" s="38">
        <v>3172</v>
      </c>
      <c r="AU17" s="38"/>
      <c r="AV17" s="13" t="s">
        <v>31</v>
      </c>
    </row>
    <row r="18" spans="1:66" x14ac:dyDescent="0.2">
      <c r="A18" s="62">
        <f t="shared" si="2"/>
        <v>2004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395</v>
      </c>
      <c r="O18" s="49">
        <v>343</v>
      </c>
      <c r="P18" s="49">
        <v>358</v>
      </c>
      <c r="Q18" s="49">
        <v>380</v>
      </c>
      <c r="R18" s="49">
        <v>429</v>
      </c>
      <c r="S18" s="49">
        <v>209</v>
      </c>
      <c r="T18" s="49">
        <v>176</v>
      </c>
      <c r="U18" s="51">
        <v>1080</v>
      </c>
      <c r="V18" s="51">
        <v>176</v>
      </c>
      <c r="W18" s="51">
        <v>159</v>
      </c>
      <c r="X18" s="51">
        <v>261</v>
      </c>
      <c r="Y18" s="51">
        <v>14</v>
      </c>
      <c r="Z18" s="51">
        <v>17</v>
      </c>
      <c r="AA18" s="51">
        <v>14</v>
      </c>
      <c r="AB18" s="51">
        <v>14</v>
      </c>
      <c r="AC18" s="51">
        <v>30</v>
      </c>
      <c r="AD18" s="51">
        <v>7</v>
      </c>
      <c r="AE18" s="51">
        <f t="shared" si="1"/>
        <v>4062</v>
      </c>
      <c r="AG18" s="49">
        <f>'Appendix A1(Claims)'!AE90</f>
        <v>4062</v>
      </c>
      <c r="AH18" s="23" t="e">
        <f>#REF!</f>
        <v>#REF!</v>
      </c>
      <c r="AJ18" s="15">
        <v>2114</v>
      </c>
      <c r="AK18" s="15">
        <v>2288</v>
      </c>
      <c r="AL18" s="15">
        <v>3367</v>
      </c>
      <c r="AM18" s="38">
        <v>3544</v>
      </c>
      <c r="AN18" s="38">
        <v>3698</v>
      </c>
      <c r="AO18" s="38">
        <v>3963</v>
      </c>
      <c r="AP18" s="38">
        <v>3979</v>
      </c>
      <c r="AQ18" s="38">
        <v>3997</v>
      </c>
      <c r="AR18" s="38">
        <v>4011</v>
      </c>
      <c r="AS18" s="38">
        <v>4025</v>
      </c>
      <c r="AT18" s="38">
        <v>4055</v>
      </c>
      <c r="AU18" s="38"/>
      <c r="AV18" s="13" t="s">
        <v>56</v>
      </c>
      <c r="AW18" s="15">
        <v>0.04</v>
      </c>
      <c r="AX18" s="15" t="s">
        <v>74</v>
      </c>
    </row>
    <row r="19" spans="1:66" x14ac:dyDescent="0.2">
      <c r="A19" s="62">
        <f t="shared" si="2"/>
        <v>2005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237</v>
      </c>
      <c r="P19" s="49">
        <v>282</v>
      </c>
      <c r="Q19" s="49">
        <v>206</v>
      </c>
      <c r="R19" s="49">
        <v>270</v>
      </c>
      <c r="S19" s="49">
        <v>552</v>
      </c>
      <c r="T19" s="49">
        <v>226</v>
      </c>
      <c r="U19" s="51">
        <v>50</v>
      </c>
      <c r="V19" s="51">
        <v>352</v>
      </c>
      <c r="W19" s="51">
        <v>8</v>
      </c>
      <c r="X19" s="51">
        <v>9</v>
      </c>
      <c r="Y19" s="51">
        <v>8</v>
      </c>
      <c r="Z19" s="51">
        <v>10</v>
      </c>
      <c r="AA19" s="51">
        <v>7</v>
      </c>
      <c r="AB19" s="51">
        <v>11</v>
      </c>
      <c r="AC19" s="51">
        <v>6</v>
      </c>
      <c r="AD19" s="51">
        <v>6</v>
      </c>
      <c r="AE19" s="51">
        <f t="shared" si="1"/>
        <v>2240</v>
      </c>
      <c r="AG19" s="49">
        <f>'Appendix A1(Claims)'!AE91</f>
        <v>2239</v>
      </c>
      <c r="AH19" s="23" t="e">
        <f>#REF!</f>
        <v>#REF!</v>
      </c>
      <c r="AJ19" s="15">
        <v>1489</v>
      </c>
      <c r="AK19" s="15">
        <v>1770</v>
      </c>
      <c r="AL19" s="15">
        <v>1816</v>
      </c>
      <c r="AM19" s="38">
        <v>2175</v>
      </c>
      <c r="AN19" s="38">
        <v>2182</v>
      </c>
      <c r="AO19" s="38">
        <v>2191</v>
      </c>
      <c r="AP19" s="38">
        <v>2199</v>
      </c>
      <c r="AQ19" s="38">
        <v>2210</v>
      </c>
      <c r="AR19" s="38">
        <v>2217</v>
      </c>
      <c r="AS19" s="38">
        <v>2228</v>
      </c>
      <c r="AT19" s="38">
        <v>2233</v>
      </c>
      <c r="AU19" s="38"/>
      <c r="AV19" s="13">
        <v>0.5</v>
      </c>
      <c r="AW19" s="15">
        <f>AV19+1</f>
        <v>1.5</v>
      </c>
      <c r="AX19" s="15">
        <f t="shared" ref="AX19:AZ21" si="3">AW19+1</f>
        <v>2.5</v>
      </c>
      <c r="AY19" s="15">
        <f t="shared" si="3"/>
        <v>3.5</v>
      </c>
      <c r="AZ19" s="15">
        <f t="shared" si="3"/>
        <v>4.5</v>
      </c>
      <c r="BG19" s="13"/>
      <c r="BI19" s="13"/>
      <c r="BN19" s="13"/>
    </row>
    <row r="20" spans="1:66" x14ac:dyDescent="0.2">
      <c r="A20" s="62">
        <f t="shared" si="2"/>
        <v>2006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184</v>
      </c>
      <c r="Q20" s="49">
        <v>260</v>
      </c>
      <c r="R20" s="49">
        <v>146</v>
      </c>
      <c r="S20" s="49">
        <v>125</v>
      </c>
      <c r="T20" s="49">
        <v>77</v>
      </c>
      <c r="U20" s="51">
        <v>50</v>
      </c>
      <c r="V20" s="51">
        <v>124</v>
      </c>
      <c r="W20" s="51">
        <v>63</v>
      </c>
      <c r="X20" s="51">
        <v>158</v>
      </c>
      <c r="Y20" s="51">
        <v>1</v>
      </c>
      <c r="Z20" s="51">
        <v>1</v>
      </c>
      <c r="AA20" s="51">
        <v>1</v>
      </c>
      <c r="AB20" s="51">
        <v>0</v>
      </c>
      <c r="AC20" s="51">
        <v>1</v>
      </c>
      <c r="AD20" s="51">
        <v>1</v>
      </c>
      <c r="AE20" s="51">
        <f t="shared" si="1"/>
        <v>1192</v>
      </c>
      <c r="AG20" s="49">
        <f>'Appendix A1(Claims)'!AE92</f>
        <v>1193</v>
      </c>
      <c r="AH20" s="23" t="e">
        <f>#REF!</f>
        <v>#REF!</v>
      </c>
      <c r="AJ20" s="15">
        <v>715</v>
      </c>
      <c r="AK20" s="15">
        <v>788</v>
      </c>
      <c r="AL20" s="15">
        <v>842</v>
      </c>
      <c r="AM20" s="38">
        <v>966</v>
      </c>
      <c r="AN20" s="38">
        <v>1027</v>
      </c>
      <c r="AO20" s="38">
        <v>1187</v>
      </c>
      <c r="AP20" s="38">
        <v>1188</v>
      </c>
      <c r="AQ20" s="38">
        <v>1189</v>
      </c>
      <c r="AR20" s="38">
        <v>1190</v>
      </c>
      <c r="AS20" s="38">
        <v>1190</v>
      </c>
      <c r="AT20" s="38">
        <v>1191</v>
      </c>
      <c r="AU20" s="38"/>
      <c r="AV20" s="13"/>
      <c r="AW20" s="13">
        <v>0.5</v>
      </c>
      <c r="AX20" s="15">
        <f>AW20+1</f>
        <v>1.5</v>
      </c>
      <c r="AY20" s="15">
        <f t="shared" si="3"/>
        <v>2.5</v>
      </c>
      <c r="AZ20" s="15">
        <f t="shared" si="3"/>
        <v>3.5</v>
      </c>
      <c r="BG20" s="13"/>
      <c r="BI20" s="13"/>
      <c r="BN20" s="13"/>
    </row>
    <row r="21" spans="1:66" x14ac:dyDescent="0.2">
      <c r="A21" s="62">
        <f t="shared" si="2"/>
        <v>2007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207</v>
      </c>
      <c r="R21" s="49">
        <v>264</v>
      </c>
      <c r="S21" s="49">
        <v>156</v>
      </c>
      <c r="T21" s="49">
        <v>217</v>
      </c>
      <c r="U21" s="51">
        <v>191</v>
      </c>
      <c r="V21" s="51">
        <v>268</v>
      </c>
      <c r="W21" s="51">
        <v>593</v>
      </c>
      <c r="X21" s="51">
        <v>481</v>
      </c>
      <c r="Y21" s="51">
        <v>352</v>
      </c>
      <c r="Z21" s="51">
        <v>465</v>
      </c>
      <c r="AA21" s="51">
        <v>40</v>
      </c>
      <c r="AB21" s="51">
        <v>17</v>
      </c>
      <c r="AC21" s="51">
        <v>222</v>
      </c>
      <c r="AD21" s="51">
        <v>7</v>
      </c>
      <c r="AE21" s="51">
        <f t="shared" si="1"/>
        <v>3480</v>
      </c>
      <c r="AG21" s="49">
        <f>'Appendix A1(Claims)'!AE93</f>
        <v>3480</v>
      </c>
      <c r="AH21" s="23" t="e">
        <f>#REF!</f>
        <v>#REF!</v>
      </c>
      <c r="AJ21" s="15">
        <v>627</v>
      </c>
      <c r="AK21" s="15">
        <v>838</v>
      </c>
      <c r="AL21" s="15">
        <v>1027</v>
      </c>
      <c r="AM21" s="38">
        <v>1296</v>
      </c>
      <c r="AN21" s="38">
        <v>1894</v>
      </c>
      <c r="AO21" s="38">
        <v>2377</v>
      </c>
      <c r="AP21" s="38">
        <v>2721</v>
      </c>
      <c r="AQ21" s="38">
        <v>3192</v>
      </c>
      <c r="AR21" s="38">
        <v>3233</v>
      </c>
      <c r="AS21" s="38">
        <v>3249</v>
      </c>
      <c r="AT21" s="38">
        <v>3472</v>
      </c>
      <c r="AU21" s="38"/>
      <c r="AV21" s="13"/>
      <c r="AX21" s="13">
        <v>0.5</v>
      </c>
      <c r="AY21" s="15">
        <f>AX21+1</f>
        <v>1.5</v>
      </c>
      <c r="AZ21" s="15">
        <f t="shared" si="3"/>
        <v>2.5</v>
      </c>
      <c r="BG21" s="13"/>
      <c r="BI21" s="13"/>
      <c r="BN21" s="13"/>
    </row>
    <row r="22" spans="1:66" x14ac:dyDescent="0.2">
      <c r="A22" s="62">
        <f t="shared" si="2"/>
        <v>2008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251</v>
      </c>
      <c r="S22" s="49">
        <v>279</v>
      </c>
      <c r="T22" s="49">
        <v>227</v>
      </c>
      <c r="U22" s="51">
        <v>234</v>
      </c>
      <c r="V22" s="51">
        <v>258</v>
      </c>
      <c r="W22" s="51">
        <v>569</v>
      </c>
      <c r="X22" s="51">
        <v>1303</v>
      </c>
      <c r="Y22" s="51">
        <v>72</v>
      </c>
      <c r="Z22" s="51">
        <v>23</v>
      </c>
      <c r="AA22" s="51">
        <v>71</v>
      </c>
      <c r="AB22" s="51">
        <v>8</v>
      </c>
      <c r="AC22" s="51">
        <v>6</v>
      </c>
      <c r="AD22" s="51">
        <v>7</v>
      </c>
      <c r="AE22" s="51">
        <f t="shared" si="1"/>
        <v>3308</v>
      </c>
      <c r="AG22" s="49">
        <f>'Appendix A1(Claims)'!AE94</f>
        <v>3308</v>
      </c>
      <c r="AH22" s="23" t="e">
        <f>#REF!</f>
        <v>#REF!</v>
      </c>
      <c r="AJ22" s="15">
        <v>529</v>
      </c>
      <c r="AK22" s="15">
        <v>751</v>
      </c>
      <c r="AL22" s="15">
        <v>979</v>
      </c>
      <c r="AM22" s="38">
        <v>1240</v>
      </c>
      <c r="AN22" s="38">
        <v>1679</v>
      </c>
      <c r="AO22" s="38">
        <v>3070</v>
      </c>
      <c r="AP22" s="38">
        <v>3192</v>
      </c>
      <c r="AQ22" s="38">
        <v>3216</v>
      </c>
      <c r="AR22" s="38">
        <v>3286</v>
      </c>
      <c r="AS22" s="38">
        <v>3295</v>
      </c>
      <c r="AT22" s="38">
        <v>3300</v>
      </c>
      <c r="AU22" s="38"/>
      <c r="AV22" s="13"/>
      <c r="AY22" s="13">
        <v>0.5</v>
      </c>
      <c r="AZ22" s="15">
        <f>AY22+1</f>
        <v>1.5</v>
      </c>
      <c r="BG22" s="13"/>
      <c r="BI22" s="13"/>
      <c r="BN22" s="13"/>
    </row>
    <row r="23" spans="1:66" s="47" customFormat="1" x14ac:dyDescent="0.2">
      <c r="A23" s="62">
        <f t="shared" si="2"/>
        <v>2009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184</v>
      </c>
      <c r="T23" s="49">
        <v>130</v>
      </c>
      <c r="U23" s="51">
        <v>72</v>
      </c>
      <c r="V23" s="51">
        <v>168</v>
      </c>
      <c r="W23" s="51">
        <v>204</v>
      </c>
      <c r="X23" s="51">
        <v>806</v>
      </c>
      <c r="Y23" s="51">
        <v>260</v>
      </c>
      <c r="Z23" s="51">
        <v>560</v>
      </c>
      <c r="AA23" s="51">
        <v>116</v>
      </c>
      <c r="AB23" s="51">
        <v>22</v>
      </c>
      <c r="AC23" s="51">
        <v>14</v>
      </c>
      <c r="AD23" s="51">
        <v>16</v>
      </c>
      <c r="AE23" s="51">
        <f t="shared" si="1"/>
        <v>2552</v>
      </c>
      <c r="AF23" s="49"/>
      <c r="AG23" s="49">
        <f>'Appendix A1(Claims)'!AE95</f>
        <v>2553</v>
      </c>
      <c r="AH23" s="23" t="e">
        <f>#REF!</f>
        <v>#REF!</v>
      </c>
      <c r="AI23" s="49"/>
      <c r="AJ23" s="49">
        <v>176</v>
      </c>
      <c r="AK23" s="49">
        <v>314</v>
      </c>
      <c r="AL23" s="49">
        <v>381</v>
      </c>
      <c r="AM23" s="38">
        <v>533</v>
      </c>
      <c r="AN23" s="38">
        <v>706</v>
      </c>
      <c r="AO23" s="38">
        <v>1537</v>
      </c>
      <c r="AP23" s="38">
        <v>1821</v>
      </c>
      <c r="AQ23" s="38">
        <v>2384</v>
      </c>
      <c r="AR23" s="38">
        <v>2499</v>
      </c>
      <c r="AS23" s="38">
        <v>2521</v>
      </c>
      <c r="AT23" s="38">
        <v>2534</v>
      </c>
      <c r="AU23" s="38"/>
      <c r="AV23" s="13"/>
      <c r="AW23" s="49"/>
      <c r="AX23" s="49"/>
      <c r="AY23" s="49"/>
      <c r="AZ23" s="13">
        <v>0.5</v>
      </c>
      <c r="BA23" s="49"/>
      <c r="BB23" s="49"/>
      <c r="BC23" s="49"/>
      <c r="BD23" s="49"/>
      <c r="BE23" s="49"/>
      <c r="BF23" s="49"/>
      <c r="BG23" s="13" t="s">
        <v>32</v>
      </c>
      <c r="BH23" s="49"/>
      <c r="BI23" s="13" t="s">
        <v>57</v>
      </c>
      <c r="BJ23" s="49"/>
      <c r="BK23" s="49"/>
      <c r="BL23" s="49"/>
      <c r="BM23" s="49"/>
      <c r="BN23" s="13" t="s">
        <v>14</v>
      </c>
    </row>
    <row r="24" spans="1:66" x14ac:dyDescent="0.2">
      <c r="A24" s="62">
        <f>A23+1</f>
        <v>2010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132</v>
      </c>
      <c r="U24" s="51">
        <v>56</v>
      </c>
      <c r="V24" s="51">
        <v>41</v>
      </c>
      <c r="W24" s="51">
        <v>136</v>
      </c>
      <c r="X24" s="51">
        <v>27</v>
      </c>
      <c r="Y24" s="51">
        <v>1</v>
      </c>
      <c r="Z24" s="51">
        <v>0</v>
      </c>
      <c r="AA24" s="51">
        <v>3</v>
      </c>
      <c r="AB24" s="51">
        <v>0</v>
      </c>
      <c r="AC24" s="51">
        <v>0</v>
      </c>
      <c r="AD24" s="51">
        <v>38</v>
      </c>
      <c r="AE24" s="51">
        <f t="shared" si="1"/>
        <v>434</v>
      </c>
      <c r="AG24" s="49">
        <f>'Appendix A1(Claims)'!AE96</f>
        <v>433</v>
      </c>
      <c r="AH24" s="23" t="e">
        <f>#REF!</f>
        <v>#REF!</v>
      </c>
      <c r="AK24" s="15">
        <v>132</v>
      </c>
      <c r="AL24" s="15">
        <v>181</v>
      </c>
      <c r="AM24" s="38">
        <v>227</v>
      </c>
      <c r="AN24" s="38">
        <v>280</v>
      </c>
      <c r="AO24" s="38">
        <v>392</v>
      </c>
      <c r="AP24" s="38">
        <v>393</v>
      </c>
      <c r="AQ24" s="38">
        <v>393</v>
      </c>
      <c r="AR24" s="38">
        <v>396</v>
      </c>
      <c r="AS24" s="38">
        <v>396</v>
      </c>
      <c r="AT24" s="38">
        <v>396</v>
      </c>
      <c r="AU24" s="38"/>
      <c r="BI24" s="22"/>
    </row>
    <row r="25" spans="1:66" x14ac:dyDescent="0.2">
      <c r="A25" s="62">
        <f>A24+1</f>
        <v>2011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51">
        <v>95</v>
      </c>
      <c r="V25" s="51">
        <v>144</v>
      </c>
      <c r="W25" s="51">
        <v>28</v>
      </c>
      <c r="X25" s="51">
        <v>82</v>
      </c>
      <c r="Y25" s="51">
        <v>149</v>
      </c>
      <c r="Z25" s="51">
        <v>248</v>
      </c>
      <c r="AA25" s="51">
        <v>14</v>
      </c>
      <c r="AB25" s="51">
        <v>0</v>
      </c>
      <c r="AC25" s="51">
        <v>0</v>
      </c>
      <c r="AD25" s="51">
        <v>0</v>
      </c>
      <c r="AE25" s="51">
        <f t="shared" si="1"/>
        <v>760</v>
      </c>
      <c r="AG25" s="49">
        <f>'Appendix A1(Claims)'!AE97</f>
        <v>759</v>
      </c>
      <c r="AH25" s="23" t="e">
        <f>#REF!</f>
        <v>#REF!</v>
      </c>
      <c r="AL25" s="15">
        <v>89</v>
      </c>
      <c r="AM25" s="38">
        <v>237</v>
      </c>
      <c r="AN25" s="38">
        <v>262</v>
      </c>
      <c r="AO25" s="38">
        <v>348</v>
      </c>
      <c r="AP25" s="38">
        <v>492</v>
      </c>
      <c r="AQ25" s="38">
        <v>746</v>
      </c>
      <c r="AR25" s="38">
        <v>760</v>
      </c>
      <c r="AS25" s="38">
        <v>760</v>
      </c>
      <c r="AT25" s="38">
        <v>760</v>
      </c>
      <c r="AU25" s="38"/>
      <c r="BI25" s="22"/>
    </row>
    <row r="26" spans="1:66" x14ac:dyDescent="0.2">
      <c r="A26" s="62">
        <f t="shared" si="2"/>
        <v>2012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51">
        <v>89</v>
      </c>
      <c r="W26" s="51">
        <v>78</v>
      </c>
      <c r="X26" s="51">
        <v>134</v>
      </c>
      <c r="Y26" s="51">
        <v>28</v>
      </c>
      <c r="Z26" s="51">
        <v>111</v>
      </c>
      <c r="AA26" s="51">
        <v>141</v>
      </c>
      <c r="AB26" s="51">
        <v>9</v>
      </c>
      <c r="AC26" s="51">
        <v>2</v>
      </c>
      <c r="AD26" s="51">
        <v>1</v>
      </c>
      <c r="AE26" s="51">
        <f t="shared" si="1"/>
        <v>593</v>
      </c>
      <c r="AG26" s="49">
        <f>'Appendix A1(Claims)'!AE98</f>
        <v>592</v>
      </c>
      <c r="AH26" s="23" t="e">
        <f>#REF!</f>
        <v>#REF!</v>
      </c>
      <c r="AM26" s="38">
        <v>86</v>
      </c>
      <c r="AN26" s="38">
        <v>164</v>
      </c>
      <c r="AO26" s="38">
        <v>300</v>
      </c>
      <c r="AP26" s="38">
        <v>328</v>
      </c>
      <c r="AQ26" s="38">
        <v>436</v>
      </c>
      <c r="AR26" s="38">
        <v>581</v>
      </c>
      <c r="AS26" s="38">
        <v>589</v>
      </c>
      <c r="AT26" s="38">
        <v>591</v>
      </c>
      <c r="AU26" s="38"/>
      <c r="BG26" s="13" t="s">
        <v>16</v>
      </c>
      <c r="BI26" s="22"/>
    </row>
    <row r="27" spans="1:66" x14ac:dyDescent="0.2">
      <c r="A27" s="62">
        <f t="shared" si="2"/>
        <v>2013</v>
      </c>
      <c r="B27" s="49">
        <v>0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51">
        <v>0</v>
      </c>
      <c r="W27" s="51">
        <v>54</v>
      </c>
      <c r="X27" s="51">
        <v>110</v>
      </c>
      <c r="Y27" s="51">
        <v>101</v>
      </c>
      <c r="Z27" s="51">
        <v>49</v>
      </c>
      <c r="AA27" s="51">
        <v>1</v>
      </c>
      <c r="AB27" s="51">
        <v>10</v>
      </c>
      <c r="AC27" s="51">
        <v>207</v>
      </c>
      <c r="AD27" s="51">
        <v>0</v>
      </c>
      <c r="AE27" s="51">
        <f t="shared" si="1"/>
        <v>532</v>
      </c>
      <c r="AG27" s="49">
        <f>'Appendix A1(Claims)'!AE99</f>
        <v>533</v>
      </c>
      <c r="AH27" s="23" t="e">
        <f>#REF!</f>
        <v>#REF!</v>
      </c>
      <c r="AM27" s="23">
        <v>0</v>
      </c>
      <c r="AN27" s="23">
        <v>50</v>
      </c>
      <c r="AO27" s="23">
        <v>164</v>
      </c>
      <c r="AP27" s="38">
        <v>265</v>
      </c>
      <c r="AQ27" s="38">
        <v>314</v>
      </c>
      <c r="AR27" s="38">
        <v>315</v>
      </c>
      <c r="AS27" s="38">
        <v>323</v>
      </c>
      <c r="AT27" s="38">
        <v>532</v>
      </c>
      <c r="AU27" s="38"/>
      <c r="BA27" s="49"/>
      <c r="BB27" s="49"/>
      <c r="BC27" s="49"/>
      <c r="BD27" s="49"/>
      <c r="BE27" s="49"/>
      <c r="BF27" s="49"/>
      <c r="BG27" s="49"/>
      <c r="BH27" s="49"/>
      <c r="BI27" s="50"/>
      <c r="BJ27" s="49"/>
      <c r="BK27" s="49"/>
      <c r="BL27" s="49"/>
      <c r="BM27" s="49"/>
      <c r="BN27" s="49"/>
    </row>
    <row r="28" spans="1:66" x14ac:dyDescent="0.2">
      <c r="A28" s="62">
        <f t="shared" si="2"/>
        <v>2014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51">
        <v>0</v>
      </c>
      <c r="W28" s="51">
        <v>0</v>
      </c>
      <c r="X28" s="51">
        <v>37</v>
      </c>
      <c r="Y28" s="51">
        <v>37</v>
      </c>
      <c r="Z28" s="51">
        <v>25</v>
      </c>
      <c r="AA28" s="51">
        <v>28</v>
      </c>
      <c r="AB28" s="51">
        <v>28</v>
      </c>
      <c r="AC28" s="51">
        <v>0</v>
      </c>
      <c r="AD28" s="51">
        <v>0</v>
      </c>
      <c r="AE28" s="51">
        <f t="shared" si="1"/>
        <v>155</v>
      </c>
      <c r="AG28" s="49">
        <f>'Appendix A1(Claims)'!AE100</f>
        <v>155</v>
      </c>
      <c r="AH28" s="23" t="e">
        <f>#REF!</f>
        <v>#REF!</v>
      </c>
      <c r="AM28" s="23"/>
      <c r="AN28" s="23"/>
      <c r="AO28" s="23">
        <v>33</v>
      </c>
      <c r="AP28" s="38">
        <v>73</v>
      </c>
      <c r="AQ28" s="38">
        <v>99</v>
      </c>
      <c r="AR28" s="38">
        <v>127</v>
      </c>
      <c r="AS28" s="38">
        <v>155</v>
      </c>
      <c r="AT28" s="38">
        <v>155</v>
      </c>
      <c r="AU28" s="38"/>
      <c r="AV28" s="49">
        <f t="shared" ref="AV28:AZ32" si="4">1/(1+$AW$18)^AV19</f>
        <v>0.98058067569092011</v>
      </c>
      <c r="AW28" s="49">
        <f t="shared" si="4"/>
        <v>0.94286603431819238</v>
      </c>
      <c r="AX28" s="49">
        <f t="shared" si="4"/>
        <v>0.9066019560751849</v>
      </c>
      <c r="AY28" s="49">
        <f t="shared" si="4"/>
        <v>0.87173265007229317</v>
      </c>
      <c r="AZ28" s="49">
        <f t="shared" si="4"/>
        <v>0.83820447122335884</v>
      </c>
      <c r="BA28" s="49"/>
      <c r="BB28" s="49">
        <f>X28*AV29</f>
        <v>37</v>
      </c>
      <c r="BC28" s="49">
        <f>Y28*AW29</f>
        <v>36.281485000564047</v>
      </c>
      <c r="BD28" s="49">
        <f>Z28*AX29</f>
        <v>23.571650857954811</v>
      </c>
      <c r="BE28" s="49">
        <f>AA28*AY29</f>
        <v>25.384854770105179</v>
      </c>
      <c r="BF28" s="49">
        <f>AB28*AZ29</f>
        <v>24.408514202024207</v>
      </c>
      <c r="BG28" s="49">
        <f t="shared" ref="BG28:BG32" si="5">SUM(BB28:BF28)</f>
        <v>146.64650483064824</v>
      </c>
      <c r="BH28" s="49"/>
      <c r="BI28" s="50" t="e">
        <f>#REF!</f>
        <v>#REF!</v>
      </c>
      <c r="BJ28" s="49">
        <v>5</v>
      </c>
      <c r="BK28" s="49">
        <f t="shared" ref="BK28:BK32" si="6">1/1.04^BJ28</f>
        <v>0.82192710675935154</v>
      </c>
      <c r="BL28" s="49" t="e">
        <f t="shared" ref="BL28:BL32" si="7">BI28*BK28</f>
        <v>#REF!</v>
      </c>
      <c r="BM28" s="49"/>
      <c r="BN28" s="49" t="e">
        <f t="shared" ref="BN28:BN32" si="8">BL28+BG28</f>
        <v>#REF!</v>
      </c>
    </row>
    <row r="29" spans="1:66" x14ac:dyDescent="0.2">
      <c r="A29" s="62">
        <f t="shared" si="2"/>
        <v>2015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51">
        <v>0</v>
      </c>
      <c r="W29" s="51">
        <v>0</v>
      </c>
      <c r="X29" s="51">
        <v>0</v>
      </c>
      <c r="Y29" s="51">
        <v>114</v>
      </c>
      <c r="Z29" s="51">
        <v>107</v>
      </c>
      <c r="AA29" s="51">
        <v>109</v>
      </c>
      <c r="AB29" s="51">
        <v>69</v>
      </c>
      <c r="AC29" s="51">
        <v>380</v>
      </c>
      <c r="AD29" s="51">
        <v>10</v>
      </c>
      <c r="AE29" s="51">
        <f t="shared" si="1"/>
        <v>789</v>
      </c>
      <c r="AG29" s="49">
        <f>'Appendix A1(Claims)'!AE101</f>
        <v>789</v>
      </c>
      <c r="AH29" s="23" t="e">
        <f>#REF!</f>
        <v>#REF!</v>
      </c>
      <c r="AM29" s="23"/>
      <c r="AN29" s="23"/>
      <c r="AO29" s="23"/>
      <c r="AP29" s="38">
        <v>112</v>
      </c>
      <c r="AQ29" s="38">
        <v>221</v>
      </c>
      <c r="AR29" s="38">
        <v>330</v>
      </c>
      <c r="AS29" s="38">
        <v>399</v>
      </c>
      <c r="AT29" s="38">
        <v>779</v>
      </c>
      <c r="AU29" s="38"/>
      <c r="AV29" s="49">
        <f t="shared" si="4"/>
        <v>1</v>
      </c>
      <c r="AW29" s="49">
        <f t="shared" si="4"/>
        <v>0.98058067569092011</v>
      </c>
      <c r="AX29" s="49">
        <f t="shared" si="4"/>
        <v>0.94286603431819238</v>
      </c>
      <c r="AY29" s="49">
        <f t="shared" si="4"/>
        <v>0.9066019560751849</v>
      </c>
      <c r="AZ29" s="49">
        <f t="shared" si="4"/>
        <v>0.87173265007229317</v>
      </c>
      <c r="BA29" s="49"/>
      <c r="BB29" s="49">
        <f>W29*AV30</f>
        <v>0</v>
      </c>
      <c r="BC29" s="49">
        <f>Y29*AW30</f>
        <v>114</v>
      </c>
      <c r="BD29" s="49">
        <f>Z29*AX30</f>
        <v>104.92213229892845</v>
      </c>
      <c r="BE29" s="49">
        <f>AA29*AY30</f>
        <v>102.77239774068298</v>
      </c>
      <c r="BF29" s="49">
        <f>AB29*AZ30</f>
        <v>62.555534969187761</v>
      </c>
      <c r="BG29" s="49">
        <f t="shared" si="5"/>
        <v>384.2500650087992</v>
      </c>
      <c r="BH29" s="49"/>
      <c r="BI29" s="50" t="e">
        <f>#REF!</f>
        <v>#REF!</v>
      </c>
      <c r="BJ29" s="49">
        <v>4</v>
      </c>
      <c r="BK29" s="49">
        <f t="shared" si="6"/>
        <v>0.85480419102972571</v>
      </c>
      <c r="BL29" s="49" t="e">
        <f t="shared" si="7"/>
        <v>#REF!</v>
      </c>
      <c r="BM29" s="49"/>
      <c r="BN29" s="49" t="e">
        <f t="shared" si="8"/>
        <v>#REF!</v>
      </c>
    </row>
    <row r="30" spans="1:66" x14ac:dyDescent="0.2">
      <c r="A30" s="62">
        <f t="shared" si="2"/>
        <v>2016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51">
        <v>0</v>
      </c>
      <c r="W30" s="51">
        <v>0</v>
      </c>
      <c r="X30" s="51">
        <v>0</v>
      </c>
      <c r="Y30" s="51">
        <v>0</v>
      </c>
      <c r="Z30" s="51">
        <v>151</v>
      </c>
      <c r="AA30" s="51">
        <v>202</v>
      </c>
      <c r="AB30" s="51">
        <v>88</v>
      </c>
      <c r="AC30" s="51">
        <v>368</v>
      </c>
      <c r="AD30" s="51">
        <v>5</v>
      </c>
      <c r="AE30" s="51">
        <f t="shared" si="1"/>
        <v>814</v>
      </c>
      <c r="AG30" s="49">
        <f>'Appendix A1(Claims)'!AE102</f>
        <v>814</v>
      </c>
      <c r="AH30" s="23" t="e">
        <f>#REF!</f>
        <v>#REF!</v>
      </c>
      <c r="AM30" s="23"/>
      <c r="AN30" s="23"/>
      <c r="AO30" s="23"/>
      <c r="AP30" s="38"/>
      <c r="AQ30" s="38">
        <v>146</v>
      </c>
      <c r="AR30" s="38">
        <v>352</v>
      </c>
      <c r="AS30" s="38">
        <v>441</v>
      </c>
      <c r="AT30" s="38">
        <v>472</v>
      </c>
      <c r="AU30" s="38"/>
      <c r="AV30" s="49">
        <f t="shared" si="4"/>
        <v>1</v>
      </c>
      <c r="AW30" s="49">
        <f t="shared" si="4"/>
        <v>1</v>
      </c>
      <c r="AX30" s="49">
        <f t="shared" si="4"/>
        <v>0.98058067569092011</v>
      </c>
      <c r="AY30" s="49">
        <f t="shared" si="4"/>
        <v>0.94286603431819238</v>
      </c>
      <c r="AZ30" s="49">
        <f t="shared" si="4"/>
        <v>0.9066019560751849</v>
      </c>
      <c r="BA30" s="49"/>
      <c r="BB30" s="49">
        <f>W30*AV31</f>
        <v>0</v>
      </c>
      <c r="BC30" s="49">
        <f>X30*AW31</f>
        <v>0</v>
      </c>
      <c r="BD30" s="49">
        <f>Z30*AX31</f>
        <v>151</v>
      </c>
      <c r="BE30" s="49">
        <f>AA30*AY31</f>
        <v>198.07729648956587</v>
      </c>
      <c r="BF30" s="49">
        <f>AB30*AZ31</f>
        <v>82.972211020000927</v>
      </c>
      <c r="BG30" s="49">
        <f t="shared" si="5"/>
        <v>432.04950750956681</v>
      </c>
      <c r="BH30" s="49"/>
      <c r="BI30" s="50" t="e">
        <f>#REF!</f>
        <v>#REF!</v>
      </c>
      <c r="BJ30" s="49">
        <v>3</v>
      </c>
      <c r="BK30" s="49">
        <f t="shared" si="6"/>
        <v>0.88899635867091487</v>
      </c>
      <c r="BL30" s="49" t="e">
        <f t="shared" si="7"/>
        <v>#REF!</v>
      </c>
      <c r="BM30" s="49"/>
      <c r="BN30" s="49" t="e">
        <f t="shared" si="8"/>
        <v>#REF!</v>
      </c>
    </row>
    <row r="31" spans="1:66" x14ac:dyDescent="0.2">
      <c r="A31" s="62">
        <f t="shared" si="2"/>
        <v>2017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51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76</v>
      </c>
      <c r="AB31" s="51">
        <v>50</v>
      </c>
      <c r="AC31" s="51">
        <v>30</v>
      </c>
      <c r="AD31" s="51">
        <v>14</v>
      </c>
      <c r="AE31" s="51">
        <f t="shared" si="1"/>
        <v>170</v>
      </c>
      <c r="AG31" s="49">
        <f>'Appendix A1(Claims)'!AE103</f>
        <v>170</v>
      </c>
      <c r="AH31" s="23" t="e">
        <f>#REF!</f>
        <v>#REF!</v>
      </c>
      <c r="AM31" s="23"/>
      <c r="AN31" s="23"/>
      <c r="AO31" s="23"/>
      <c r="AP31" s="38"/>
      <c r="AQ31" s="38"/>
      <c r="AR31" s="38">
        <v>73</v>
      </c>
      <c r="AS31" s="38">
        <v>125</v>
      </c>
      <c r="AT31" s="38">
        <v>156</v>
      </c>
      <c r="AU31" s="38"/>
      <c r="AV31" s="49">
        <f t="shared" si="4"/>
        <v>1</v>
      </c>
      <c r="AW31" s="49">
        <f t="shared" si="4"/>
        <v>1</v>
      </c>
      <c r="AX31" s="49">
        <f t="shared" si="4"/>
        <v>1</v>
      </c>
      <c r="AY31" s="49">
        <f t="shared" si="4"/>
        <v>0.98058067569092011</v>
      </c>
      <c r="AZ31" s="49">
        <f t="shared" si="4"/>
        <v>0.94286603431819238</v>
      </c>
      <c r="BA31" s="49"/>
      <c r="BB31" s="49">
        <f>W31*AV32</f>
        <v>0</v>
      </c>
      <c r="BC31" s="49">
        <f>X31*AW32</f>
        <v>0</v>
      </c>
      <c r="BD31" s="49">
        <f>Y31*AX32</f>
        <v>0</v>
      </c>
      <c r="BE31" s="49">
        <f>AA31*AY32</f>
        <v>76</v>
      </c>
      <c r="BF31" s="49">
        <f>AB31*AZ32</f>
        <v>49.029033784546009</v>
      </c>
      <c r="BG31" s="49">
        <f t="shared" si="5"/>
        <v>125.02903378454602</v>
      </c>
      <c r="BH31" s="49"/>
      <c r="BI31" s="50" t="e">
        <f>#REF!</f>
        <v>#REF!</v>
      </c>
      <c r="BJ31" s="49">
        <v>2</v>
      </c>
      <c r="BK31" s="49">
        <f t="shared" si="6"/>
        <v>0.92455621301775137</v>
      </c>
      <c r="BL31" s="49" t="e">
        <f t="shared" si="7"/>
        <v>#REF!</v>
      </c>
      <c r="BM31" s="49"/>
      <c r="BN31" s="49" t="e">
        <f t="shared" si="8"/>
        <v>#REF!</v>
      </c>
    </row>
    <row r="32" spans="1:66" s="49" customFormat="1" x14ac:dyDescent="0.2">
      <c r="A32" s="62">
        <f t="shared" si="2"/>
        <v>2018</v>
      </c>
      <c r="B32" s="49">
        <v>0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68</v>
      </c>
      <c r="AC32" s="51">
        <v>118</v>
      </c>
      <c r="AD32" s="51">
        <v>1</v>
      </c>
      <c r="AE32" s="51">
        <f t="shared" si="1"/>
        <v>187</v>
      </c>
      <c r="AG32" s="49">
        <f>'Appendix A1(Claims)'!AE104</f>
        <v>187</v>
      </c>
      <c r="AH32" s="23" t="e">
        <f>#REF!</f>
        <v>#REF!</v>
      </c>
      <c r="AM32" s="23"/>
      <c r="AN32" s="23"/>
      <c r="AO32" s="23"/>
      <c r="AP32" s="38"/>
      <c r="AQ32" s="38"/>
      <c r="AR32" s="38"/>
      <c r="AS32" s="38">
        <v>65</v>
      </c>
      <c r="AT32" s="38">
        <v>180</v>
      </c>
      <c r="AU32" s="38"/>
      <c r="AV32" s="49">
        <f t="shared" si="4"/>
        <v>1</v>
      </c>
      <c r="AW32" s="49">
        <f t="shared" si="4"/>
        <v>1</v>
      </c>
      <c r="AX32" s="49">
        <f t="shared" si="4"/>
        <v>1</v>
      </c>
      <c r="AY32" s="49">
        <f t="shared" si="4"/>
        <v>1</v>
      </c>
      <c r="AZ32" s="49">
        <f t="shared" si="4"/>
        <v>0.98058067569092011</v>
      </c>
      <c r="BB32" s="49">
        <f>W32*AV35</f>
        <v>0</v>
      </c>
      <c r="BC32" s="49">
        <f>X32*AW35</f>
        <v>0</v>
      </c>
      <c r="BD32" s="49">
        <f>Y32*AX35</f>
        <v>0</v>
      </c>
      <c r="BE32" s="49">
        <f>Z32*AY35</f>
        <v>0</v>
      </c>
      <c r="BF32" s="49">
        <f>AB32*AZ32</f>
        <v>66.679485946982567</v>
      </c>
      <c r="BG32" s="49">
        <f t="shared" si="5"/>
        <v>66.679485946982567</v>
      </c>
      <c r="BI32" s="50" t="e">
        <f>#REF!</f>
        <v>#REF!</v>
      </c>
      <c r="BJ32" s="49">
        <v>1</v>
      </c>
      <c r="BK32" s="49">
        <f t="shared" si="6"/>
        <v>0.96153846153846145</v>
      </c>
      <c r="BL32" s="49" t="e">
        <f t="shared" si="7"/>
        <v>#REF!</v>
      </c>
      <c r="BN32" s="49" t="e">
        <f t="shared" si="8"/>
        <v>#REF!</v>
      </c>
    </row>
    <row r="33" spans="1:61" s="49" customFormat="1" x14ac:dyDescent="0.2">
      <c r="A33" s="62">
        <f t="shared" si="2"/>
        <v>2019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89</v>
      </c>
      <c r="AD33" s="51">
        <v>100</v>
      </c>
      <c r="AE33" s="51">
        <f t="shared" si="1"/>
        <v>189</v>
      </c>
      <c r="AG33" s="49">
        <f>'Appendix A1(Claims)'!AE105</f>
        <v>189</v>
      </c>
      <c r="AH33" s="23" t="e">
        <f>#REF!</f>
        <v>#REF!</v>
      </c>
      <c r="AM33" s="23"/>
      <c r="AN33" s="23"/>
      <c r="AO33" s="23"/>
      <c r="AP33" s="38"/>
      <c r="AQ33" s="38"/>
      <c r="AR33" s="38"/>
      <c r="AS33" s="38"/>
      <c r="AT33" s="38">
        <v>87</v>
      </c>
      <c r="AU33" s="38"/>
      <c r="BI33" s="50"/>
    </row>
    <row r="34" spans="1:61" s="49" customFormat="1" ht="13.5" thickBot="1" x14ac:dyDescent="0.25">
      <c r="A34" s="62">
        <f t="shared" si="2"/>
        <v>2020</v>
      </c>
      <c r="B34" s="49">
        <v>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55</v>
      </c>
      <c r="AE34" s="51">
        <f t="shared" si="1"/>
        <v>55</v>
      </c>
      <c r="AG34" s="49">
        <f>'Appendix A1(Claims)'!AE106</f>
        <v>55</v>
      </c>
      <c r="AH34" s="63" t="e">
        <f>#REF!</f>
        <v>#REF!</v>
      </c>
      <c r="AM34" s="23"/>
      <c r="AN34" s="23"/>
      <c r="AO34" s="23"/>
      <c r="AP34" s="38"/>
      <c r="AQ34" s="38"/>
      <c r="AR34" s="38"/>
      <c r="AS34" s="38"/>
      <c r="AT34" s="38"/>
      <c r="AU34" s="38"/>
      <c r="BI34" s="50"/>
    </row>
    <row r="35" spans="1:61" x14ac:dyDescent="0.2">
      <c r="A35" s="26" t="s">
        <v>16</v>
      </c>
      <c r="B35" s="32">
        <f>SUM(B6:B34)</f>
        <v>83</v>
      </c>
      <c r="C35" s="32">
        <f t="shared" ref="C35:AE35" si="9">SUM(C6:C34)</f>
        <v>235</v>
      </c>
      <c r="D35" s="32">
        <f t="shared" si="9"/>
        <v>298</v>
      </c>
      <c r="E35" s="32">
        <f t="shared" si="9"/>
        <v>399</v>
      </c>
      <c r="F35" s="32">
        <f t="shared" si="9"/>
        <v>738</v>
      </c>
      <c r="G35" s="32">
        <f t="shared" si="9"/>
        <v>1043</v>
      </c>
      <c r="H35" s="32">
        <f t="shared" si="9"/>
        <v>829</v>
      </c>
      <c r="I35" s="32">
        <f t="shared" si="9"/>
        <v>783</v>
      </c>
      <c r="J35" s="32">
        <f t="shared" si="9"/>
        <v>944</v>
      </c>
      <c r="K35" s="32">
        <f t="shared" si="9"/>
        <v>1664</v>
      </c>
      <c r="L35" s="32">
        <f t="shared" si="9"/>
        <v>1861</v>
      </c>
      <c r="M35" s="32">
        <f t="shared" si="9"/>
        <v>1477</v>
      </c>
      <c r="N35" s="32">
        <f t="shared" si="9"/>
        <v>1477</v>
      </c>
      <c r="O35" s="32">
        <f t="shared" si="9"/>
        <v>2455</v>
      </c>
      <c r="P35" s="32">
        <f t="shared" si="9"/>
        <v>1714</v>
      </c>
      <c r="Q35" s="32">
        <f t="shared" si="9"/>
        <v>1764</v>
      </c>
      <c r="R35" s="32">
        <f t="shared" si="9"/>
        <v>2086</v>
      </c>
      <c r="S35" s="32">
        <f t="shared" si="9"/>
        <v>1985</v>
      </c>
      <c r="T35" s="32">
        <f t="shared" si="9"/>
        <v>1842</v>
      </c>
      <c r="U35" s="32">
        <f t="shared" si="9"/>
        <v>1995</v>
      </c>
      <c r="V35" s="32">
        <f t="shared" si="9"/>
        <v>1771</v>
      </c>
      <c r="W35" s="32">
        <f t="shared" si="9"/>
        <v>2138</v>
      </c>
      <c r="X35" s="32">
        <f t="shared" si="9"/>
        <v>3802</v>
      </c>
      <c r="Y35" s="32">
        <f t="shared" si="9"/>
        <v>1246</v>
      </c>
      <c r="Z35" s="32">
        <f t="shared" si="9"/>
        <v>1943</v>
      </c>
      <c r="AA35" s="32">
        <f t="shared" si="9"/>
        <v>908</v>
      </c>
      <c r="AB35" s="32">
        <f t="shared" si="9"/>
        <v>597</v>
      </c>
      <c r="AC35" s="32">
        <f t="shared" si="9"/>
        <v>1535</v>
      </c>
      <c r="AD35" s="32">
        <f t="shared" si="9"/>
        <v>904</v>
      </c>
      <c r="AE35" s="32">
        <f t="shared" si="9"/>
        <v>40516</v>
      </c>
      <c r="AG35" s="32">
        <f t="shared" ref="AG35" si="10">SUM(AG6:AG34)</f>
        <v>40511</v>
      </c>
      <c r="AH35" s="32" t="e">
        <f t="shared" ref="AH35" si="11">SUM(AH6:AH34)</f>
        <v>#REF!</v>
      </c>
      <c r="AJ35" s="32">
        <f t="shared" ref="AJ35" si="12">SUM(AJ6:AJ34)</f>
        <v>21738</v>
      </c>
      <c r="AK35" s="32">
        <f t="shared" ref="AK35" si="13">SUM(AK6:AK34)</f>
        <v>23654</v>
      </c>
      <c r="AL35" s="32">
        <f t="shared" ref="AL35" si="14">SUM(AL6:AL34)</f>
        <v>25619</v>
      </c>
      <c r="AM35" s="32">
        <f t="shared" ref="AM35" si="15">SUM(AM6:AM34)</f>
        <v>27389</v>
      </c>
      <c r="AN35" s="32">
        <f t="shared" ref="AN35" si="16">SUM(AN6:AN34)</f>
        <v>29275</v>
      </c>
      <c r="AO35" s="32">
        <f t="shared" ref="AO35" si="17">SUM(AO6:AO34)</f>
        <v>33291</v>
      </c>
      <c r="AP35" s="32">
        <f t="shared" ref="AP35" si="18">SUM(AP6:AP34)</f>
        <v>34586</v>
      </c>
      <c r="AQ35" s="32">
        <f t="shared" ref="AQ35" si="19">SUM(AQ6:AQ34)</f>
        <v>36553</v>
      </c>
      <c r="AR35" s="32">
        <f t="shared" ref="AR35" si="20">SUM(AR6:AR34)</f>
        <v>37462</v>
      </c>
      <c r="AS35" s="32">
        <f t="shared" ref="AS35" si="21">SUM(AS6:AS34)</f>
        <v>38059</v>
      </c>
      <c r="AT35" s="32">
        <f t="shared" ref="AT35" si="22">SUM(AT6:AT34)</f>
        <v>39250</v>
      </c>
      <c r="AU35" s="28"/>
    </row>
    <row r="37" spans="1:61" x14ac:dyDescent="0.2">
      <c r="AE37" s="25"/>
      <c r="AP37" s="23">
        <f>SUM(AP21:AP23)</f>
        <v>7734</v>
      </c>
      <c r="AQ37" s="23"/>
      <c r="AR37" s="23"/>
      <c r="AS37" s="23"/>
      <c r="AT37" s="23"/>
      <c r="AU37" s="23"/>
    </row>
    <row r="39" spans="1:61" ht="15.75" x14ac:dyDescent="0.25">
      <c r="A39" s="53" t="s">
        <v>62</v>
      </c>
    </row>
    <row r="40" spans="1:61" x14ac:dyDescent="0.2">
      <c r="A40" s="27"/>
      <c r="B40" s="66" t="s">
        <v>27</v>
      </c>
      <c r="C40" s="66"/>
      <c r="D40" s="66"/>
      <c r="E40" s="66"/>
      <c r="F40" s="66"/>
      <c r="G40" s="44"/>
      <c r="H40" s="44"/>
      <c r="I40" s="44"/>
      <c r="J40" s="44"/>
      <c r="K40" s="44"/>
      <c r="L40" s="44"/>
      <c r="M40" s="44"/>
      <c r="N40" s="44"/>
      <c r="O40" s="27"/>
    </row>
    <row r="41" spans="1:61" ht="13.5" thickBot="1" x14ac:dyDescent="0.25">
      <c r="A41" s="9" t="s">
        <v>15</v>
      </c>
      <c r="B41" s="10">
        <v>1992</v>
      </c>
      <c r="C41" s="10">
        <f>B41+1</f>
        <v>1993</v>
      </c>
      <c r="D41" s="10">
        <f t="shared" ref="D41:AD41" si="23">C41+1</f>
        <v>1994</v>
      </c>
      <c r="E41" s="10">
        <f t="shared" si="23"/>
        <v>1995</v>
      </c>
      <c r="F41" s="10">
        <f t="shared" si="23"/>
        <v>1996</v>
      </c>
      <c r="G41" s="10">
        <f t="shared" si="23"/>
        <v>1997</v>
      </c>
      <c r="H41" s="10">
        <f t="shared" si="23"/>
        <v>1998</v>
      </c>
      <c r="I41" s="10">
        <f t="shared" si="23"/>
        <v>1999</v>
      </c>
      <c r="J41" s="10">
        <f t="shared" si="23"/>
        <v>2000</v>
      </c>
      <c r="K41" s="10">
        <f t="shared" si="23"/>
        <v>2001</v>
      </c>
      <c r="L41" s="10">
        <f t="shared" si="23"/>
        <v>2002</v>
      </c>
      <c r="M41" s="10">
        <f t="shared" si="23"/>
        <v>2003</v>
      </c>
      <c r="N41" s="10">
        <f t="shared" si="23"/>
        <v>2004</v>
      </c>
      <c r="O41" s="10">
        <f t="shared" si="23"/>
        <v>2005</v>
      </c>
      <c r="P41" s="10">
        <f t="shared" si="23"/>
        <v>2006</v>
      </c>
      <c r="Q41" s="10">
        <f t="shared" si="23"/>
        <v>2007</v>
      </c>
      <c r="R41" s="10">
        <f t="shared" si="23"/>
        <v>2008</v>
      </c>
      <c r="S41" s="10">
        <f t="shared" si="23"/>
        <v>2009</v>
      </c>
      <c r="T41" s="10">
        <f t="shared" si="23"/>
        <v>2010</v>
      </c>
      <c r="U41" s="10">
        <f t="shared" si="23"/>
        <v>2011</v>
      </c>
      <c r="V41" s="10">
        <f t="shared" si="23"/>
        <v>2012</v>
      </c>
      <c r="W41" s="10">
        <f t="shared" si="23"/>
        <v>2013</v>
      </c>
      <c r="X41" s="10">
        <f t="shared" si="23"/>
        <v>2014</v>
      </c>
      <c r="Y41" s="10">
        <f t="shared" si="23"/>
        <v>2015</v>
      </c>
      <c r="Z41" s="10">
        <f t="shared" si="23"/>
        <v>2016</v>
      </c>
      <c r="AA41" s="10">
        <f t="shared" si="23"/>
        <v>2017</v>
      </c>
      <c r="AB41" s="10">
        <f t="shared" si="23"/>
        <v>2018</v>
      </c>
      <c r="AC41" s="10">
        <f t="shared" si="23"/>
        <v>2019</v>
      </c>
      <c r="AD41" s="10">
        <f t="shared" si="23"/>
        <v>2020</v>
      </c>
      <c r="AE41" s="11" t="s">
        <v>16</v>
      </c>
      <c r="AJ41" s="10" t="s">
        <v>12</v>
      </c>
      <c r="AK41" s="10" t="s">
        <v>13</v>
      </c>
      <c r="AL41" s="10" t="s">
        <v>36</v>
      </c>
      <c r="AM41" s="10" t="s">
        <v>43</v>
      </c>
      <c r="AN41" s="10" t="s">
        <v>46</v>
      </c>
      <c r="AO41" s="10" t="s">
        <v>49</v>
      </c>
      <c r="AP41" s="10" t="s">
        <v>55</v>
      </c>
      <c r="AQ41" s="10" t="s">
        <v>60</v>
      </c>
      <c r="AR41" s="10" t="s">
        <v>67</v>
      </c>
      <c r="AS41" s="10" t="s">
        <v>78</v>
      </c>
      <c r="AT41" s="10" t="s">
        <v>84</v>
      </c>
      <c r="AU41" s="28"/>
    </row>
    <row r="42" spans="1:61" x14ac:dyDescent="0.2">
      <c r="A42" s="44">
        <v>1992</v>
      </c>
      <c r="B42" s="49">
        <v>178</v>
      </c>
      <c r="C42" s="49">
        <v>324</v>
      </c>
      <c r="D42" s="49">
        <v>66</v>
      </c>
      <c r="E42" s="49">
        <v>30</v>
      </c>
      <c r="F42" s="49">
        <v>195</v>
      </c>
      <c r="G42" s="49">
        <v>72</v>
      </c>
      <c r="H42" s="49">
        <v>16</v>
      </c>
      <c r="I42" s="49">
        <v>2</v>
      </c>
      <c r="J42" s="49">
        <v>1</v>
      </c>
      <c r="K42" s="49">
        <v>1</v>
      </c>
      <c r="L42" s="49">
        <v>2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27">
        <f>SUM(B42:AD42)</f>
        <v>887</v>
      </c>
      <c r="AJ42" s="15">
        <v>864</v>
      </c>
      <c r="AK42" s="15">
        <v>905</v>
      </c>
      <c r="AL42" s="15">
        <v>812</v>
      </c>
      <c r="AM42" s="15">
        <v>827</v>
      </c>
      <c r="AN42" s="15">
        <v>854</v>
      </c>
      <c r="AO42" s="15">
        <v>886</v>
      </c>
      <c r="AP42" s="15">
        <v>916</v>
      </c>
      <c r="AQ42" s="15">
        <v>948</v>
      </c>
      <c r="AR42" s="49">
        <v>929</v>
      </c>
      <c r="AS42" s="15">
        <v>903</v>
      </c>
      <c r="AT42" s="49">
        <v>865</v>
      </c>
    </row>
    <row r="43" spans="1:61" x14ac:dyDescent="0.2">
      <c r="A43" s="44">
        <f>A42+1</f>
        <v>1993</v>
      </c>
      <c r="B43" s="49">
        <v>0</v>
      </c>
      <c r="C43" s="49">
        <v>165</v>
      </c>
      <c r="D43" s="49">
        <v>248</v>
      </c>
      <c r="E43" s="49">
        <v>104</v>
      </c>
      <c r="F43" s="49">
        <v>176</v>
      </c>
      <c r="G43" s="49">
        <v>665</v>
      </c>
      <c r="H43" s="49">
        <v>96</v>
      </c>
      <c r="I43" s="49">
        <v>1</v>
      </c>
      <c r="J43" s="49">
        <v>1</v>
      </c>
      <c r="K43" s="49">
        <v>8</v>
      </c>
      <c r="L43" s="49">
        <v>8</v>
      </c>
      <c r="M43" s="49">
        <v>9</v>
      </c>
      <c r="N43" s="49">
        <v>2</v>
      </c>
      <c r="O43" s="49">
        <v>6</v>
      </c>
      <c r="P43" s="49">
        <v>9</v>
      </c>
      <c r="Q43" s="49">
        <v>48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51">
        <f t="shared" ref="AE43:AE70" si="24">SUM(B43:AD43)</f>
        <v>1546</v>
      </c>
      <c r="AJ43" s="15">
        <v>1452</v>
      </c>
      <c r="AK43" s="15">
        <v>1515</v>
      </c>
      <c r="AL43" s="15">
        <v>1390</v>
      </c>
      <c r="AM43" s="15">
        <v>1415</v>
      </c>
      <c r="AN43" s="15">
        <v>1467</v>
      </c>
      <c r="AO43" s="15">
        <v>1516</v>
      </c>
      <c r="AP43" s="15">
        <v>1569</v>
      </c>
      <c r="AQ43" s="15">
        <v>1624</v>
      </c>
      <c r="AR43" s="49">
        <v>1597</v>
      </c>
      <c r="AS43" s="15">
        <v>1564</v>
      </c>
      <c r="AT43" s="49">
        <v>1505</v>
      </c>
    </row>
    <row r="44" spans="1:61" x14ac:dyDescent="0.2">
      <c r="A44" s="44">
        <f>A43+1</f>
        <v>1994</v>
      </c>
      <c r="B44" s="49">
        <v>0</v>
      </c>
      <c r="C44" s="49">
        <v>0</v>
      </c>
      <c r="D44" s="49">
        <v>292</v>
      </c>
      <c r="E44" s="49">
        <v>233</v>
      </c>
      <c r="F44" s="49">
        <v>224</v>
      </c>
      <c r="G44" s="49">
        <v>290</v>
      </c>
      <c r="H44" s="49">
        <v>32</v>
      </c>
      <c r="I44" s="49">
        <v>0</v>
      </c>
      <c r="J44" s="49">
        <v>7</v>
      </c>
      <c r="K44" s="49">
        <v>78</v>
      </c>
      <c r="L44" s="49">
        <v>44</v>
      </c>
      <c r="M44" s="49">
        <v>5</v>
      </c>
      <c r="N44" s="49">
        <v>0</v>
      </c>
      <c r="O44" s="49">
        <v>0</v>
      </c>
      <c r="P44" s="49">
        <v>2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51">
        <f t="shared" si="24"/>
        <v>1207</v>
      </c>
      <c r="AJ44" s="15">
        <v>1136</v>
      </c>
      <c r="AK44" s="15">
        <v>1186</v>
      </c>
      <c r="AL44" s="15">
        <v>1085</v>
      </c>
      <c r="AM44" s="15">
        <v>1108</v>
      </c>
      <c r="AN44" s="15">
        <v>1147</v>
      </c>
      <c r="AO44" s="15">
        <v>1186</v>
      </c>
      <c r="AP44" s="15">
        <v>1227</v>
      </c>
      <c r="AQ44" s="15">
        <v>1270</v>
      </c>
      <c r="AR44" s="49">
        <v>1249</v>
      </c>
      <c r="AS44" s="15">
        <v>1222</v>
      </c>
      <c r="AT44" s="49">
        <v>1174</v>
      </c>
    </row>
    <row r="45" spans="1:61" x14ac:dyDescent="0.2">
      <c r="A45" s="44">
        <f>A44+1</f>
        <v>1995</v>
      </c>
      <c r="B45" s="49">
        <v>0</v>
      </c>
      <c r="C45" s="49">
        <v>0</v>
      </c>
      <c r="D45" s="49">
        <v>0</v>
      </c>
      <c r="E45" s="49">
        <v>420</v>
      </c>
      <c r="F45" s="49">
        <v>433</v>
      </c>
      <c r="G45" s="49">
        <v>313</v>
      </c>
      <c r="H45" s="49">
        <v>343</v>
      </c>
      <c r="I45" s="49">
        <v>52</v>
      </c>
      <c r="J45" s="49">
        <v>85</v>
      </c>
      <c r="K45" s="49">
        <v>381</v>
      </c>
      <c r="L45" s="49">
        <v>104</v>
      </c>
      <c r="M45" s="49">
        <v>47</v>
      </c>
      <c r="N45" s="49">
        <v>13</v>
      </c>
      <c r="O45" s="49">
        <v>1038</v>
      </c>
      <c r="P45" s="49">
        <v>1</v>
      </c>
      <c r="Q45" s="49">
        <v>0</v>
      </c>
      <c r="R45" s="49">
        <v>0</v>
      </c>
      <c r="S45" s="49">
        <v>0</v>
      </c>
      <c r="T45" s="49">
        <v>1</v>
      </c>
      <c r="U45" s="49">
        <v>0</v>
      </c>
      <c r="V45" s="49">
        <v>0</v>
      </c>
      <c r="W45" s="49">
        <v>0</v>
      </c>
      <c r="X45" s="49">
        <v>179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51">
        <f t="shared" si="24"/>
        <v>3410</v>
      </c>
      <c r="AJ45" s="15">
        <v>2842</v>
      </c>
      <c r="AK45" s="15">
        <v>2969</v>
      </c>
      <c r="AL45" s="15">
        <v>2808</v>
      </c>
      <c r="AM45" s="15">
        <v>2872</v>
      </c>
      <c r="AN45" s="15">
        <v>2974</v>
      </c>
      <c r="AO45" s="15">
        <v>3230</v>
      </c>
      <c r="AP45" s="15">
        <v>3344</v>
      </c>
      <c r="AQ45" s="15">
        <v>3462</v>
      </c>
      <c r="AR45" s="49">
        <v>3442</v>
      </c>
      <c r="AS45" s="15">
        <v>3403</v>
      </c>
      <c r="AT45" s="49">
        <v>3321</v>
      </c>
    </row>
    <row r="46" spans="1:61" x14ac:dyDescent="0.2">
      <c r="A46" s="44">
        <f t="shared" ref="A46:A70" si="25">A45+1</f>
        <v>1996</v>
      </c>
      <c r="B46" s="49">
        <v>0</v>
      </c>
      <c r="C46" s="49">
        <v>0</v>
      </c>
      <c r="D46" s="49">
        <v>0</v>
      </c>
      <c r="E46" s="49">
        <v>0</v>
      </c>
      <c r="F46" s="49">
        <v>388</v>
      </c>
      <c r="G46" s="49">
        <v>351</v>
      </c>
      <c r="H46" s="49">
        <v>143</v>
      </c>
      <c r="I46" s="49">
        <v>78</v>
      </c>
      <c r="J46" s="49">
        <v>77</v>
      </c>
      <c r="K46" s="49">
        <v>68</v>
      </c>
      <c r="L46" s="49">
        <v>91</v>
      </c>
      <c r="M46" s="49">
        <v>105</v>
      </c>
      <c r="N46" s="49">
        <v>86</v>
      </c>
      <c r="O46" s="49">
        <v>42</v>
      </c>
      <c r="P46" s="49">
        <v>162</v>
      </c>
      <c r="Q46" s="49">
        <v>115</v>
      </c>
      <c r="R46" s="49">
        <v>103</v>
      </c>
      <c r="S46" s="49">
        <v>24</v>
      </c>
      <c r="T46" s="49">
        <v>17</v>
      </c>
      <c r="U46" s="49">
        <v>10</v>
      </c>
      <c r="V46" s="49">
        <v>17</v>
      </c>
      <c r="W46" s="49">
        <v>52</v>
      </c>
      <c r="X46" s="49">
        <v>4</v>
      </c>
      <c r="Y46" s="49">
        <v>4</v>
      </c>
      <c r="Z46" s="49">
        <v>3</v>
      </c>
      <c r="AA46" s="49">
        <v>2</v>
      </c>
      <c r="AB46" s="49">
        <v>1</v>
      </c>
      <c r="AC46" s="49">
        <v>1</v>
      </c>
      <c r="AD46" s="49">
        <v>1</v>
      </c>
      <c r="AE46" s="51">
        <f t="shared" si="24"/>
        <v>1945</v>
      </c>
      <c r="AJ46" s="15">
        <v>1603</v>
      </c>
      <c r="AK46" s="15">
        <v>1688</v>
      </c>
      <c r="AL46" s="15">
        <v>1610</v>
      </c>
      <c r="AM46" s="15">
        <v>1662</v>
      </c>
      <c r="AN46" s="15">
        <v>1764</v>
      </c>
      <c r="AO46" s="15">
        <v>1831</v>
      </c>
      <c r="AP46" s="15">
        <v>1894</v>
      </c>
      <c r="AQ46" s="15">
        <v>1967</v>
      </c>
      <c r="AR46" s="49">
        <v>1955</v>
      </c>
      <c r="AS46" s="15">
        <v>1938</v>
      </c>
      <c r="AT46" s="49">
        <v>1894</v>
      </c>
    </row>
    <row r="47" spans="1:61" x14ac:dyDescent="0.2">
      <c r="A47" s="44">
        <f t="shared" si="25"/>
        <v>1997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259</v>
      </c>
      <c r="H47" s="49">
        <v>483</v>
      </c>
      <c r="I47" s="49">
        <v>637</v>
      </c>
      <c r="J47" s="49">
        <v>543</v>
      </c>
      <c r="K47" s="49">
        <v>997</v>
      </c>
      <c r="L47" s="49">
        <v>1008</v>
      </c>
      <c r="M47" s="49">
        <v>326</v>
      </c>
      <c r="N47" s="49">
        <v>133</v>
      </c>
      <c r="O47" s="49">
        <v>473</v>
      </c>
      <c r="P47" s="49">
        <v>58</v>
      </c>
      <c r="Q47" s="49">
        <v>15</v>
      </c>
      <c r="R47" s="49">
        <v>6</v>
      </c>
      <c r="S47" s="49">
        <v>5</v>
      </c>
      <c r="T47" s="49">
        <v>26</v>
      </c>
      <c r="U47" s="49">
        <v>14</v>
      </c>
      <c r="V47" s="49">
        <v>10</v>
      </c>
      <c r="W47" s="49">
        <v>26</v>
      </c>
      <c r="X47" s="49">
        <v>31</v>
      </c>
      <c r="Y47" s="49">
        <v>25</v>
      </c>
      <c r="Z47" s="49">
        <v>45</v>
      </c>
      <c r="AA47" s="49">
        <v>16</v>
      </c>
      <c r="AB47" s="49">
        <v>68</v>
      </c>
      <c r="AC47" s="49">
        <v>7</v>
      </c>
      <c r="AD47" s="49">
        <v>5</v>
      </c>
      <c r="AE47" s="51">
        <f t="shared" si="24"/>
        <v>5216</v>
      </c>
      <c r="AJ47" s="15">
        <v>4279</v>
      </c>
      <c r="AK47" s="15">
        <v>4489</v>
      </c>
      <c r="AL47" s="15">
        <v>4295</v>
      </c>
      <c r="AM47" s="15">
        <v>4409</v>
      </c>
      <c r="AN47" s="15">
        <v>4584</v>
      </c>
      <c r="AO47" s="15">
        <v>4769</v>
      </c>
      <c r="AP47" s="15">
        <v>4961</v>
      </c>
      <c r="AQ47" s="15">
        <v>5177</v>
      </c>
      <c r="AR47" s="49">
        <v>5165</v>
      </c>
      <c r="AS47" s="15">
        <v>5182</v>
      </c>
      <c r="AT47" s="49">
        <v>5081</v>
      </c>
    </row>
    <row r="48" spans="1:61" x14ac:dyDescent="0.2">
      <c r="A48" s="44">
        <f t="shared" si="25"/>
        <v>1998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399</v>
      </c>
      <c r="I48" s="49">
        <v>298</v>
      </c>
      <c r="J48" s="49">
        <v>153</v>
      </c>
      <c r="K48" s="49">
        <v>176</v>
      </c>
      <c r="L48" s="49">
        <v>224</v>
      </c>
      <c r="M48" s="49">
        <v>179</v>
      </c>
      <c r="N48" s="49">
        <v>84</v>
      </c>
      <c r="O48" s="49">
        <v>88</v>
      </c>
      <c r="P48" s="49">
        <v>82</v>
      </c>
      <c r="Q48" s="49">
        <v>73</v>
      </c>
      <c r="R48" s="49">
        <v>132</v>
      </c>
      <c r="S48" s="49">
        <v>89</v>
      </c>
      <c r="T48" s="49">
        <v>24</v>
      </c>
      <c r="U48" s="49">
        <v>80</v>
      </c>
      <c r="V48" s="49">
        <v>5</v>
      </c>
      <c r="W48" s="49">
        <v>5</v>
      </c>
      <c r="X48" s="49">
        <v>58</v>
      </c>
      <c r="Y48" s="49">
        <v>37</v>
      </c>
      <c r="Z48" s="49">
        <v>62</v>
      </c>
      <c r="AA48" s="49">
        <v>5</v>
      </c>
      <c r="AB48" s="49">
        <v>79</v>
      </c>
      <c r="AC48" s="49">
        <v>4</v>
      </c>
      <c r="AD48" s="49">
        <v>6</v>
      </c>
      <c r="AE48" s="51">
        <f t="shared" si="24"/>
        <v>2342</v>
      </c>
      <c r="AJ48" s="15">
        <v>1687</v>
      </c>
      <c r="AK48" s="15">
        <v>1781</v>
      </c>
      <c r="AL48" s="15">
        <v>1775</v>
      </c>
      <c r="AM48" s="15">
        <v>1822</v>
      </c>
      <c r="AN48" s="15">
        <v>1892</v>
      </c>
      <c r="AO48" s="15">
        <v>2009</v>
      </c>
      <c r="AP48" s="15">
        <v>2107</v>
      </c>
      <c r="AQ48" s="15">
        <v>2238</v>
      </c>
      <c r="AR48" s="49">
        <v>2241</v>
      </c>
      <c r="AS48" s="15">
        <v>2306</v>
      </c>
      <c r="AT48" s="49">
        <v>2273</v>
      </c>
    </row>
    <row r="49" spans="1:46" x14ac:dyDescent="0.2">
      <c r="A49" s="44">
        <f t="shared" si="25"/>
        <v>1999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319</v>
      </c>
      <c r="J49" s="49">
        <v>386</v>
      </c>
      <c r="K49" s="49">
        <v>247</v>
      </c>
      <c r="L49" s="49">
        <v>284</v>
      </c>
      <c r="M49" s="49">
        <v>35</v>
      </c>
      <c r="N49" s="49">
        <v>83</v>
      </c>
      <c r="O49" s="49">
        <v>15</v>
      </c>
      <c r="P49" s="49">
        <v>12</v>
      </c>
      <c r="Q49" s="49">
        <v>9</v>
      </c>
      <c r="R49" s="49">
        <v>0</v>
      </c>
      <c r="S49" s="49">
        <v>5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1</v>
      </c>
      <c r="AB49" s="49">
        <v>0</v>
      </c>
      <c r="AC49" s="49">
        <v>0</v>
      </c>
      <c r="AD49" s="49">
        <v>0</v>
      </c>
      <c r="AE49" s="51">
        <f t="shared" si="24"/>
        <v>1396</v>
      </c>
      <c r="AJ49" s="15">
        <v>1210</v>
      </c>
      <c r="AK49" s="15">
        <v>1265</v>
      </c>
      <c r="AL49" s="15">
        <v>1205</v>
      </c>
      <c r="AM49" s="15">
        <v>1235</v>
      </c>
      <c r="AN49" s="15">
        <v>1279</v>
      </c>
      <c r="AO49" s="15">
        <v>1324</v>
      </c>
      <c r="AP49" s="15">
        <v>1369</v>
      </c>
      <c r="AQ49" s="15">
        <v>1415</v>
      </c>
      <c r="AR49" s="49">
        <v>1409</v>
      </c>
      <c r="AS49" s="15">
        <v>1393</v>
      </c>
      <c r="AT49" s="49">
        <v>1358</v>
      </c>
    </row>
    <row r="50" spans="1:46" x14ac:dyDescent="0.2">
      <c r="A50" s="44">
        <f t="shared" si="25"/>
        <v>2000</v>
      </c>
      <c r="B50" s="49">
        <v>0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378</v>
      </c>
      <c r="K50" s="49">
        <v>438</v>
      </c>
      <c r="L50" s="49">
        <v>289</v>
      </c>
      <c r="M50" s="49">
        <v>309</v>
      </c>
      <c r="N50" s="49">
        <v>186</v>
      </c>
      <c r="O50" s="49">
        <v>518</v>
      </c>
      <c r="P50" s="49">
        <v>219</v>
      </c>
      <c r="Q50" s="49">
        <v>102</v>
      </c>
      <c r="R50" s="49">
        <v>189</v>
      </c>
      <c r="S50" s="49">
        <v>22</v>
      </c>
      <c r="T50" s="49">
        <v>20</v>
      </c>
      <c r="U50" s="49">
        <v>10</v>
      </c>
      <c r="V50" s="49">
        <v>30</v>
      </c>
      <c r="W50" s="49">
        <v>70</v>
      </c>
      <c r="X50" s="49">
        <v>9</v>
      </c>
      <c r="Y50" s="49">
        <v>12</v>
      </c>
      <c r="Z50" s="49">
        <v>12</v>
      </c>
      <c r="AA50" s="49">
        <v>16</v>
      </c>
      <c r="AB50" s="49">
        <v>19</v>
      </c>
      <c r="AC50" s="49">
        <v>24</v>
      </c>
      <c r="AD50" s="49">
        <v>31</v>
      </c>
      <c r="AE50" s="51">
        <f t="shared" si="24"/>
        <v>2903</v>
      </c>
      <c r="AJ50" s="15">
        <v>2200</v>
      </c>
      <c r="AK50" s="15">
        <v>2313</v>
      </c>
      <c r="AL50" s="15">
        <v>2261</v>
      </c>
      <c r="AM50" s="15">
        <v>2345</v>
      </c>
      <c r="AN50" s="15">
        <v>2487</v>
      </c>
      <c r="AO50" s="15">
        <v>2581</v>
      </c>
      <c r="AP50" s="15">
        <v>2684</v>
      </c>
      <c r="AQ50" s="15">
        <v>2790</v>
      </c>
      <c r="AR50" s="49">
        <v>2806</v>
      </c>
      <c r="AS50" s="15">
        <v>2816</v>
      </c>
      <c r="AT50" s="49">
        <v>2795</v>
      </c>
    </row>
    <row r="51" spans="1:46" x14ac:dyDescent="0.2">
      <c r="A51" s="44">
        <f t="shared" si="25"/>
        <v>2001</v>
      </c>
      <c r="B51" s="49">
        <v>0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404</v>
      </c>
      <c r="L51" s="49">
        <v>424</v>
      </c>
      <c r="M51" s="49">
        <v>159</v>
      </c>
      <c r="N51" s="49">
        <v>95</v>
      </c>
      <c r="O51" s="49">
        <v>301</v>
      </c>
      <c r="P51" s="49">
        <v>95</v>
      </c>
      <c r="Q51" s="49">
        <v>122</v>
      </c>
      <c r="R51" s="49">
        <v>358</v>
      </c>
      <c r="S51" s="49">
        <v>5</v>
      </c>
      <c r="T51" s="49">
        <v>4</v>
      </c>
      <c r="U51" s="49">
        <v>4</v>
      </c>
      <c r="V51" s="49">
        <v>3</v>
      </c>
      <c r="W51" s="49">
        <v>3</v>
      </c>
      <c r="X51" s="49">
        <v>8</v>
      </c>
      <c r="Y51" s="49">
        <v>9</v>
      </c>
      <c r="Z51" s="49">
        <v>3</v>
      </c>
      <c r="AA51" s="49">
        <v>4</v>
      </c>
      <c r="AB51" s="49">
        <v>6</v>
      </c>
      <c r="AC51" s="49">
        <v>1</v>
      </c>
      <c r="AD51" s="49">
        <v>12</v>
      </c>
      <c r="AE51" s="51">
        <f t="shared" si="24"/>
        <v>2020</v>
      </c>
      <c r="AJ51" s="15">
        <v>1612</v>
      </c>
      <c r="AK51" s="15">
        <v>1687</v>
      </c>
      <c r="AL51" s="15">
        <v>1657</v>
      </c>
      <c r="AM51" s="15">
        <v>1703</v>
      </c>
      <c r="AN51" s="15">
        <v>1767</v>
      </c>
      <c r="AO51" s="15">
        <v>1836</v>
      </c>
      <c r="AP51" s="15">
        <v>1908</v>
      </c>
      <c r="AQ51" s="15">
        <v>1977</v>
      </c>
      <c r="AR51" s="49">
        <v>1985</v>
      </c>
      <c r="AS51" s="15">
        <v>1985</v>
      </c>
      <c r="AT51" s="49">
        <v>1956</v>
      </c>
    </row>
    <row r="52" spans="1:46" x14ac:dyDescent="0.2">
      <c r="A52" s="44">
        <f t="shared" si="25"/>
        <v>2002</v>
      </c>
      <c r="B52" s="49">
        <v>0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567</v>
      </c>
      <c r="M52" s="49">
        <v>501</v>
      </c>
      <c r="N52" s="49">
        <v>320</v>
      </c>
      <c r="O52" s="49">
        <v>141</v>
      </c>
      <c r="P52" s="49">
        <v>220</v>
      </c>
      <c r="Q52" s="49">
        <v>293</v>
      </c>
      <c r="R52" s="49">
        <v>4</v>
      </c>
      <c r="S52" s="49">
        <v>8</v>
      </c>
      <c r="T52" s="49">
        <v>33</v>
      </c>
      <c r="U52" s="49">
        <v>20</v>
      </c>
      <c r="V52" s="49">
        <v>0</v>
      </c>
      <c r="W52" s="49">
        <v>14</v>
      </c>
      <c r="X52" s="49">
        <v>0</v>
      </c>
      <c r="Y52" s="49">
        <v>1</v>
      </c>
      <c r="Z52" s="49">
        <v>0</v>
      </c>
      <c r="AA52" s="49">
        <v>0</v>
      </c>
      <c r="AB52" s="49">
        <v>1</v>
      </c>
      <c r="AC52" s="49">
        <v>0</v>
      </c>
      <c r="AD52" s="49">
        <v>0</v>
      </c>
      <c r="AE52" s="51">
        <f t="shared" si="24"/>
        <v>2123</v>
      </c>
      <c r="AJ52" s="15">
        <v>1689</v>
      </c>
      <c r="AK52" s="15">
        <v>1790</v>
      </c>
      <c r="AL52" s="15">
        <v>1770</v>
      </c>
      <c r="AM52" s="15">
        <v>1817</v>
      </c>
      <c r="AN52" s="15">
        <v>1893</v>
      </c>
      <c r="AO52" s="15">
        <v>1959</v>
      </c>
      <c r="AP52" s="15">
        <v>2026</v>
      </c>
      <c r="AQ52" s="15">
        <v>2100</v>
      </c>
      <c r="AR52" s="49">
        <v>2102</v>
      </c>
      <c r="AS52" s="15">
        <v>2096</v>
      </c>
      <c r="AT52" s="49">
        <v>2067</v>
      </c>
    </row>
    <row r="53" spans="1:46" x14ac:dyDescent="0.2">
      <c r="A53" s="44">
        <f t="shared" si="25"/>
        <v>2003</v>
      </c>
      <c r="B53" s="49">
        <v>0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680</v>
      </c>
      <c r="N53" s="49">
        <v>677</v>
      </c>
      <c r="O53" s="49">
        <v>211</v>
      </c>
      <c r="P53" s="49">
        <v>450</v>
      </c>
      <c r="Q53" s="49">
        <v>242</v>
      </c>
      <c r="R53" s="49">
        <v>221</v>
      </c>
      <c r="S53" s="49">
        <v>492</v>
      </c>
      <c r="T53" s="49">
        <v>743</v>
      </c>
      <c r="U53" s="49">
        <v>76</v>
      </c>
      <c r="V53" s="49">
        <v>124</v>
      </c>
      <c r="W53" s="49">
        <v>131</v>
      </c>
      <c r="X53" s="49">
        <v>180</v>
      </c>
      <c r="Y53" s="49">
        <v>37</v>
      </c>
      <c r="Z53" s="49">
        <v>73</v>
      </c>
      <c r="AA53" s="49">
        <v>47</v>
      </c>
      <c r="AB53" s="49">
        <v>43</v>
      </c>
      <c r="AC53" s="49">
        <v>27</v>
      </c>
      <c r="AD53" s="49">
        <v>589</v>
      </c>
      <c r="AE53" s="51">
        <f t="shared" si="24"/>
        <v>5043</v>
      </c>
      <c r="AJ53" s="15">
        <v>2350</v>
      </c>
      <c r="AK53" s="15">
        <v>3060</v>
      </c>
      <c r="AL53" s="15">
        <v>3115</v>
      </c>
      <c r="AM53" s="15">
        <v>3307</v>
      </c>
      <c r="AN53" s="15">
        <v>3531</v>
      </c>
      <c r="AO53" s="15">
        <v>3815</v>
      </c>
      <c r="AP53" s="15">
        <v>3967</v>
      </c>
      <c r="AQ53" s="15">
        <v>4180</v>
      </c>
      <c r="AR53" s="49">
        <v>4264</v>
      </c>
      <c r="AS53" s="15">
        <v>4326</v>
      </c>
      <c r="AT53" s="49">
        <v>4330</v>
      </c>
    </row>
    <row r="54" spans="1:46" x14ac:dyDescent="0.2">
      <c r="A54" s="44">
        <f t="shared" si="25"/>
        <v>2004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614</v>
      </c>
      <c r="O54" s="49">
        <v>518</v>
      </c>
      <c r="P54" s="49">
        <v>527</v>
      </c>
      <c r="Q54" s="49">
        <v>544</v>
      </c>
      <c r="R54" s="49">
        <v>599</v>
      </c>
      <c r="S54" s="49">
        <v>284</v>
      </c>
      <c r="T54" s="49">
        <v>233</v>
      </c>
      <c r="U54" s="49">
        <v>1391</v>
      </c>
      <c r="V54" s="49">
        <v>221</v>
      </c>
      <c r="W54" s="49">
        <v>194</v>
      </c>
      <c r="X54" s="49">
        <v>311</v>
      </c>
      <c r="Y54" s="49">
        <v>16</v>
      </c>
      <c r="Z54" s="49">
        <v>19</v>
      </c>
      <c r="AA54" s="49">
        <v>16</v>
      </c>
      <c r="AB54" s="49">
        <v>15</v>
      </c>
      <c r="AC54" s="49">
        <v>32</v>
      </c>
      <c r="AD54" s="49">
        <v>7</v>
      </c>
      <c r="AE54" s="51">
        <f t="shared" si="24"/>
        <v>5541</v>
      </c>
      <c r="AJ54" s="15">
        <v>2436</v>
      </c>
      <c r="AK54" s="15">
        <v>2722</v>
      </c>
      <c r="AL54" s="15">
        <v>3822</v>
      </c>
      <c r="AM54" s="15">
        <v>4123</v>
      </c>
      <c r="AN54" s="15">
        <v>4424</v>
      </c>
      <c r="AO54" s="15">
        <v>4847</v>
      </c>
      <c r="AP54" s="15">
        <v>5035</v>
      </c>
      <c r="AQ54" s="15">
        <v>5229</v>
      </c>
      <c r="AR54" s="49">
        <v>5309</v>
      </c>
      <c r="AS54" s="15">
        <v>5369</v>
      </c>
      <c r="AT54" s="49">
        <v>5386</v>
      </c>
    </row>
    <row r="55" spans="1:46" x14ac:dyDescent="0.2">
      <c r="A55" s="44">
        <f t="shared" si="25"/>
        <v>2005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358</v>
      </c>
      <c r="P55" s="49">
        <v>415</v>
      </c>
      <c r="Q55" s="49">
        <v>295</v>
      </c>
      <c r="R55" s="49">
        <v>377</v>
      </c>
      <c r="S55" s="49">
        <v>750</v>
      </c>
      <c r="T55" s="49">
        <v>299</v>
      </c>
      <c r="U55" s="49">
        <v>64</v>
      </c>
      <c r="V55" s="49">
        <v>442</v>
      </c>
      <c r="W55" s="49">
        <v>10</v>
      </c>
      <c r="X55" s="49">
        <v>11</v>
      </c>
      <c r="Y55" s="49">
        <v>9</v>
      </c>
      <c r="Z55" s="49">
        <v>11</v>
      </c>
      <c r="AA55" s="49">
        <v>8</v>
      </c>
      <c r="AB55" s="49">
        <v>11</v>
      </c>
      <c r="AC55" s="49">
        <v>6</v>
      </c>
      <c r="AD55" s="49">
        <v>6</v>
      </c>
      <c r="AE55" s="51">
        <f t="shared" si="24"/>
        <v>3072</v>
      </c>
      <c r="AJ55" s="15">
        <v>1641</v>
      </c>
      <c r="AK55" s="15">
        <v>2004</v>
      </c>
      <c r="AL55" s="15">
        <v>2071</v>
      </c>
      <c r="AM55" s="15">
        <v>2502</v>
      </c>
      <c r="AN55" s="15">
        <v>2597</v>
      </c>
      <c r="AO55" s="15">
        <v>2699</v>
      </c>
      <c r="AP55" s="15">
        <v>2799</v>
      </c>
      <c r="AQ55" s="15">
        <v>2910</v>
      </c>
      <c r="AR55" s="49">
        <v>2950</v>
      </c>
      <c r="AS55" s="15">
        <v>2986</v>
      </c>
      <c r="AT55" s="49">
        <v>2982</v>
      </c>
    </row>
    <row r="56" spans="1:46" x14ac:dyDescent="0.2">
      <c r="A56" s="44">
        <f t="shared" si="25"/>
        <v>2006</v>
      </c>
      <c r="B56" s="49">
        <v>0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271</v>
      </c>
      <c r="Q56" s="49">
        <v>372</v>
      </c>
      <c r="R56" s="49">
        <v>203</v>
      </c>
      <c r="S56" s="49">
        <v>170</v>
      </c>
      <c r="T56" s="49">
        <v>102</v>
      </c>
      <c r="U56" s="49">
        <v>65</v>
      </c>
      <c r="V56" s="49">
        <v>156</v>
      </c>
      <c r="W56" s="49">
        <v>77</v>
      </c>
      <c r="X56" s="49">
        <v>188</v>
      </c>
      <c r="Y56" s="49">
        <v>1</v>
      </c>
      <c r="Z56" s="49">
        <v>1</v>
      </c>
      <c r="AA56" s="49">
        <v>1</v>
      </c>
      <c r="AB56" s="49">
        <v>0</v>
      </c>
      <c r="AC56" s="49">
        <v>1</v>
      </c>
      <c r="AD56" s="49">
        <v>1</v>
      </c>
      <c r="AE56" s="51">
        <f t="shared" si="24"/>
        <v>1609</v>
      </c>
      <c r="AJ56" s="15">
        <v>789</v>
      </c>
      <c r="AK56" s="15">
        <v>900</v>
      </c>
      <c r="AL56" s="15">
        <v>963</v>
      </c>
      <c r="AM56" s="15">
        <v>1119</v>
      </c>
      <c r="AN56" s="15">
        <v>1221</v>
      </c>
      <c r="AO56" s="15">
        <v>1426</v>
      </c>
      <c r="AP56" s="15">
        <v>1478</v>
      </c>
      <c r="AQ56" s="15">
        <v>1529</v>
      </c>
      <c r="AR56" s="49">
        <v>1554</v>
      </c>
      <c r="AS56" s="15">
        <v>1567</v>
      </c>
      <c r="AT56" s="49">
        <v>1567</v>
      </c>
    </row>
    <row r="57" spans="1:46" x14ac:dyDescent="0.2">
      <c r="A57" s="44">
        <f t="shared" si="25"/>
        <v>2007</v>
      </c>
      <c r="B57" s="49">
        <v>0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297</v>
      </c>
      <c r="R57" s="49">
        <v>369</v>
      </c>
      <c r="S57" s="49">
        <v>212</v>
      </c>
      <c r="T57" s="49">
        <v>287</v>
      </c>
      <c r="U57" s="49">
        <v>246</v>
      </c>
      <c r="V57" s="49">
        <v>336</v>
      </c>
      <c r="W57" s="49">
        <v>724</v>
      </c>
      <c r="X57" s="49">
        <v>572</v>
      </c>
      <c r="Y57" s="49">
        <v>407</v>
      </c>
      <c r="Z57" s="49">
        <v>524</v>
      </c>
      <c r="AA57" s="49">
        <v>43</v>
      </c>
      <c r="AB57" s="49">
        <v>18</v>
      </c>
      <c r="AC57" s="49">
        <v>231</v>
      </c>
      <c r="AD57" s="49">
        <v>7</v>
      </c>
      <c r="AE57" s="51">
        <f t="shared" si="24"/>
        <v>4273</v>
      </c>
      <c r="AJ57" s="15">
        <v>672</v>
      </c>
      <c r="AK57" s="15">
        <v>919</v>
      </c>
      <c r="AL57" s="15">
        <v>1128</v>
      </c>
      <c r="AM57" s="15">
        <v>1438</v>
      </c>
      <c r="AN57" s="15">
        <v>2096</v>
      </c>
      <c r="AO57" s="15">
        <v>2662</v>
      </c>
      <c r="AP57" s="15">
        <v>3104</v>
      </c>
      <c r="AQ57" s="15">
        <v>3692</v>
      </c>
      <c r="AR57" s="49">
        <v>3813</v>
      </c>
      <c r="AS57" s="15">
        <v>3894</v>
      </c>
      <c r="AT57" s="49">
        <v>4154</v>
      </c>
    </row>
    <row r="58" spans="1:46" x14ac:dyDescent="0.2">
      <c r="A58" s="44">
        <f t="shared" si="25"/>
        <v>2008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350</v>
      </c>
      <c r="S58" s="49">
        <v>379</v>
      </c>
      <c r="T58" s="49">
        <v>300</v>
      </c>
      <c r="U58" s="49">
        <v>301</v>
      </c>
      <c r="V58" s="49">
        <v>323</v>
      </c>
      <c r="W58" s="49">
        <v>695</v>
      </c>
      <c r="X58" s="49">
        <v>1549</v>
      </c>
      <c r="Y58" s="49">
        <v>84</v>
      </c>
      <c r="Z58" s="49">
        <v>26</v>
      </c>
      <c r="AA58" s="49">
        <v>78</v>
      </c>
      <c r="AB58" s="49">
        <v>9</v>
      </c>
      <c r="AC58" s="49">
        <v>7</v>
      </c>
      <c r="AD58" s="49">
        <v>7</v>
      </c>
      <c r="AE58" s="51">
        <f t="shared" si="24"/>
        <v>4108</v>
      </c>
      <c r="AJ58" s="15">
        <v>552</v>
      </c>
      <c r="AK58" s="15">
        <v>803</v>
      </c>
      <c r="AL58" s="15">
        <v>1054</v>
      </c>
      <c r="AM58" s="15">
        <v>1354</v>
      </c>
      <c r="AN58" s="15">
        <v>1848</v>
      </c>
      <c r="AO58" s="15">
        <v>3334</v>
      </c>
      <c r="AP58" s="15">
        <v>3576</v>
      </c>
      <c r="AQ58" s="15">
        <v>3725</v>
      </c>
      <c r="AR58" s="49">
        <v>3877</v>
      </c>
      <c r="AS58" s="15">
        <v>3953</v>
      </c>
      <c r="AT58" s="49">
        <v>3992</v>
      </c>
    </row>
    <row r="59" spans="1:46" x14ac:dyDescent="0.2">
      <c r="A59" s="44">
        <f t="shared" si="25"/>
        <v>2009</v>
      </c>
      <c r="B59" s="49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250</v>
      </c>
      <c r="T59" s="49">
        <v>173</v>
      </c>
      <c r="U59" s="49">
        <v>93</v>
      </c>
      <c r="V59" s="49">
        <v>211</v>
      </c>
      <c r="W59" s="49">
        <v>250</v>
      </c>
      <c r="X59" s="49">
        <v>958</v>
      </c>
      <c r="Y59" s="49">
        <v>301</v>
      </c>
      <c r="Z59" s="49">
        <v>631</v>
      </c>
      <c r="AA59" s="49">
        <v>128</v>
      </c>
      <c r="AB59" s="49">
        <v>23</v>
      </c>
      <c r="AC59" s="49">
        <v>15</v>
      </c>
      <c r="AD59" s="49">
        <v>16</v>
      </c>
      <c r="AE59" s="51">
        <f t="shared" si="24"/>
        <v>3049</v>
      </c>
      <c r="AJ59" s="15">
        <v>180</v>
      </c>
      <c r="AK59" s="15">
        <v>329</v>
      </c>
      <c r="AL59" s="15">
        <v>407</v>
      </c>
      <c r="AM59" s="15">
        <v>575</v>
      </c>
      <c r="AN59" s="15">
        <v>773</v>
      </c>
      <c r="AO59" s="15">
        <v>1646</v>
      </c>
      <c r="AP59" s="15">
        <v>1994</v>
      </c>
      <c r="AQ59" s="15">
        <v>2638</v>
      </c>
      <c r="AR59" s="49">
        <v>2820</v>
      </c>
      <c r="AS59" s="15">
        <v>2901</v>
      </c>
      <c r="AT59" s="49">
        <v>2950</v>
      </c>
    </row>
    <row r="60" spans="1:46" x14ac:dyDescent="0.2">
      <c r="A60" s="44">
        <f t="shared" si="25"/>
        <v>2010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174</v>
      </c>
      <c r="U60" s="49">
        <v>72</v>
      </c>
      <c r="V60" s="49">
        <v>51</v>
      </c>
      <c r="W60" s="49">
        <v>167</v>
      </c>
      <c r="X60" s="49">
        <v>32</v>
      </c>
      <c r="Y60" s="49">
        <v>1</v>
      </c>
      <c r="Z60" s="49">
        <v>0</v>
      </c>
      <c r="AA60" s="49">
        <v>4</v>
      </c>
      <c r="AB60" s="49">
        <v>0</v>
      </c>
      <c r="AC60" s="49">
        <v>0</v>
      </c>
      <c r="AD60" s="49">
        <v>38</v>
      </c>
      <c r="AE60" s="51">
        <f t="shared" si="24"/>
        <v>539</v>
      </c>
      <c r="AK60" s="15">
        <v>135</v>
      </c>
      <c r="AL60" s="15">
        <v>189</v>
      </c>
      <c r="AM60" s="15">
        <v>243</v>
      </c>
      <c r="AN60" s="15">
        <v>305</v>
      </c>
      <c r="AO60" s="15">
        <v>432</v>
      </c>
      <c r="AP60" s="15">
        <v>448</v>
      </c>
      <c r="AQ60" s="15">
        <v>464</v>
      </c>
      <c r="AR60" s="49">
        <v>477</v>
      </c>
      <c r="AS60" s="15">
        <v>483</v>
      </c>
      <c r="AT60" s="49">
        <v>487</v>
      </c>
    </row>
    <row r="61" spans="1:46" x14ac:dyDescent="0.2">
      <c r="A61" s="44">
        <f t="shared" si="25"/>
        <v>2011</v>
      </c>
      <c r="B61" s="49">
        <v>0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123</v>
      </c>
      <c r="V61" s="49">
        <v>180</v>
      </c>
      <c r="W61" s="49">
        <v>34</v>
      </c>
      <c r="X61" s="49">
        <v>97</v>
      </c>
      <c r="Y61" s="49">
        <v>172</v>
      </c>
      <c r="Z61" s="49">
        <v>280</v>
      </c>
      <c r="AA61" s="49">
        <v>15</v>
      </c>
      <c r="AB61" s="49">
        <v>0</v>
      </c>
      <c r="AC61" s="49">
        <v>0</v>
      </c>
      <c r="AD61" s="49">
        <v>0</v>
      </c>
      <c r="AE61" s="51">
        <f t="shared" si="24"/>
        <v>901</v>
      </c>
      <c r="AL61" s="15">
        <v>91</v>
      </c>
      <c r="AM61" s="15">
        <v>245</v>
      </c>
      <c r="AN61" s="15">
        <v>278</v>
      </c>
      <c r="AO61" s="15">
        <v>376</v>
      </c>
      <c r="AP61" s="15">
        <v>535</v>
      </c>
      <c r="AQ61" s="15">
        <v>811</v>
      </c>
      <c r="AR61" s="49">
        <v>847</v>
      </c>
      <c r="AS61" s="15">
        <v>866</v>
      </c>
      <c r="AT61" s="49">
        <v>876</v>
      </c>
    </row>
    <row r="62" spans="1:46" x14ac:dyDescent="0.2">
      <c r="A62" s="44">
        <f t="shared" si="25"/>
        <v>2012</v>
      </c>
      <c r="B62" s="49">
        <v>0</v>
      </c>
      <c r="C62" s="49">
        <v>0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112</v>
      </c>
      <c r="W62" s="49">
        <v>95</v>
      </c>
      <c r="X62" s="49">
        <v>159</v>
      </c>
      <c r="Y62" s="49">
        <v>33</v>
      </c>
      <c r="Z62" s="49">
        <v>125</v>
      </c>
      <c r="AA62" s="49">
        <v>155</v>
      </c>
      <c r="AB62" s="49">
        <v>9</v>
      </c>
      <c r="AC62" s="49">
        <v>2</v>
      </c>
      <c r="AD62" s="49">
        <v>1</v>
      </c>
      <c r="AE62" s="51">
        <f t="shared" si="24"/>
        <v>691</v>
      </c>
      <c r="AM62" s="15">
        <v>87</v>
      </c>
      <c r="AN62" s="15">
        <v>170</v>
      </c>
      <c r="AO62" s="15">
        <v>315</v>
      </c>
      <c r="AP62" s="15">
        <v>354</v>
      </c>
      <c r="AQ62" s="15">
        <v>477</v>
      </c>
      <c r="AR62" s="49">
        <v>637</v>
      </c>
      <c r="AS62" s="15">
        <v>660</v>
      </c>
      <c r="AT62" s="49">
        <v>671</v>
      </c>
    </row>
    <row r="63" spans="1:46" x14ac:dyDescent="0.2">
      <c r="A63" s="44">
        <f t="shared" si="25"/>
        <v>2013</v>
      </c>
      <c r="B63" s="49">
        <v>0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66</v>
      </c>
      <c r="X63" s="49">
        <v>130</v>
      </c>
      <c r="Y63" s="49">
        <v>117</v>
      </c>
      <c r="Z63" s="49">
        <v>55</v>
      </c>
      <c r="AA63" s="49">
        <v>1</v>
      </c>
      <c r="AB63" s="49">
        <v>10</v>
      </c>
      <c r="AC63" s="49">
        <v>216</v>
      </c>
      <c r="AD63" s="49">
        <v>0</v>
      </c>
      <c r="AE63" s="51">
        <f t="shared" si="24"/>
        <v>595</v>
      </c>
      <c r="AN63" s="15">
        <v>51</v>
      </c>
      <c r="AO63" s="15">
        <v>169</v>
      </c>
      <c r="AP63" s="15">
        <v>278</v>
      </c>
      <c r="AQ63" s="15">
        <v>337</v>
      </c>
      <c r="AR63" s="49">
        <v>347</v>
      </c>
      <c r="AS63" s="15">
        <v>363</v>
      </c>
      <c r="AT63" s="49">
        <v>581</v>
      </c>
    </row>
    <row r="64" spans="1:46" x14ac:dyDescent="0.2">
      <c r="A64" s="44">
        <f t="shared" si="25"/>
        <v>2014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44</v>
      </c>
      <c r="Y64" s="49">
        <v>43</v>
      </c>
      <c r="Z64" s="49">
        <v>28</v>
      </c>
      <c r="AA64" s="49">
        <v>31</v>
      </c>
      <c r="AB64" s="49">
        <v>30</v>
      </c>
      <c r="AC64" s="49">
        <v>0</v>
      </c>
      <c r="AD64" s="49">
        <v>0</v>
      </c>
      <c r="AE64" s="51">
        <f t="shared" si="24"/>
        <v>176</v>
      </c>
      <c r="AO64" s="15">
        <v>33</v>
      </c>
      <c r="AP64" s="15">
        <v>76</v>
      </c>
      <c r="AQ64" s="15">
        <v>104</v>
      </c>
      <c r="AR64" s="49">
        <v>137</v>
      </c>
      <c r="AS64" s="15">
        <v>168</v>
      </c>
      <c r="AT64" s="49">
        <v>171</v>
      </c>
    </row>
    <row r="65" spans="1:47" x14ac:dyDescent="0.2">
      <c r="A65" s="44">
        <f t="shared" si="25"/>
        <v>2015</v>
      </c>
      <c r="B65" s="49">
        <v>0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132</v>
      </c>
      <c r="Z65" s="49">
        <v>120</v>
      </c>
      <c r="AA65" s="49">
        <v>120</v>
      </c>
      <c r="AB65" s="49">
        <v>74</v>
      </c>
      <c r="AC65" s="49">
        <v>396</v>
      </c>
      <c r="AD65" s="49">
        <v>10</v>
      </c>
      <c r="AE65" s="51">
        <f t="shared" si="24"/>
        <v>852</v>
      </c>
      <c r="AP65" s="15">
        <v>114</v>
      </c>
      <c r="AQ65" s="15">
        <v>228</v>
      </c>
      <c r="AR65" s="49">
        <v>347</v>
      </c>
      <c r="AS65" s="15">
        <v>426</v>
      </c>
      <c r="AT65" s="49">
        <v>820</v>
      </c>
    </row>
    <row r="66" spans="1:47" x14ac:dyDescent="0.2">
      <c r="A66" s="44">
        <f t="shared" si="25"/>
        <v>2016</v>
      </c>
      <c r="B66" s="49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171</v>
      </c>
      <c r="AA66" s="49">
        <v>222</v>
      </c>
      <c r="AB66" s="49">
        <v>95</v>
      </c>
      <c r="AC66" s="49">
        <v>383</v>
      </c>
      <c r="AD66" s="49">
        <v>5</v>
      </c>
      <c r="AE66" s="51">
        <f t="shared" si="24"/>
        <v>876</v>
      </c>
      <c r="AQ66" s="15">
        <v>148</v>
      </c>
      <c r="AR66" s="49">
        <v>363</v>
      </c>
      <c r="AS66" s="15">
        <v>464</v>
      </c>
      <c r="AT66" s="49">
        <v>505</v>
      </c>
    </row>
    <row r="67" spans="1:47" x14ac:dyDescent="0.2">
      <c r="A67" s="46">
        <f t="shared" si="25"/>
        <v>2017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84</v>
      </c>
      <c r="AB67" s="49">
        <v>53</v>
      </c>
      <c r="AC67" s="49">
        <v>31</v>
      </c>
      <c r="AD67" s="49">
        <v>14</v>
      </c>
      <c r="AE67" s="51">
        <f t="shared" si="24"/>
        <v>182</v>
      </c>
      <c r="AR67" s="49">
        <v>74</v>
      </c>
      <c r="AS67" s="15">
        <v>130</v>
      </c>
      <c r="AT67" s="49">
        <v>163</v>
      </c>
    </row>
    <row r="68" spans="1:47" s="49" customFormat="1" x14ac:dyDescent="0.2">
      <c r="A68" s="57">
        <f t="shared" si="25"/>
        <v>2018</v>
      </c>
      <c r="B68" s="49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73</v>
      </c>
      <c r="AC68" s="49">
        <v>123</v>
      </c>
      <c r="AD68" s="49">
        <v>1</v>
      </c>
      <c r="AE68" s="51">
        <f t="shared" si="24"/>
        <v>197</v>
      </c>
      <c r="AS68" s="49">
        <v>66</v>
      </c>
      <c r="AT68" s="49">
        <v>184</v>
      </c>
    </row>
    <row r="69" spans="1:47" s="49" customFormat="1" x14ac:dyDescent="0.2">
      <c r="A69" s="59">
        <f t="shared" si="25"/>
        <v>2019</v>
      </c>
      <c r="B69" s="49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93</v>
      </c>
      <c r="AD69" s="49">
        <v>102</v>
      </c>
      <c r="AE69" s="51">
        <f t="shared" si="24"/>
        <v>195</v>
      </c>
      <c r="AT69" s="49">
        <v>89</v>
      </c>
    </row>
    <row r="70" spans="1:47" s="49" customFormat="1" ht="13.5" thickBot="1" x14ac:dyDescent="0.25">
      <c r="A70" s="62">
        <f t="shared" si="25"/>
        <v>2020</v>
      </c>
      <c r="B70" s="49">
        <v>0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55</v>
      </c>
      <c r="AE70" s="51">
        <f t="shared" si="24"/>
        <v>55</v>
      </c>
    </row>
    <row r="71" spans="1:47" x14ac:dyDescent="0.2">
      <c r="A71" s="26" t="s">
        <v>16</v>
      </c>
      <c r="B71" s="32">
        <f>SUM(B42:B70)</f>
        <v>178</v>
      </c>
      <c r="C71" s="32">
        <f t="shared" ref="C71:AE71" si="26">SUM(C42:C70)</f>
        <v>489</v>
      </c>
      <c r="D71" s="32">
        <f t="shared" si="26"/>
        <v>606</v>
      </c>
      <c r="E71" s="32">
        <f t="shared" si="26"/>
        <v>787</v>
      </c>
      <c r="F71" s="32">
        <f t="shared" si="26"/>
        <v>1416</v>
      </c>
      <c r="G71" s="32">
        <f t="shared" si="26"/>
        <v>1950</v>
      </c>
      <c r="H71" s="32">
        <f t="shared" si="26"/>
        <v>1512</v>
      </c>
      <c r="I71" s="32">
        <f t="shared" si="26"/>
        <v>1387</v>
      </c>
      <c r="J71" s="32">
        <f t="shared" si="26"/>
        <v>1631</v>
      </c>
      <c r="K71" s="32">
        <f t="shared" si="26"/>
        <v>2798</v>
      </c>
      <c r="L71" s="32">
        <f t="shared" si="26"/>
        <v>3045</v>
      </c>
      <c r="M71" s="32">
        <f t="shared" si="26"/>
        <v>2355</v>
      </c>
      <c r="N71" s="32">
        <f t="shared" si="26"/>
        <v>2293</v>
      </c>
      <c r="O71" s="32">
        <f t="shared" si="26"/>
        <v>3709</v>
      </c>
      <c r="P71" s="32">
        <f t="shared" si="26"/>
        <v>2523</v>
      </c>
      <c r="Q71" s="32">
        <f t="shared" si="26"/>
        <v>2527</v>
      </c>
      <c r="R71" s="32">
        <f t="shared" si="26"/>
        <v>2911</v>
      </c>
      <c r="S71" s="32">
        <f t="shared" si="26"/>
        <v>2695</v>
      </c>
      <c r="T71" s="32">
        <f t="shared" si="26"/>
        <v>2436</v>
      </c>
      <c r="U71" s="32">
        <f t="shared" si="26"/>
        <v>2569</v>
      </c>
      <c r="V71" s="32">
        <f t="shared" si="26"/>
        <v>2221</v>
      </c>
      <c r="W71" s="32">
        <f t="shared" si="26"/>
        <v>2613</v>
      </c>
      <c r="X71" s="32">
        <f t="shared" si="26"/>
        <v>4520</v>
      </c>
      <c r="Y71" s="32">
        <f t="shared" si="26"/>
        <v>1441</v>
      </c>
      <c r="Z71" s="32">
        <f t="shared" si="26"/>
        <v>2189</v>
      </c>
      <c r="AA71" s="32">
        <f t="shared" si="26"/>
        <v>997</v>
      </c>
      <c r="AB71" s="32">
        <f t="shared" si="26"/>
        <v>637</v>
      </c>
      <c r="AC71" s="32">
        <f t="shared" si="26"/>
        <v>1600</v>
      </c>
      <c r="AD71" s="32">
        <f t="shared" si="26"/>
        <v>914</v>
      </c>
      <c r="AE71" s="32">
        <f t="shared" si="26"/>
        <v>56949</v>
      </c>
      <c r="AJ71" s="32">
        <f t="shared" ref="AJ71" si="27">SUM(AJ42:AJ70)</f>
        <v>29194</v>
      </c>
      <c r="AK71" s="32">
        <f t="shared" ref="AK71" si="28">SUM(AK42:AK70)</f>
        <v>32460</v>
      </c>
      <c r="AL71" s="32">
        <f t="shared" ref="AL71" si="29">SUM(AL42:AL70)</f>
        <v>33508</v>
      </c>
      <c r="AM71" s="32">
        <f t="shared" ref="AM71" si="30">SUM(AM42:AM70)</f>
        <v>36208</v>
      </c>
      <c r="AN71" s="32">
        <f t="shared" ref="AN71" si="31">SUM(AN42:AN70)</f>
        <v>39402</v>
      </c>
      <c r="AO71" s="32">
        <f t="shared" ref="AO71" si="32">SUM(AO42:AO70)</f>
        <v>44881</v>
      </c>
      <c r="AP71" s="32">
        <f t="shared" ref="AP71" si="33">SUM(AP42:AP70)</f>
        <v>47763</v>
      </c>
      <c r="AQ71" s="32">
        <f t="shared" ref="AQ71" si="34">SUM(AQ42:AQ70)</f>
        <v>51440</v>
      </c>
      <c r="AR71" s="32">
        <f t="shared" ref="AR71" si="35">SUM(AR42:AR70)</f>
        <v>52696</v>
      </c>
      <c r="AS71" s="32">
        <f t="shared" ref="AS71" si="36">SUM(AS42:AS70)</f>
        <v>53430</v>
      </c>
      <c r="AT71" s="32">
        <f t="shared" ref="AT71" si="37">SUM(AT42:AT70)</f>
        <v>54197</v>
      </c>
      <c r="AU71" s="28"/>
    </row>
    <row r="74" spans="1:47" ht="15.75" x14ac:dyDescent="0.25">
      <c r="A74" s="53" t="s">
        <v>64</v>
      </c>
    </row>
    <row r="75" spans="1:47" x14ac:dyDescent="0.2">
      <c r="A75" s="27"/>
      <c r="B75" s="66" t="s">
        <v>27</v>
      </c>
      <c r="C75" s="66"/>
      <c r="D75" s="66"/>
      <c r="E75" s="66"/>
      <c r="F75" s="66"/>
      <c r="G75" s="44"/>
      <c r="H75" s="44"/>
      <c r="I75" s="44"/>
      <c r="J75" s="44"/>
      <c r="K75" s="44"/>
      <c r="L75" s="44"/>
      <c r="M75" s="44"/>
      <c r="N75" s="44"/>
      <c r="O75" s="27"/>
    </row>
    <row r="76" spans="1:47" ht="13.5" thickBot="1" x14ac:dyDescent="0.25">
      <c r="A76" s="9" t="s">
        <v>15</v>
      </c>
      <c r="B76" s="10">
        <v>1992</v>
      </c>
      <c r="C76" s="10">
        <f>B76+1</f>
        <v>1993</v>
      </c>
      <c r="D76" s="10">
        <f t="shared" ref="D76:AD76" si="38">C76+1</f>
        <v>1994</v>
      </c>
      <c r="E76" s="10">
        <f t="shared" si="38"/>
        <v>1995</v>
      </c>
      <c r="F76" s="10">
        <f t="shared" si="38"/>
        <v>1996</v>
      </c>
      <c r="G76" s="10">
        <f t="shared" si="38"/>
        <v>1997</v>
      </c>
      <c r="H76" s="10">
        <f t="shared" si="38"/>
        <v>1998</v>
      </c>
      <c r="I76" s="10">
        <f t="shared" si="38"/>
        <v>1999</v>
      </c>
      <c r="J76" s="10">
        <f t="shared" si="38"/>
        <v>2000</v>
      </c>
      <c r="K76" s="10">
        <f t="shared" si="38"/>
        <v>2001</v>
      </c>
      <c r="L76" s="10">
        <f t="shared" si="38"/>
        <v>2002</v>
      </c>
      <c r="M76" s="10">
        <f t="shared" si="38"/>
        <v>2003</v>
      </c>
      <c r="N76" s="10">
        <f t="shared" si="38"/>
        <v>2004</v>
      </c>
      <c r="O76" s="10">
        <f t="shared" si="38"/>
        <v>2005</v>
      </c>
      <c r="P76" s="10">
        <f t="shared" si="38"/>
        <v>2006</v>
      </c>
      <c r="Q76" s="10">
        <f t="shared" si="38"/>
        <v>2007</v>
      </c>
      <c r="R76" s="10">
        <f t="shared" si="38"/>
        <v>2008</v>
      </c>
      <c r="S76" s="10">
        <f t="shared" si="38"/>
        <v>2009</v>
      </c>
      <c r="T76" s="10">
        <f t="shared" si="38"/>
        <v>2010</v>
      </c>
      <c r="U76" s="10">
        <f t="shared" si="38"/>
        <v>2011</v>
      </c>
      <c r="V76" s="10">
        <f t="shared" si="38"/>
        <v>2012</v>
      </c>
      <c r="W76" s="10">
        <f t="shared" si="38"/>
        <v>2013</v>
      </c>
      <c r="X76" s="10">
        <f t="shared" si="38"/>
        <v>2014</v>
      </c>
      <c r="Y76" s="10">
        <f t="shared" si="38"/>
        <v>2015</v>
      </c>
      <c r="Z76" s="10">
        <f t="shared" si="38"/>
        <v>2016</v>
      </c>
      <c r="AA76" s="10">
        <f t="shared" si="38"/>
        <v>2017</v>
      </c>
      <c r="AB76" s="10">
        <f t="shared" si="38"/>
        <v>2018</v>
      </c>
      <c r="AC76" s="10">
        <f t="shared" si="38"/>
        <v>2019</v>
      </c>
      <c r="AD76" s="10">
        <f t="shared" si="38"/>
        <v>2020</v>
      </c>
      <c r="AE76" s="11" t="s">
        <v>16</v>
      </c>
      <c r="AJ76" s="10" t="s">
        <v>12</v>
      </c>
      <c r="AK76" s="10" t="s">
        <v>13</v>
      </c>
      <c r="AL76" s="10" t="s">
        <v>36</v>
      </c>
      <c r="AM76" s="10" t="s">
        <v>43</v>
      </c>
      <c r="AN76" s="10" t="s">
        <v>46</v>
      </c>
      <c r="AO76" s="10" t="s">
        <v>49</v>
      </c>
      <c r="AP76" s="10" t="s">
        <v>55</v>
      </c>
      <c r="AQ76" s="10" t="s">
        <v>60</v>
      </c>
      <c r="AR76" s="10" t="s">
        <v>67</v>
      </c>
      <c r="AS76" s="10" t="s">
        <v>78</v>
      </c>
      <c r="AT76" s="10" t="s">
        <v>84</v>
      </c>
      <c r="AU76" s="28"/>
    </row>
    <row r="77" spans="1:47" x14ac:dyDescent="0.2">
      <c r="A77" s="44">
        <v>1992</v>
      </c>
      <c r="B77" s="49">
        <v>3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27">
        <f>SUM(B77:AD77)</f>
        <v>3</v>
      </c>
      <c r="AJ77" s="15">
        <v>3</v>
      </c>
      <c r="AK77" s="15">
        <v>3</v>
      </c>
      <c r="AL77" s="15">
        <v>3</v>
      </c>
      <c r="AM77" s="15">
        <v>3</v>
      </c>
      <c r="AN77" s="15">
        <v>3</v>
      </c>
      <c r="AO77" s="15">
        <v>3</v>
      </c>
      <c r="AP77" s="15">
        <v>3</v>
      </c>
      <c r="AQ77" s="15">
        <v>3</v>
      </c>
      <c r="AR77" s="49">
        <v>3</v>
      </c>
      <c r="AS77" s="15">
        <v>3</v>
      </c>
      <c r="AT77" s="49">
        <v>3</v>
      </c>
    </row>
    <row r="78" spans="1:47" x14ac:dyDescent="0.2">
      <c r="A78" s="44">
        <f>A77+1</f>
        <v>1993</v>
      </c>
      <c r="B78" s="49">
        <v>0</v>
      </c>
      <c r="C78" s="49">
        <v>0</v>
      </c>
      <c r="D78" s="49">
        <v>0</v>
      </c>
      <c r="E78" s="49">
        <v>1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9">
        <v>0</v>
      </c>
      <c r="AD78" s="49">
        <v>0</v>
      </c>
      <c r="AE78" s="51">
        <f t="shared" ref="AE78:AE105" si="39">SUM(B78:AD78)</f>
        <v>1</v>
      </c>
      <c r="AJ78" s="15">
        <v>1</v>
      </c>
      <c r="AK78" s="15">
        <v>1</v>
      </c>
      <c r="AL78" s="15">
        <v>1</v>
      </c>
      <c r="AM78" s="15">
        <v>1</v>
      </c>
      <c r="AN78" s="15">
        <v>1</v>
      </c>
      <c r="AO78" s="15">
        <v>1</v>
      </c>
      <c r="AP78" s="15">
        <v>1</v>
      </c>
      <c r="AQ78" s="15">
        <v>1</v>
      </c>
      <c r="AR78" s="49">
        <v>1</v>
      </c>
      <c r="AS78" s="15">
        <v>1</v>
      </c>
      <c r="AT78" s="49">
        <v>1</v>
      </c>
    </row>
    <row r="79" spans="1:47" x14ac:dyDescent="0.2">
      <c r="A79" s="44">
        <f>A78+1</f>
        <v>1994</v>
      </c>
      <c r="B79" s="49">
        <v>0</v>
      </c>
      <c r="C79" s="49">
        <v>0</v>
      </c>
      <c r="D79" s="49">
        <v>1</v>
      </c>
      <c r="E79" s="49">
        <v>5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51">
        <f t="shared" si="39"/>
        <v>6</v>
      </c>
      <c r="AJ79" s="15">
        <v>6</v>
      </c>
      <c r="AK79" s="15">
        <v>6</v>
      </c>
      <c r="AL79" s="15">
        <v>6</v>
      </c>
      <c r="AM79" s="15">
        <v>6</v>
      </c>
      <c r="AN79" s="15">
        <v>6</v>
      </c>
      <c r="AO79" s="15">
        <v>6</v>
      </c>
      <c r="AP79" s="15">
        <v>6</v>
      </c>
      <c r="AQ79" s="15">
        <v>6</v>
      </c>
      <c r="AR79" s="49">
        <v>6</v>
      </c>
      <c r="AS79" s="15">
        <v>6</v>
      </c>
      <c r="AT79" s="49">
        <v>6</v>
      </c>
    </row>
    <row r="80" spans="1:47" x14ac:dyDescent="0.2">
      <c r="A80" s="44">
        <f>A79+1</f>
        <v>1995</v>
      </c>
      <c r="B80" s="49">
        <v>0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9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51">
        <f t="shared" si="39"/>
        <v>9</v>
      </c>
      <c r="AJ80" s="15">
        <v>9</v>
      </c>
      <c r="AK80" s="15">
        <v>9</v>
      </c>
      <c r="AL80" s="15">
        <v>9</v>
      </c>
      <c r="AM80" s="15">
        <v>9</v>
      </c>
      <c r="AN80" s="15">
        <v>9</v>
      </c>
      <c r="AO80" s="15">
        <v>9</v>
      </c>
      <c r="AP80" s="15">
        <v>9</v>
      </c>
      <c r="AQ80" s="15">
        <v>9</v>
      </c>
      <c r="AR80" s="49">
        <v>9</v>
      </c>
      <c r="AS80" s="15">
        <v>9</v>
      </c>
      <c r="AT80" s="49">
        <v>9</v>
      </c>
    </row>
    <row r="81" spans="1:46" x14ac:dyDescent="0.2">
      <c r="A81" s="44">
        <f t="shared" ref="A81:A105" si="40">A80+1</f>
        <v>1996</v>
      </c>
      <c r="B81" s="49">
        <v>0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51">
        <f t="shared" si="39"/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49">
        <v>0</v>
      </c>
      <c r="AS81" s="15">
        <v>0</v>
      </c>
      <c r="AT81" s="49">
        <v>0</v>
      </c>
    </row>
    <row r="82" spans="1:46" x14ac:dyDescent="0.2">
      <c r="A82" s="44">
        <f t="shared" si="40"/>
        <v>1997</v>
      </c>
      <c r="B82" s="49">
        <v>0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1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51">
        <f t="shared" si="39"/>
        <v>1</v>
      </c>
      <c r="AJ82" s="15">
        <v>1</v>
      </c>
      <c r="AK82" s="15">
        <v>1</v>
      </c>
      <c r="AL82" s="15">
        <v>1</v>
      </c>
      <c r="AM82" s="15">
        <v>1</v>
      </c>
      <c r="AN82" s="15">
        <v>1</v>
      </c>
      <c r="AO82" s="15">
        <v>1</v>
      </c>
      <c r="AP82" s="15">
        <v>1</v>
      </c>
      <c r="AQ82" s="15">
        <v>1</v>
      </c>
      <c r="AR82" s="49">
        <v>1</v>
      </c>
      <c r="AS82" s="15">
        <v>1</v>
      </c>
      <c r="AT82" s="49">
        <v>1</v>
      </c>
    </row>
    <row r="83" spans="1:46" x14ac:dyDescent="0.2">
      <c r="A83" s="44">
        <f t="shared" si="40"/>
        <v>1998</v>
      </c>
      <c r="B83" s="49">
        <v>0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51">
        <f t="shared" si="39"/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49">
        <v>0</v>
      </c>
      <c r="AS83" s="15">
        <v>0</v>
      </c>
      <c r="AT83" s="49">
        <v>0</v>
      </c>
    </row>
    <row r="84" spans="1:46" x14ac:dyDescent="0.2">
      <c r="A84" s="44">
        <f t="shared" si="40"/>
        <v>1999</v>
      </c>
      <c r="B84" s="49">
        <v>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  <c r="Q84" s="49">
        <v>0</v>
      </c>
      <c r="R84" s="49">
        <v>0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49">
        <v>0</v>
      </c>
      <c r="AA84" s="49">
        <v>0</v>
      </c>
      <c r="AB84" s="49">
        <v>0</v>
      </c>
      <c r="AC84" s="49">
        <v>0</v>
      </c>
      <c r="AD84" s="49">
        <v>0</v>
      </c>
      <c r="AE84" s="51">
        <f t="shared" si="39"/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49">
        <v>0</v>
      </c>
      <c r="AS84" s="15">
        <v>0</v>
      </c>
      <c r="AT84" s="49">
        <v>0</v>
      </c>
    </row>
    <row r="85" spans="1:46" x14ac:dyDescent="0.2">
      <c r="A85" s="44">
        <f t="shared" si="40"/>
        <v>2000</v>
      </c>
      <c r="B85" s="49">
        <v>0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12</v>
      </c>
      <c r="AB85" s="49">
        <v>0</v>
      </c>
      <c r="AC85" s="49">
        <v>0</v>
      </c>
      <c r="AD85" s="49">
        <v>0</v>
      </c>
      <c r="AE85" s="51">
        <f t="shared" si="39"/>
        <v>12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49">
        <v>12</v>
      </c>
      <c r="AS85" s="15">
        <v>12</v>
      </c>
      <c r="AT85" s="49">
        <v>12</v>
      </c>
    </row>
    <row r="86" spans="1:46" x14ac:dyDescent="0.2">
      <c r="A86" s="44">
        <f t="shared" si="40"/>
        <v>2001</v>
      </c>
      <c r="B86" s="49">
        <v>0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1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0</v>
      </c>
      <c r="AE86" s="51">
        <f t="shared" si="39"/>
        <v>1</v>
      </c>
      <c r="AJ86" s="15">
        <v>1</v>
      </c>
      <c r="AK86" s="15">
        <v>1</v>
      </c>
      <c r="AL86" s="15">
        <v>1</v>
      </c>
      <c r="AM86" s="15">
        <v>1</v>
      </c>
      <c r="AN86" s="15">
        <v>1</v>
      </c>
      <c r="AO86" s="15">
        <v>1</v>
      </c>
      <c r="AP86" s="15">
        <v>1</v>
      </c>
      <c r="AQ86" s="15">
        <v>1</v>
      </c>
      <c r="AR86" s="49">
        <v>1</v>
      </c>
      <c r="AS86" s="15">
        <v>1</v>
      </c>
      <c r="AT86" s="49">
        <v>1</v>
      </c>
    </row>
    <row r="87" spans="1:46" x14ac:dyDescent="0.2">
      <c r="A87" s="44">
        <f t="shared" si="40"/>
        <v>2002</v>
      </c>
      <c r="B87" s="49">
        <v>0</v>
      </c>
      <c r="C87" s="49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49">
        <v>0</v>
      </c>
      <c r="AA87" s="49">
        <v>0</v>
      </c>
      <c r="AB87" s="49">
        <v>0</v>
      </c>
      <c r="AC87" s="49">
        <v>0</v>
      </c>
      <c r="AD87" s="49">
        <v>0</v>
      </c>
      <c r="AE87" s="51">
        <f t="shared" si="39"/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49">
        <v>0</v>
      </c>
      <c r="AS87" s="15">
        <v>0</v>
      </c>
      <c r="AT87" s="49">
        <v>0</v>
      </c>
    </row>
    <row r="88" spans="1:46" x14ac:dyDescent="0.2">
      <c r="A88" s="44">
        <f t="shared" si="40"/>
        <v>2003</v>
      </c>
      <c r="B88" s="49">
        <v>0</v>
      </c>
      <c r="C88" s="49">
        <v>0</v>
      </c>
      <c r="D88" s="49">
        <v>0</v>
      </c>
      <c r="E88" s="49">
        <v>0</v>
      </c>
      <c r="F88" s="49">
        <v>0</v>
      </c>
      <c r="G88" s="49">
        <v>0</v>
      </c>
      <c r="H88" s="49">
        <v>0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49">
        <v>0</v>
      </c>
      <c r="Q88" s="49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49">
        <v>0</v>
      </c>
      <c r="AA88" s="49">
        <v>0</v>
      </c>
      <c r="AB88" s="49">
        <v>0</v>
      </c>
      <c r="AC88" s="49">
        <v>0</v>
      </c>
      <c r="AD88" s="49">
        <v>0</v>
      </c>
      <c r="AE88" s="51">
        <f t="shared" si="39"/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49">
        <v>0</v>
      </c>
      <c r="AS88" s="15">
        <v>0</v>
      </c>
      <c r="AT88" s="49">
        <v>0</v>
      </c>
    </row>
    <row r="89" spans="1:46" x14ac:dyDescent="0.2">
      <c r="A89" s="44">
        <f t="shared" si="40"/>
        <v>2004</v>
      </c>
      <c r="B89" s="49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  <c r="H89" s="49">
        <v>0</v>
      </c>
      <c r="I89" s="49">
        <v>0</v>
      </c>
      <c r="J89" s="49">
        <v>0</v>
      </c>
      <c r="K89" s="49">
        <v>0</v>
      </c>
      <c r="L89" s="49">
        <v>0</v>
      </c>
      <c r="M89" s="49">
        <v>0</v>
      </c>
      <c r="N89" s="49">
        <v>0</v>
      </c>
      <c r="O89" s="49">
        <v>2</v>
      </c>
      <c r="P89" s="49">
        <v>1</v>
      </c>
      <c r="Q89" s="49">
        <v>0</v>
      </c>
      <c r="R89" s="49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51">
        <f t="shared" si="39"/>
        <v>3</v>
      </c>
      <c r="AJ89" s="15">
        <v>3</v>
      </c>
      <c r="AK89" s="15">
        <v>3</v>
      </c>
      <c r="AL89" s="15">
        <v>3</v>
      </c>
      <c r="AM89" s="15">
        <v>3</v>
      </c>
      <c r="AN89" s="15">
        <v>3</v>
      </c>
      <c r="AO89" s="15">
        <v>3</v>
      </c>
      <c r="AP89" s="15">
        <v>3</v>
      </c>
      <c r="AQ89" s="15">
        <v>3</v>
      </c>
      <c r="AR89" s="49">
        <v>3</v>
      </c>
      <c r="AS89" s="15">
        <v>3</v>
      </c>
      <c r="AT89" s="49">
        <v>3</v>
      </c>
    </row>
    <row r="90" spans="1:46" x14ac:dyDescent="0.2">
      <c r="A90" s="44">
        <f t="shared" si="40"/>
        <v>2005</v>
      </c>
      <c r="B90" s="49">
        <v>0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9">
        <v>0</v>
      </c>
      <c r="O90" s="49">
        <v>1</v>
      </c>
      <c r="P90" s="49">
        <v>0</v>
      </c>
      <c r="Q90" s="49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0</v>
      </c>
      <c r="AE90" s="51">
        <f t="shared" si="39"/>
        <v>1</v>
      </c>
      <c r="AJ90" s="15">
        <v>1</v>
      </c>
      <c r="AK90" s="15">
        <v>1</v>
      </c>
      <c r="AL90" s="15">
        <v>1</v>
      </c>
      <c r="AM90" s="15">
        <v>1</v>
      </c>
      <c r="AN90" s="15">
        <v>1</v>
      </c>
      <c r="AO90" s="15">
        <v>1</v>
      </c>
      <c r="AP90" s="15">
        <v>1</v>
      </c>
      <c r="AQ90" s="15">
        <v>1</v>
      </c>
      <c r="AR90" s="49">
        <v>1</v>
      </c>
      <c r="AS90" s="15">
        <v>1</v>
      </c>
      <c r="AT90" s="49">
        <v>1</v>
      </c>
    </row>
    <row r="91" spans="1:46" x14ac:dyDescent="0.2">
      <c r="A91" s="44">
        <f t="shared" si="40"/>
        <v>2006</v>
      </c>
      <c r="B91" s="49">
        <v>0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51">
        <f t="shared" si="39"/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49">
        <v>0</v>
      </c>
      <c r="AS91" s="15">
        <v>0</v>
      </c>
      <c r="AT91" s="49">
        <v>0</v>
      </c>
    </row>
    <row r="92" spans="1:46" x14ac:dyDescent="0.2">
      <c r="A92" s="44">
        <f t="shared" si="40"/>
        <v>2007</v>
      </c>
      <c r="B92" s="49">
        <v>0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1</v>
      </c>
      <c r="X92" s="49">
        <v>2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51">
        <f t="shared" si="39"/>
        <v>4</v>
      </c>
      <c r="AJ92" s="15">
        <v>1</v>
      </c>
      <c r="AK92" s="15">
        <v>1</v>
      </c>
      <c r="AL92" s="15">
        <v>1</v>
      </c>
      <c r="AM92" s="15">
        <v>1</v>
      </c>
      <c r="AN92" s="15">
        <v>2</v>
      </c>
      <c r="AO92" s="15">
        <v>4</v>
      </c>
      <c r="AP92" s="15">
        <v>4</v>
      </c>
      <c r="AQ92" s="15">
        <v>4</v>
      </c>
      <c r="AR92" s="49">
        <v>4</v>
      </c>
      <c r="AS92" s="15">
        <v>4</v>
      </c>
      <c r="AT92" s="49">
        <v>4</v>
      </c>
    </row>
    <row r="93" spans="1:46" x14ac:dyDescent="0.2">
      <c r="A93" s="44">
        <f t="shared" si="40"/>
        <v>2008</v>
      </c>
      <c r="B93" s="49">
        <v>0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51">
        <f t="shared" si="39"/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49">
        <v>0</v>
      </c>
      <c r="AS93" s="15">
        <v>0</v>
      </c>
      <c r="AT93" s="49">
        <v>0</v>
      </c>
    </row>
    <row r="94" spans="1:46" x14ac:dyDescent="0.2">
      <c r="A94" s="44">
        <f t="shared" si="40"/>
        <v>2009</v>
      </c>
      <c r="B94" s="49">
        <v>0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51">
        <f t="shared" si="39"/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49">
        <v>0</v>
      </c>
      <c r="AS94" s="15">
        <v>0</v>
      </c>
      <c r="AT94" s="49">
        <v>0</v>
      </c>
    </row>
    <row r="95" spans="1:46" x14ac:dyDescent="0.2">
      <c r="A95" s="44">
        <f t="shared" si="40"/>
        <v>2010</v>
      </c>
      <c r="B95" s="49">
        <v>0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51">
        <f t="shared" si="39"/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49">
        <v>0</v>
      </c>
      <c r="AS95" s="15">
        <v>0</v>
      </c>
      <c r="AT95" s="49">
        <v>0</v>
      </c>
    </row>
    <row r="96" spans="1:46" x14ac:dyDescent="0.2">
      <c r="A96" s="44">
        <f t="shared" si="40"/>
        <v>2011</v>
      </c>
      <c r="B96" s="49">
        <v>0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>
        <v>0</v>
      </c>
      <c r="Q96" s="49">
        <v>0</v>
      </c>
      <c r="R96" s="49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51">
        <f t="shared" si="39"/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49">
        <v>0</v>
      </c>
      <c r="AS96" s="15">
        <v>0</v>
      </c>
      <c r="AT96" s="49">
        <v>0</v>
      </c>
    </row>
    <row r="97" spans="1:47" x14ac:dyDescent="0.2">
      <c r="A97" s="44">
        <f t="shared" si="40"/>
        <v>2012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51">
        <f t="shared" si="39"/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49">
        <v>0</v>
      </c>
      <c r="AS97" s="15">
        <v>0</v>
      </c>
      <c r="AT97" s="49">
        <v>0</v>
      </c>
    </row>
    <row r="98" spans="1:47" x14ac:dyDescent="0.2">
      <c r="A98" s="44">
        <f t="shared" si="40"/>
        <v>2013</v>
      </c>
      <c r="B98" s="4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51">
        <f t="shared" si="39"/>
        <v>0</v>
      </c>
      <c r="AN98" s="15">
        <v>0</v>
      </c>
      <c r="AO98" s="15">
        <v>0</v>
      </c>
      <c r="AP98" s="15">
        <v>0</v>
      </c>
      <c r="AQ98" s="15">
        <v>0</v>
      </c>
      <c r="AR98" s="49">
        <v>0</v>
      </c>
      <c r="AS98" s="15">
        <v>0</v>
      </c>
      <c r="AT98" s="49">
        <v>0</v>
      </c>
    </row>
    <row r="99" spans="1:47" x14ac:dyDescent="0.2">
      <c r="A99" s="44">
        <f t="shared" si="40"/>
        <v>2014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51">
        <f t="shared" si="39"/>
        <v>0</v>
      </c>
      <c r="AO99" s="15">
        <v>0</v>
      </c>
      <c r="AP99" s="15">
        <v>0</v>
      </c>
      <c r="AQ99" s="15">
        <v>0</v>
      </c>
      <c r="AR99" s="49">
        <v>0</v>
      </c>
      <c r="AS99" s="15">
        <v>0</v>
      </c>
      <c r="AT99" s="49">
        <v>0</v>
      </c>
    </row>
    <row r="100" spans="1:47" x14ac:dyDescent="0.2">
      <c r="A100" s="44">
        <f t="shared" si="40"/>
        <v>2015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51">
        <f t="shared" si="39"/>
        <v>0</v>
      </c>
      <c r="AP100" s="15">
        <v>0</v>
      </c>
      <c r="AQ100" s="15">
        <v>0</v>
      </c>
      <c r="AR100" s="49">
        <v>0</v>
      </c>
      <c r="AS100" s="15">
        <v>0</v>
      </c>
      <c r="AT100" s="49">
        <v>0</v>
      </c>
    </row>
    <row r="101" spans="1:47" x14ac:dyDescent="0.2">
      <c r="A101" s="44">
        <f t="shared" si="40"/>
        <v>2016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51">
        <f t="shared" si="39"/>
        <v>0</v>
      </c>
      <c r="AQ101" s="15">
        <v>0</v>
      </c>
      <c r="AR101" s="49">
        <v>0</v>
      </c>
      <c r="AS101" s="15">
        <v>0</v>
      </c>
      <c r="AT101" s="49">
        <v>0</v>
      </c>
    </row>
    <row r="102" spans="1:47" x14ac:dyDescent="0.2">
      <c r="A102" s="46">
        <f t="shared" si="40"/>
        <v>2017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51">
        <f t="shared" si="39"/>
        <v>0</v>
      </c>
      <c r="AR102" s="49">
        <v>0</v>
      </c>
      <c r="AS102" s="15">
        <v>0</v>
      </c>
      <c r="AT102" s="49">
        <v>0</v>
      </c>
    </row>
    <row r="103" spans="1:47" s="49" customFormat="1" x14ac:dyDescent="0.2">
      <c r="A103" s="56">
        <f t="shared" si="40"/>
        <v>2018</v>
      </c>
      <c r="B103" s="49">
        <v>0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51">
        <f t="shared" si="39"/>
        <v>0</v>
      </c>
      <c r="AS103" s="49">
        <v>0</v>
      </c>
      <c r="AT103" s="49">
        <v>0</v>
      </c>
    </row>
    <row r="104" spans="1:47" s="49" customFormat="1" x14ac:dyDescent="0.2">
      <c r="A104" s="59">
        <f t="shared" si="40"/>
        <v>2019</v>
      </c>
      <c r="B104" s="49">
        <v>0</v>
      </c>
      <c r="C104" s="49">
        <v>0</v>
      </c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51">
        <f t="shared" si="39"/>
        <v>0</v>
      </c>
      <c r="AT104" s="49">
        <v>0</v>
      </c>
    </row>
    <row r="105" spans="1:47" s="49" customFormat="1" ht="13.5" thickBot="1" x14ac:dyDescent="0.25">
      <c r="A105" s="62">
        <f t="shared" si="40"/>
        <v>2020</v>
      </c>
      <c r="B105" s="49">
        <v>0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51">
        <f t="shared" si="39"/>
        <v>0</v>
      </c>
    </row>
    <row r="106" spans="1:47" x14ac:dyDescent="0.2">
      <c r="A106" s="26" t="s">
        <v>16</v>
      </c>
      <c r="B106" s="32">
        <f>SUM(B77:B105)</f>
        <v>3</v>
      </c>
      <c r="C106" s="32">
        <f t="shared" ref="C106:AE106" si="41">SUM(C77:C105)</f>
        <v>0</v>
      </c>
      <c r="D106" s="32">
        <f t="shared" si="41"/>
        <v>1</v>
      </c>
      <c r="E106" s="32">
        <f t="shared" si="41"/>
        <v>6</v>
      </c>
      <c r="F106" s="32">
        <f t="shared" si="41"/>
        <v>0</v>
      </c>
      <c r="G106" s="32">
        <f t="shared" si="41"/>
        <v>0</v>
      </c>
      <c r="H106" s="32">
        <f t="shared" si="41"/>
        <v>0</v>
      </c>
      <c r="I106" s="32">
        <f t="shared" si="41"/>
        <v>0</v>
      </c>
      <c r="J106" s="32">
        <f t="shared" si="41"/>
        <v>0</v>
      </c>
      <c r="K106" s="32">
        <f t="shared" si="41"/>
        <v>0</v>
      </c>
      <c r="L106" s="32">
        <f t="shared" si="41"/>
        <v>10</v>
      </c>
      <c r="M106" s="32">
        <f t="shared" si="41"/>
        <v>0</v>
      </c>
      <c r="N106" s="32">
        <f t="shared" si="41"/>
        <v>0</v>
      </c>
      <c r="O106" s="32">
        <f t="shared" si="41"/>
        <v>3</v>
      </c>
      <c r="P106" s="32">
        <f t="shared" si="41"/>
        <v>2</v>
      </c>
      <c r="Q106" s="32">
        <f t="shared" si="41"/>
        <v>0</v>
      </c>
      <c r="R106" s="32">
        <f t="shared" si="41"/>
        <v>1</v>
      </c>
      <c r="S106" s="32">
        <f t="shared" si="41"/>
        <v>0</v>
      </c>
      <c r="T106" s="32">
        <f t="shared" si="41"/>
        <v>0</v>
      </c>
      <c r="U106" s="32">
        <f t="shared" si="41"/>
        <v>0</v>
      </c>
      <c r="V106" s="32">
        <f t="shared" si="41"/>
        <v>0</v>
      </c>
      <c r="W106" s="32">
        <f t="shared" si="41"/>
        <v>1</v>
      </c>
      <c r="X106" s="32">
        <f t="shared" si="41"/>
        <v>2</v>
      </c>
      <c r="Y106" s="32">
        <f t="shared" si="41"/>
        <v>0</v>
      </c>
      <c r="Z106" s="32">
        <f t="shared" si="41"/>
        <v>0</v>
      </c>
      <c r="AA106" s="32">
        <f t="shared" si="41"/>
        <v>12</v>
      </c>
      <c r="AB106" s="32">
        <f t="shared" si="41"/>
        <v>0</v>
      </c>
      <c r="AC106" s="32">
        <f t="shared" si="41"/>
        <v>0</v>
      </c>
      <c r="AD106" s="32">
        <f t="shared" si="41"/>
        <v>0</v>
      </c>
      <c r="AE106" s="32">
        <f t="shared" si="41"/>
        <v>41</v>
      </c>
      <c r="AJ106" s="32">
        <f t="shared" ref="AJ106" si="42">SUM(AJ77:AJ105)</f>
        <v>26</v>
      </c>
      <c r="AK106" s="32">
        <f t="shared" ref="AK106" si="43">SUM(AK77:AK105)</f>
        <v>26</v>
      </c>
      <c r="AL106" s="32">
        <f t="shared" ref="AL106" si="44">SUM(AL77:AL105)</f>
        <v>26</v>
      </c>
      <c r="AM106" s="32">
        <f t="shared" ref="AM106" si="45">SUM(AM77:AM105)</f>
        <v>26</v>
      </c>
      <c r="AN106" s="32">
        <f t="shared" ref="AN106" si="46">SUM(AN77:AN105)</f>
        <v>27</v>
      </c>
      <c r="AO106" s="32">
        <f t="shared" ref="AO106" si="47">SUM(AO77:AO105)</f>
        <v>29</v>
      </c>
      <c r="AP106" s="32">
        <f t="shared" ref="AP106" si="48">SUM(AP77:AP105)</f>
        <v>29</v>
      </c>
      <c r="AQ106" s="32">
        <f t="shared" ref="AQ106" si="49">SUM(AQ77:AQ105)</f>
        <v>29</v>
      </c>
      <c r="AR106" s="32">
        <f t="shared" ref="AR106" si="50">SUM(AR77:AR105)</f>
        <v>41</v>
      </c>
      <c r="AS106" s="32">
        <f t="shared" ref="AS106" si="51">SUM(AS77:AS105)</f>
        <v>41</v>
      </c>
      <c r="AT106" s="32">
        <f t="shared" ref="AT106" si="52">SUM(AT77:AT105)</f>
        <v>41</v>
      </c>
      <c r="AU106" s="28"/>
    </row>
    <row r="107" spans="1:47" x14ac:dyDescent="0.2">
      <c r="AF107" s="25"/>
    </row>
    <row r="109" spans="1:47" ht="15.75" x14ac:dyDescent="0.25">
      <c r="A109" s="53" t="s">
        <v>63</v>
      </c>
    </row>
    <row r="110" spans="1:47" x14ac:dyDescent="0.2">
      <c r="A110" s="27"/>
      <c r="B110" s="66" t="s">
        <v>21</v>
      </c>
      <c r="C110" s="66"/>
      <c r="D110" s="66"/>
      <c r="E110" s="66"/>
      <c r="F110" s="66"/>
      <c r="G110" s="44"/>
      <c r="H110" s="44"/>
      <c r="I110" s="44"/>
      <c r="J110" s="44"/>
      <c r="K110" s="44"/>
      <c r="L110" s="44"/>
      <c r="M110" s="44"/>
      <c r="N110" s="44"/>
      <c r="O110" s="27"/>
    </row>
    <row r="111" spans="1:47" ht="13.5" thickBot="1" x14ac:dyDescent="0.25">
      <c r="A111" s="9" t="s">
        <v>15</v>
      </c>
      <c r="B111" s="10">
        <v>1992</v>
      </c>
      <c r="C111" s="10">
        <f>B111+1</f>
        <v>1993</v>
      </c>
      <c r="D111" s="10">
        <f t="shared" ref="D111:AD111" si="53">C111+1</f>
        <v>1994</v>
      </c>
      <c r="E111" s="10">
        <f t="shared" si="53"/>
        <v>1995</v>
      </c>
      <c r="F111" s="10">
        <f t="shared" si="53"/>
        <v>1996</v>
      </c>
      <c r="G111" s="10">
        <f t="shared" si="53"/>
        <v>1997</v>
      </c>
      <c r="H111" s="10">
        <f t="shared" si="53"/>
        <v>1998</v>
      </c>
      <c r="I111" s="10">
        <f t="shared" si="53"/>
        <v>1999</v>
      </c>
      <c r="J111" s="10">
        <f t="shared" si="53"/>
        <v>2000</v>
      </c>
      <c r="K111" s="10">
        <f t="shared" si="53"/>
        <v>2001</v>
      </c>
      <c r="L111" s="10">
        <f t="shared" si="53"/>
        <v>2002</v>
      </c>
      <c r="M111" s="10">
        <f t="shared" si="53"/>
        <v>2003</v>
      </c>
      <c r="N111" s="10">
        <f t="shared" si="53"/>
        <v>2004</v>
      </c>
      <c r="O111" s="10">
        <f t="shared" si="53"/>
        <v>2005</v>
      </c>
      <c r="P111" s="10">
        <f t="shared" si="53"/>
        <v>2006</v>
      </c>
      <c r="Q111" s="10">
        <f t="shared" si="53"/>
        <v>2007</v>
      </c>
      <c r="R111" s="10">
        <f t="shared" si="53"/>
        <v>2008</v>
      </c>
      <c r="S111" s="10">
        <f t="shared" si="53"/>
        <v>2009</v>
      </c>
      <c r="T111" s="10">
        <f t="shared" si="53"/>
        <v>2010</v>
      </c>
      <c r="U111" s="10">
        <f t="shared" si="53"/>
        <v>2011</v>
      </c>
      <c r="V111" s="10">
        <f t="shared" si="53"/>
        <v>2012</v>
      </c>
      <c r="W111" s="10">
        <f t="shared" si="53"/>
        <v>2013</v>
      </c>
      <c r="X111" s="10">
        <f t="shared" si="53"/>
        <v>2014</v>
      </c>
      <c r="Y111" s="10">
        <f t="shared" si="53"/>
        <v>2015</v>
      </c>
      <c r="Z111" s="10">
        <f t="shared" si="53"/>
        <v>2016</v>
      </c>
      <c r="AA111" s="10">
        <f t="shared" si="53"/>
        <v>2017</v>
      </c>
      <c r="AB111" s="10">
        <f t="shared" si="53"/>
        <v>2018</v>
      </c>
      <c r="AC111" s="10">
        <f t="shared" si="53"/>
        <v>2019</v>
      </c>
      <c r="AD111" s="10">
        <f t="shared" si="53"/>
        <v>2020</v>
      </c>
      <c r="AE111" s="11" t="s">
        <v>16</v>
      </c>
      <c r="AJ111" s="10" t="s">
        <v>12</v>
      </c>
      <c r="AK111" s="10" t="s">
        <v>13</v>
      </c>
      <c r="AL111" s="10" t="s">
        <v>36</v>
      </c>
      <c r="AM111" s="10" t="s">
        <v>43</v>
      </c>
      <c r="AN111" s="10" t="s">
        <v>46</v>
      </c>
      <c r="AO111" s="10" t="s">
        <v>49</v>
      </c>
      <c r="AP111" s="10" t="s">
        <v>55</v>
      </c>
      <c r="AQ111" s="10" t="s">
        <v>60</v>
      </c>
      <c r="AR111" s="10" t="s">
        <v>67</v>
      </c>
      <c r="AS111" s="10" t="s">
        <v>78</v>
      </c>
      <c r="AT111" s="10" t="s">
        <v>84</v>
      </c>
      <c r="AU111" s="28"/>
    </row>
    <row r="112" spans="1:47" x14ac:dyDescent="0.2">
      <c r="A112" s="44">
        <v>1992</v>
      </c>
      <c r="B112" s="49">
        <v>7</v>
      </c>
      <c r="C112" s="49">
        <v>0</v>
      </c>
      <c r="D112" s="49">
        <v>0</v>
      </c>
      <c r="E112" s="49">
        <v>1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27">
        <f>SUM(B112:AD112)</f>
        <v>8</v>
      </c>
      <c r="AJ112" s="15">
        <v>8</v>
      </c>
      <c r="AK112" s="15">
        <v>8</v>
      </c>
      <c r="AL112" s="15">
        <v>7</v>
      </c>
      <c r="AM112" s="15">
        <v>8</v>
      </c>
      <c r="AN112" s="15">
        <v>8</v>
      </c>
      <c r="AO112" s="15">
        <v>8</v>
      </c>
      <c r="AP112" s="15">
        <v>8</v>
      </c>
      <c r="AQ112" s="15">
        <v>9</v>
      </c>
      <c r="AR112" s="49">
        <v>8</v>
      </c>
      <c r="AS112" s="15">
        <v>8</v>
      </c>
      <c r="AT112" s="49">
        <v>8</v>
      </c>
    </row>
    <row r="113" spans="1:46" x14ac:dyDescent="0.2">
      <c r="A113" s="44">
        <f>A112+1</f>
        <v>1993</v>
      </c>
      <c r="B113" s="49">
        <v>0</v>
      </c>
      <c r="C113" s="49">
        <v>0</v>
      </c>
      <c r="D113" s="49">
        <v>0</v>
      </c>
      <c r="E113" s="49">
        <v>1</v>
      </c>
      <c r="F113" s="49">
        <v>0</v>
      </c>
      <c r="G113" s="49">
        <v>0</v>
      </c>
      <c r="H113" s="49">
        <v>1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51">
        <f t="shared" ref="AE113:AE140" si="54">SUM(B113:AD113)</f>
        <v>2</v>
      </c>
      <c r="AJ113" s="15">
        <v>1</v>
      </c>
      <c r="AK113" s="15">
        <v>2</v>
      </c>
      <c r="AL113" s="15">
        <v>1</v>
      </c>
      <c r="AM113" s="15">
        <v>1</v>
      </c>
      <c r="AN113" s="15">
        <v>2</v>
      </c>
      <c r="AO113" s="15">
        <v>2</v>
      </c>
      <c r="AP113" s="15">
        <v>2</v>
      </c>
      <c r="AQ113" s="15">
        <v>2</v>
      </c>
      <c r="AR113" s="49">
        <v>2</v>
      </c>
      <c r="AS113" s="15">
        <v>2</v>
      </c>
      <c r="AT113" s="49">
        <v>2</v>
      </c>
    </row>
    <row r="114" spans="1:46" x14ac:dyDescent="0.2">
      <c r="A114" s="44">
        <f>A113+1</f>
        <v>1994</v>
      </c>
      <c r="B114" s="49">
        <v>0</v>
      </c>
      <c r="C114" s="49">
        <v>0</v>
      </c>
      <c r="D114" s="49">
        <v>2</v>
      </c>
      <c r="E114" s="49">
        <v>11</v>
      </c>
      <c r="F114" s="49">
        <v>0</v>
      </c>
      <c r="G114" s="49"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49">
        <v>0</v>
      </c>
      <c r="AA114" s="49">
        <v>0</v>
      </c>
      <c r="AB114" s="49">
        <v>0</v>
      </c>
      <c r="AC114" s="49">
        <v>0</v>
      </c>
      <c r="AD114" s="49">
        <v>0</v>
      </c>
      <c r="AE114" s="51">
        <f t="shared" si="54"/>
        <v>13</v>
      </c>
      <c r="AJ114" s="15">
        <v>12</v>
      </c>
      <c r="AK114" s="15">
        <v>13</v>
      </c>
      <c r="AL114" s="15">
        <v>12</v>
      </c>
      <c r="AM114" s="15">
        <v>12</v>
      </c>
      <c r="AN114" s="15">
        <v>12</v>
      </c>
      <c r="AO114" s="15">
        <v>13</v>
      </c>
      <c r="AP114" s="15">
        <v>13</v>
      </c>
      <c r="AQ114" s="15">
        <v>13</v>
      </c>
      <c r="AR114" s="49">
        <v>13</v>
      </c>
      <c r="AS114" s="15">
        <v>13</v>
      </c>
      <c r="AT114" s="49">
        <v>12</v>
      </c>
    </row>
    <row r="115" spans="1:46" x14ac:dyDescent="0.2">
      <c r="A115" s="44">
        <f>A114+1</f>
        <v>1995</v>
      </c>
      <c r="B115" s="49">
        <v>0</v>
      </c>
      <c r="C115" s="49">
        <v>0</v>
      </c>
      <c r="D115" s="49">
        <v>0</v>
      </c>
      <c r="E115" s="49">
        <v>1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15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51">
        <f t="shared" si="54"/>
        <v>16</v>
      </c>
      <c r="AJ115" s="15">
        <v>13</v>
      </c>
      <c r="AK115" s="15">
        <v>14</v>
      </c>
      <c r="AL115" s="15">
        <v>13</v>
      </c>
      <c r="AM115" s="15">
        <v>14</v>
      </c>
      <c r="AN115" s="15">
        <v>14</v>
      </c>
      <c r="AO115" s="15">
        <v>15</v>
      </c>
      <c r="AP115" s="15">
        <v>15</v>
      </c>
      <c r="AQ115" s="15">
        <v>16</v>
      </c>
      <c r="AR115" s="49">
        <v>16</v>
      </c>
      <c r="AS115" s="15">
        <v>15</v>
      </c>
      <c r="AT115" s="49">
        <v>15</v>
      </c>
    </row>
    <row r="116" spans="1:46" x14ac:dyDescent="0.2">
      <c r="A116" s="44">
        <f t="shared" ref="A116:A140" si="55">A115+1</f>
        <v>1996</v>
      </c>
      <c r="B116" s="49">
        <v>0</v>
      </c>
      <c r="C116" s="49">
        <v>0</v>
      </c>
      <c r="D116" s="49">
        <v>0</v>
      </c>
      <c r="E116" s="49">
        <v>0</v>
      </c>
      <c r="F116" s="49">
        <v>1</v>
      </c>
      <c r="G116" s="49"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49">
        <v>0</v>
      </c>
      <c r="AA116" s="49">
        <v>0</v>
      </c>
      <c r="AB116" s="49">
        <v>0</v>
      </c>
      <c r="AC116" s="49">
        <v>0</v>
      </c>
      <c r="AD116" s="49">
        <v>0</v>
      </c>
      <c r="AE116" s="51">
        <f t="shared" si="54"/>
        <v>1</v>
      </c>
      <c r="AJ116" s="15">
        <v>1</v>
      </c>
      <c r="AK116" s="15">
        <v>1</v>
      </c>
      <c r="AL116" s="15">
        <v>1</v>
      </c>
      <c r="AM116" s="15">
        <v>1</v>
      </c>
      <c r="AN116" s="15">
        <v>1</v>
      </c>
      <c r="AO116" s="15">
        <v>1</v>
      </c>
      <c r="AP116" s="15">
        <v>1</v>
      </c>
      <c r="AQ116" s="15">
        <v>1</v>
      </c>
      <c r="AR116" s="49">
        <v>1</v>
      </c>
      <c r="AS116" s="15">
        <v>1</v>
      </c>
      <c r="AT116" s="49">
        <v>1</v>
      </c>
    </row>
    <row r="117" spans="1:46" x14ac:dyDescent="0.2">
      <c r="A117" s="44">
        <f t="shared" si="55"/>
        <v>1997</v>
      </c>
      <c r="B117" s="49">
        <v>0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1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51">
        <f t="shared" si="54"/>
        <v>1</v>
      </c>
      <c r="AJ117" s="15">
        <v>1</v>
      </c>
      <c r="AK117" s="15">
        <v>1</v>
      </c>
      <c r="AL117" s="15">
        <v>1</v>
      </c>
      <c r="AM117" s="15">
        <v>1</v>
      </c>
      <c r="AN117" s="15">
        <v>1</v>
      </c>
      <c r="AO117" s="15">
        <v>1</v>
      </c>
      <c r="AP117" s="15">
        <v>1</v>
      </c>
      <c r="AQ117" s="15">
        <v>1</v>
      </c>
      <c r="AR117" s="49">
        <v>1</v>
      </c>
      <c r="AS117" s="15">
        <v>1</v>
      </c>
      <c r="AT117" s="49">
        <v>1</v>
      </c>
    </row>
    <row r="118" spans="1:46" x14ac:dyDescent="0.2">
      <c r="A118" s="44">
        <f t="shared" si="55"/>
        <v>1998</v>
      </c>
      <c r="B118" s="49">
        <v>0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51">
        <f t="shared" si="54"/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49">
        <v>0</v>
      </c>
      <c r="AS118" s="15">
        <v>0</v>
      </c>
      <c r="AT118" s="49">
        <v>0</v>
      </c>
    </row>
    <row r="119" spans="1:46" x14ac:dyDescent="0.2">
      <c r="A119" s="44">
        <f t="shared" si="55"/>
        <v>1999</v>
      </c>
      <c r="B119" s="49">
        <v>0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51">
        <f t="shared" si="54"/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49">
        <v>0</v>
      </c>
      <c r="AS119" s="15">
        <v>0</v>
      </c>
      <c r="AT119" s="49">
        <v>0</v>
      </c>
    </row>
    <row r="120" spans="1:46" x14ac:dyDescent="0.2">
      <c r="A120" s="44">
        <f t="shared" si="55"/>
        <v>2000</v>
      </c>
      <c r="B120" s="49">
        <v>0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13</v>
      </c>
      <c r="AB120" s="49">
        <v>0</v>
      </c>
      <c r="AC120" s="49">
        <v>0</v>
      </c>
      <c r="AD120" s="49">
        <v>0</v>
      </c>
      <c r="AE120" s="51">
        <f t="shared" si="54"/>
        <v>13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49">
        <v>0</v>
      </c>
      <c r="AS120" s="15">
        <v>12</v>
      </c>
      <c r="AT120" s="49">
        <v>13</v>
      </c>
    </row>
    <row r="121" spans="1:46" x14ac:dyDescent="0.2">
      <c r="A121" s="44">
        <f t="shared" si="55"/>
        <v>2001</v>
      </c>
      <c r="B121" s="49">
        <v>0</v>
      </c>
      <c r="C121" s="49">
        <v>0</v>
      </c>
      <c r="D121" s="49">
        <v>0</v>
      </c>
      <c r="E121" s="49">
        <v>0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>
        <v>1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0</v>
      </c>
      <c r="AE121" s="51">
        <f t="shared" si="54"/>
        <v>1</v>
      </c>
      <c r="AJ121" s="15">
        <v>1</v>
      </c>
      <c r="AK121" s="15">
        <v>1</v>
      </c>
      <c r="AL121" s="15">
        <v>1</v>
      </c>
      <c r="AM121" s="15">
        <v>1</v>
      </c>
      <c r="AN121" s="15">
        <v>1</v>
      </c>
      <c r="AO121" s="15">
        <v>1</v>
      </c>
      <c r="AP121" s="15">
        <v>1</v>
      </c>
      <c r="AQ121" s="15">
        <v>1</v>
      </c>
      <c r="AR121" s="49">
        <v>1</v>
      </c>
      <c r="AS121" s="15">
        <v>1</v>
      </c>
      <c r="AT121" s="49">
        <v>1</v>
      </c>
    </row>
    <row r="122" spans="1:46" x14ac:dyDescent="0.2">
      <c r="A122" s="44">
        <f t="shared" si="55"/>
        <v>2002</v>
      </c>
      <c r="B122" s="49">
        <v>0</v>
      </c>
      <c r="C122" s="49">
        <v>0</v>
      </c>
      <c r="D122" s="49">
        <v>0</v>
      </c>
      <c r="E122" s="49">
        <v>0</v>
      </c>
      <c r="F122" s="49"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9">
        <v>0</v>
      </c>
      <c r="O122" s="49">
        <v>0</v>
      </c>
      <c r="P122" s="49">
        <v>0</v>
      </c>
      <c r="Q122" s="49">
        <v>0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0</v>
      </c>
      <c r="AE122" s="51">
        <f t="shared" si="54"/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15">
        <v>0</v>
      </c>
      <c r="AR122" s="49">
        <v>0</v>
      </c>
      <c r="AS122" s="15">
        <v>0</v>
      </c>
      <c r="AT122" s="49">
        <v>0</v>
      </c>
    </row>
    <row r="123" spans="1:46" x14ac:dyDescent="0.2">
      <c r="A123" s="44">
        <f t="shared" si="55"/>
        <v>2003</v>
      </c>
      <c r="B123" s="49">
        <v>0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51">
        <f t="shared" si="54"/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49">
        <v>0</v>
      </c>
      <c r="AS123" s="15">
        <v>0</v>
      </c>
      <c r="AT123" s="49">
        <v>0</v>
      </c>
    </row>
    <row r="124" spans="1:46" x14ac:dyDescent="0.2">
      <c r="A124" s="44">
        <f t="shared" si="55"/>
        <v>2004</v>
      </c>
      <c r="B124" s="49">
        <v>0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2</v>
      </c>
      <c r="P124" s="49">
        <v>1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51">
        <f t="shared" si="54"/>
        <v>3</v>
      </c>
      <c r="AJ124" s="15">
        <v>3</v>
      </c>
      <c r="AK124" s="15">
        <v>3</v>
      </c>
      <c r="AL124" s="15">
        <v>3</v>
      </c>
      <c r="AM124" s="15">
        <v>3</v>
      </c>
      <c r="AN124" s="15">
        <v>3</v>
      </c>
      <c r="AO124" s="15">
        <v>3</v>
      </c>
      <c r="AP124" s="15">
        <v>3</v>
      </c>
      <c r="AQ124" s="15">
        <v>3</v>
      </c>
      <c r="AR124" s="49">
        <v>3</v>
      </c>
      <c r="AS124" s="15">
        <v>3</v>
      </c>
      <c r="AT124" s="49">
        <v>3</v>
      </c>
    </row>
    <row r="125" spans="1:46" x14ac:dyDescent="0.2">
      <c r="A125" s="44">
        <f t="shared" si="55"/>
        <v>2005</v>
      </c>
      <c r="B125" s="49">
        <v>0</v>
      </c>
      <c r="C125" s="49">
        <v>0</v>
      </c>
      <c r="D125" s="49">
        <v>0</v>
      </c>
      <c r="E125" s="49">
        <v>0</v>
      </c>
      <c r="F125" s="49">
        <v>0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9">
        <v>0</v>
      </c>
      <c r="O125" s="49">
        <v>2</v>
      </c>
      <c r="P125" s="49">
        <v>0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51">
        <f t="shared" si="54"/>
        <v>2</v>
      </c>
      <c r="AJ125" s="15">
        <v>1</v>
      </c>
      <c r="AK125" s="15">
        <v>1</v>
      </c>
      <c r="AL125" s="15">
        <v>1</v>
      </c>
      <c r="AM125" s="15">
        <v>1</v>
      </c>
      <c r="AN125" s="15">
        <v>1</v>
      </c>
      <c r="AO125" s="15">
        <v>2</v>
      </c>
      <c r="AP125" s="15">
        <v>2</v>
      </c>
      <c r="AQ125" s="15">
        <v>2</v>
      </c>
      <c r="AR125" s="49">
        <v>2</v>
      </c>
      <c r="AS125" s="15">
        <v>2</v>
      </c>
      <c r="AT125" s="49">
        <v>2</v>
      </c>
    </row>
    <row r="126" spans="1:46" x14ac:dyDescent="0.2">
      <c r="A126" s="44">
        <f t="shared" si="55"/>
        <v>2006</v>
      </c>
      <c r="B126" s="49">
        <v>0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51">
        <f t="shared" si="54"/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49">
        <v>0</v>
      </c>
      <c r="AS126" s="15">
        <v>0</v>
      </c>
      <c r="AT126" s="49">
        <v>0</v>
      </c>
    </row>
    <row r="127" spans="1:46" x14ac:dyDescent="0.2">
      <c r="A127" s="44">
        <f t="shared" si="55"/>
        <v>2007</v>
      </c>
      <c r="B127" s="49">
        <v>0</v>
      </c>
      <c r="C127" s="49">
        <v>0</v>
      </c>
      <c r="D127" s="49">
        <v>0</v>
      </c>
      <c r="E127" s="49">
        <v>0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1</v>
      </c>
      <c r="S127" s="49">
        <v>0</v>
      </c>
      <c r="T127" s="49">
        <v>0</v>
      </c>
      <c r="U127" s="49">
        <v>0</v>
      </c>
      <c r="V127" s="49">
        <v>0</v>
      </c>
      <c r="W127" s="49">
        <v>1</v>
      </c>
      <c r="X127" s="49">
        <v>2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51">
        <f t="shared" si="54"/>
        <v>4</v>
      </c>
      <c r="AJ127" s="15">
        <v>1</v>
      </c>
      <c r="AK127" s="15">
        <v>1</v>
      </c>
      <c r="AL127" s="15">
        <v>1</v>
      </c>
      <c r="AM127" s="15">
        <v>1</v>
      </c>
      <c r="AN127" s="15">
        <v>2</v>
      </c>
      <c r="AO127" s="15">
        <v>4</v>
      </c>
      <c r="AP127" s="15">
        <v>4</v>
      </c>
      <c r="AQ127" s="15">
        <v>4</v>
      </c>
      <c r="AR127" s="49">
        <v>4</v>
      </c>
      <c r="AS127" s="15">
        <v>4</v>
      </c>
      <c r="AT127" s="49">
        <v>4</v>
      </c>
    </row>
    <row r="128" spans="1:46" x14ac:dyDescent="0.2">
      <c r="A128" s="44">
        <f t="shared" si="55"/>
        <v>2008</v>
      </c>
      <c r="B128" s="49">
        <v>0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51">
        <f t="shared" si="54"/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15">
        <v>0</v>
      </c>
      <c r="AR128" s="49">
        <v>0</v>
      </c>
      <c r="AS128" s="15">
        <v>0</v>
      </c>
      <c r="AT128" s="49">
        <v>0</v>
      </c>
    </row>
    <row r="129" spans="1:47" x14ac:dyDescent="0.2">
      <c r="A129" s="44">
        <f t="shared" si="55"/>
        <v>2009</v>
      </c>
      <c r="B129" s="49">
        <v>0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51">
        <f t="shared" si="54"/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49">
        <v>0</v>
      </c>
      <c r="AS129" s="15">
        <v>0</v>
      </c>
      <c r="AT129" s="49">
        <v>0</v>
      </c>
    </row>
    <row r="130" spans="1:47" x14ac:dyDescent="0.2">
      <c r="A130" s="44">
        <f t="shared" si="55"/>
        <v>2010</v>
      </c>
      <c r="B130" s="49">
        <v>0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51">
        <f t="shared" si="54"/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15">
        <v>0</v>
      </c>
      <c r="AR130" s="49">
        <v>0</v>
      </c>
      <c r="AS130" s="15">
        <v>0</v>
      </c>
      <c r="AT130" s="49">
        <v>0</v>
      </c>
    </row>
    <row r="131" spans="1:47" x14ac:dyDescent="0.2">
      <c r="A131" s="44">
        <f t="shared" si="55"/>
        <v>2011</v>
      </c>
      <c r="B131" s="49">
        <v>0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51">
        <f t="shared" si="54"/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0</v>
      </c>
      <c r="AQ131" s="15">
        <v>0</v>
      </c>
      <c r="AR131" s="49">
        <v>0</v>
      </c>
      <c r="AS131" s="15">
        <v>0</v>
      </c>
      <c r="AT131" s="49">
        <v>0</v>
      </c>
    </row>
    <row r="132" spans="1:47" x14ac:dyDescent="0.2">
      <c r="A132" s="44">
        <f t="shared" si="55"/>
        <v>2012</v>
      </c>
      <c r="B132" s="49">
        <v>0</v>
      </c>
      <c r="C132" s="49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0</v>
      </c>
      <c r="AE132" s="51">
        <f t="shared" si="54"/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49">
        <v>0</v>
      </c>
      <c r="AS132" s="15">
        <v>0</v>
      </c>
      <c r="AT132" s="49">
        <v>0</v>
      </c>
    </row>
    <row r="133" spans="1:47" x14ac:dyDescent="0.2">
      <c r="A133" s="44">
        <f t="shared" si="55"/>
        <v>2013</v>
      </c>
      <c r="B133" s="49">
        <v>0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51">
        <f t="shared" si="54"/>
        <v>0</v>
      </c>
      <c r="AN133" s="15">
        <v>0</v>
      </c>
      <c r="AO133" s="15">
        <v>0</v>
      </c>
      <c r="AP133" s="15">
        <v>0</v>
      </c>
      <c r="AQ133" s="15">
        <v>0</v>
      </c>
      <c r="AR133" s="49">
        <v>0</v>
      </c>
      <c r="AS133" s="15">
        <v>0</v>
      </c>
      <c r="AT133" s="49">
        <v>0</v>
      </c>
    </row>
    <row r="134" spans="1:47" x14ac:dyDescent="0.2">
      <c r="A134" s="44">
        <f t="shared" si="55"/>
        <v>2014</v>
      </c>
      <c r="B134" s="49">
        <v>0</v>
      </c>
      <c r="C134" s="49">
        <v>0</v>
      </c>
      <c r="D134" s="49">
        <v>0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9">
        <v>0</v>
      </c>
      <c r="Q134" s="49">
        <v>0</v>
      </c>
      <c r="R134" s="49">
        <v>0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49">
        <v>0</v>
      </c>
      <c r="AA134" s="49">
        <v>0</v>
      </c>
      <c r="AB134" s="49">
        <v>0</v>
      </c>
      <c r="AC134" s="49">
        <v>0</v>
      </c>
      <c r="AD134" s="49">
        <v>0</v>
      </c>
      <c r="AE134" s="51">
        <f t="shared" si="54"/>
        <v>0</v>
      </c>
      <c r="AO134" s="15">
        <v>0</v>
      </c>
      <c r="AP134" s="15">
        <v>0</v>
      </c>
      <c r="AQ134" s="15">
        <v>0</v>
      </c>
      <c r="AR134" s="49">
        <v>0</v>
      </c>
      <c r="AS134" s="15">
        <v>0</v>
      </c>
      <c r="AT134" s="49">
        <v>0</v>
      </c>
    </row>
    <row r="135" spans="1:47" x14ac:dyDescent="0.2">
      <c r="A135" s="44">
        <f t="shared" si="55"/>
        <v>2015</v>
      </c>
      <c r="B135" s="49">
        <v>0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51">
        <f t="shared" si="54"/>
        <v>0</v>
      </c>
      <c r="AP135" s="15">
        <v>0</v>
      </c>
      <c r="AQ135" s="15">
        <v>0</v>
      </c>
      <c r="AR135" s="49">
        <v>0</v>
      </c>
      <c r="AS135" s="15">
        <v>0</v>
      </c>
      <c r="AT135" s="49">
        <v>0</v>
      </c>
    </row>
    <row r="136" spans="1:47" x14ac:dyDescent="0.2">
      <c r="A136" s="44">
        <f t="shared" si="55"/>
        <v>2016</v>
      </c>
      <c r="B136" s="49">
        <v>0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51">
        <f t="shared" si="54"/>
        <v>0</v>
      </c>
      <c r="AQ136" s="15">
        <v>0</v>
      </c>
      <c r="AR136" s="49">
        <v>0</v>
      </c>
      <c r="AS136" s="15">
        <v>0</v>
      </c>
      <c r="AT136" s="49">
        <v>0</v>
      </c>
    </row>
    <row r="137" spans="1:47" x14ac:dyDescent="0.2">
      <c r="A137" s="46">
        <f t="shared" si="55"/>
        <v>2017</v>
      </c>
      <c r="B137" s="49">
        <v>0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51">
        <f t="shared" si="54"/>
        <v>0</v>
      </c>
      <c r="AR137" s="49">
        <v>0</v>
      </c>
      <c r="AS137" s="15">
        <v>0</v>
      </c>
      <c r="AT137" s="49">
        <v>0</v>
      </c>
    </row>
    <row r="138" spans="1:47" s="49" customFormat="1" x14ac:dyDescent="0.2">
      <c r="A138" s="56">
        <f t="shared" si="55"/>
        <v>2018</v>
      </c>
      <c r="B138" s="49">
        <v>0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51">
        <f t="shared" si="54"/>
        <v>0</v>
      </c>
      <c r="AS138" s="49">
        <v>0</v>
      </c>
      <c r="AT138" s="49">
        <v>0</v>
      </c>
    </row>
    <row r="139" spans="1:47" s="49" customFormat="1" x14ac:dyDescent="0.2">
      <c r="A139" s="59">
        <f t="shared" si="55"/>
        <v>2019</v>
      </c>
      <c r="B139" s="49">
        <v>0</v>
      </c>
      <c r="C139" s="49">
        <v>0</v>
      </c>
      <c r="D139" s="49">
        <v>0</v>
      </c>
      <c r="E139" s="49">
        <v>0</v>
      </c>
      <c r="F139" s="49">
        <v>0</v>
      </c>
      <c r="G139" s="49">
        <v>0</v>
      </c>
      <c r="H139" s="49">
        <v>0</v>
      </c>
      <c r="I139" s="49">
        <v>0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49">
        <v>0</v>
      </c>
      <c r="Q139" s="49">
        <v>0</v>
      </c>
      <c r="R139" s="49">
        <v>0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51">
        <f t="shared" si="54"/>
        <v>0</v>
      </c>
      <c r="AT139" s="49">
        <v>0</v>
      </c>
    </row>
    <row r="140" spans="1:47" s="49" customFormat="1" ht="13.5" thickBot="1" x14ac:dyDescent="0.25">
      <c r="A140" s="62">
        <f t="shared" si="55"/>
        <v>2020</v>
      </c>
      <c r="B140" s="49">
        <v>0</v>
      </c>
      <c r="C140" s="49">
        <v>0</v>
      </c>
      <c r="D140" s="49">
        <v>0</v>
      </c>
      <c r="E140" s="49">
        <v>0</v>
      </c>
      <c r="F140" s="49">
        <v>0</v>
      </c>
      <c r="G140" s="49">
        <v>0</v>
      </c>
      <c r="H140" s="49">
        <v>0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49">
        <v>0</v>
      </c>
      <c r="Q140" s="49">
        <v>0</v>
      </c>
      <c r="R140" s="49">
        <v>0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49">
        <v>0</v>
      </c>
      <c r="AA140" s="49">
        <v>0</v>
      </c>
      <c r="AB140" s="49">
        <v>0</v>
      </c>
      <c r="AC140" s="49">
        <v>0</v>
      </c>
      <c r="AD140" s="49">
        <v>0</v>
      </c>
      <c r="AE140" s="51">
        <f t="shared" si="54"/>
        <v>0</v>
      </c>
    </row>
    <row r="141" spans="1:47" x14ac:dyDescent="0.2">
      <c r="A141" s="26" t="s">
        <v>16</v>
      </c>
      <c r="B141" s="32">
        <f>SUM(B112:B140)</f>
        <v>7</v>
      </c>
      <c r="C141" s="32">
        <f t="shared" ref="C141:AE141" si="56">SUM(C112:C140)</f>
        <v>0</v>
      </c>
      <c r="D141" s="32">
        <f t="shared" si="56"/>
        <v>2</v>
      </c>
      <c r="E141" s="32">
        <f t="shared" si="56"/>
        <v>14</v>
      </c>
      <c r="F141" s="32">
        <f t="shared" si="56"/>
        <v>1</v>
      </c>
      <c r="G141" s="32">
        <f t="shared" si="56"/>
        <v>0</v>
      </c>
      <c r="H141" s="32">
        <f t="shared" si="56"/>
        <v>1</v>
      </c>
      <c r="I141" s="32">
        <f t="shared" si="56"/>
        <v>0</v>
      </c>
      <c r="J141" s="32">
        <f t="shared" si="56"/>
        <v>0</v>
      </c>
      <c r="K141" s="32">
        <f t="shared" si="56"/>
        <v>0</v>
      </c>
      <c r="L141" s="32">
        <f t="shared" si="56"/>
        <v>16</v>
      </c>
      <c r="M141" s="32">
        <f t="shared" si="56"/>
        <v>0</v>
      </c>
      <c r="N141" s="32">
        <f t="shared" si="56"/>
        <v>0</v>
      </c>
      <c r="O141" s="32">
        <f t="shared" si="56"/>
        <v>4</v>
      </c>
      <c r="P141" s="32">
        <f t="shared" si="56"/>
        <v>2</v>
      </c>
      <c r="Q141" s="32">
        <f t="shared" si="56"/>
        <v>0</v>
      </c>
      <c r="R141" s="32">
        <f t="shared" si="56"/>
        <v>1</v>
      </c>
      <c r="S141" s="32">
        <f t="shared" si="56"/>
        <v>0</v>
      </c>
      <c r="T141" s="32">
        <f t="shared" si="56"/>
        <v>0</v>
      </c>
      <c r="U141" s="32">
        <f t="shared" si="56"/>
        <v>0</v>
      </c>
      <c r="V141" s="32">
        <f t="shared" si="56"/>
        <v>0</v>
      </c>
      <c r="W141" s="32">
        <f t="shared" si="56"/>
        <v>1</v>
      </c>
      <c r="X141" s="32">
        <f t="shared" si="56"/>
        <v>2</v>
      </c>
      <c r="Y141" s="32">
        <f t="shared" si="56"/>
        <v>0</v>
      </c>
      <c r="Z141" s="32">
        <f t="shared" si="56"/>
        <v>0</v>
      </c>
      <c r="AA141" s="32">
        <f t="shared" si="56"/>
        <v>13</v>
      </c>
      <c r="AB141" s="32">
        <f t="shared" si="56"/>
        <v>0</v>
      </c>
      <c r="AC141" s="32">
        <f t="shared" si="56"/>
        <v>0</v>
      </c>
      <c r="AD141" s="32">
        <f t="shared" si="56"/>
        <v>0</v>
      </c>
      <c r="AE141" s="32">
        <f t="shared" si="56"/>
        <v>64</v>
      </c>
      <c r="AG141" s="25"/>
      <c r="AJ141" s="32">
        <f t="shared" ref="AJ141" si="57">SUM(AJ112:AJ140)</f>
        <v>42</v>
      </c>
      <c r="AK141" s="32">
        <f t="shared" ref="AK141" si="58">SUM(AK112:AK140)</f>
        <v>45</v>
      </c>
      <c r="AL141" s="32">
        <f t="shared" ref="AL141" si="59">SUM(AL112:AL140)</f>
        <v>41</v>
      </c>
      <c r="AM141" s="32">
        <f t="shared" ref="AM141" si="60">SUM(AM112:AM140)</f>
        <v>43</v>
      </c>
      <c r="AN141" s="32">
        <f t="shared" ref="AN141" si="61">SUM(AN112:AN140)</f>
        <v>45</v>
      </c>
      <c r="AO141" s="32">
        <f t="shared" ref="AO141" si="62">SUM(AO112:AO140)</f>
        <v>50</v>
      </c>
      <c r="AP141" s="32">
        <f t="shared" ref="AP141" si="63">SUM(AP112:AP140)</f>
        <v>50</v>
      </c>
      <c r="AQ141" s="32">
        <f t="shared" ref="AQ141" si="64">SUM(AQ112:AQ140)</f>
        <v>52</v>
      </c>
      <c r="AR141" s="32">
        <f t="shared" ref="AR141" si="65">SUM(AR112:AR140)</f>
        <v>51</v>
      </c>
      <c r="AS141" s="32">
        <f t="shared" ref="AS141" si="66">SUM(AS112:AS140)</f>
        <v>62</v>
      </c>
      <c r="AT141" s="32">
        <f t="shared" ref="AT141" si="67">SUM(AT112:AT140)</f>
        <v>62</v>
      </c>
      <c r="AU141" s="28"/>
    </row>
    <row r="143" spans="1:47" customFormat="1" x14ac:dyDescent="0.2">
      <c r="AD143" s="48"/>
    </row>
    <row r="144" spans="1:47" customFormat="1" x14ac:dyDescent="0.2">
      <c r="AD144" s="48"/>
    </row>
    <row r="145" spans="30:30" customFormat="1" x14ac:dyDescent="0.2">
      <c r="AD145" s="48"/>
    </row>
    <row r="146" spans="30:30" customFormat="1" x14ac:dyDescent="0.2">
      <c r="AD146" s="48"/>
    </row>
    <row r="147" spans="30:30" customFormat="1" x14ac:dyDescent="0.2">
      <c r="AD147" s="48"/>
    </row>
    <row r="148" spans="30:30" customFormat="1" x14ac:dyDescent="0.2">
      <c r="AD148" s="48"/>
    </row>
    <row r="149" spans="30:30" customFormat="1" x14ac:dyDescent="0.2">
      <c r="AD149" s="48"/>
    </row>
    <row r="150" spans="30:30" customFormat="1" x14ac:dyDescent="0.2">
      <c r="AD150" s="48"/>
    </row>
    <row r="151" spans="30:30" customFormat="1" x14ac:dyDescent="0.2">
      <c r="AD151" s="48"/>
    </row>
    <row r="152" spans="30:30" customFormat="1" x14ac:dyDescent="0.2">
      <c r="AD152" s="48"/>
    </row>
    <row r="153" spans="30:30" customFormat="1" x14ac:dyDescent="0.2">
      <c r="AD153" s="48"/>
    </row>
    <row r="154" spans="30:30" customFormat="1" x14ac:dyDescent="0.2">
      <c r="AD154" s="48"/>
    </row>
    <row r="155" spans="30:30" customFormat="1" x14ac:dyDescent="0.2">
      <c r="AD155" s="48"/>
    </row>
    <row r="156" spans="30:30" customFormat="1" x14ac:dyDescent="0.2">
      <c r="AD156" s="48"/>
    </row>
    <row r="157" spans="30:30" customFormat="1" x14ac:dyDescent="0.2">
      <c r="AD157" s="48"/>
    </row>
    <row r="158" spans="30:30" customFormat="1" x14ac:dyDescent="0.2">
      <c r="AD158" s="48"/>
    </row>
    <row r="159" spans="30:30" customFormat="1" x14ac:dyDescent="0.2">
      <c r="AD159" s="48"/>
    </row>
    <row r="160" spans="30:30" customFormat="1" x14ac:dyDescent="0.2">
      <c r="AD160" s="48"/>
    </row>
    <row r="161" spans="30:30" customFormat="1" x14ac:dyDescent="0.2">
      <c r="AD161" s="48"/>
    </row>
    <row r="162" spans="30:30" customFormat="1" x14ac:dyDescent="0.2">
      <c r="AD162" s="48"/>
    </row>
    <row r="163" spans="30:30" customFormat="1" x14ac:dyDescent="0.2">
      <c r="AD163" s="48"/>
    </row>
    <row r="164" spans="30:30" customFormat="1" x14ac:dyDescent="0.2">
      <c r="AD164" s="48"/>
    </row>
    <row r="165" spans="30:30" customFormat="1" x14ac:dyDescent="0.2">
      <c r="AD165" s="48"/>
    </row>
    <row r="166" spans="30:30" customFormat="1" x14ac:dyDescent="0.2">
      <c r="AD166" s="48"/>
    </row>
    <row r="167" spans="30:30" customFormat="1" x14ac:dyDescent="0.2">
      <c r="AD167" s="48"/>
    </row>
    <row r="168" spans="30:30" customFormat="1" x14ac:dyDescent="0.2">
      <c r="AD168" s="48"/>
    </row>
    <row r="169" spans="30:30" customFormat="1" x14ac:dyDescent="0.2">
      <c r="AD169" s="48"/>
    </row>
    <row r="170" spans="30:30" customFormat="1" x14ac:dyDescent="0.2">
      <c r="AD170" s="48"/>
    </row>
    <row r="171" spans="30:30" customFormat="1" x14ac:dyDescent="0.2">
      <c r="AD171" s="48"/>
    </row>
    <row r="172" spans="30:30" customFormat="1" x14ac:dyDescent="0.2">
      <c r="AD172" s="48"/>
    </row>
    <row r="173" spans="30:30" customFormat="1" x14ac:dyDescent="0.2">
      <c r="AD173" s="48"/>
    </row>
    <row r="174" spans="30:30" customFormat="1" x14ac:dyDescent="0.2">
      <c r="AD174" s="48"/>
    </row>
    <row r="175" spans="30:30" customFormat="1" x14ac:dyDescent="0.2">
      <c r="AD175" s="48"/>
    </row>
    <row r="176" spans="30:30" customFormat="1" x14ac:dyDescent="0.2">
      <c r="AD176" s="48"/>
    </row>
    <row r="177" spans="30:30" customFormat="1" x14ac:dyDescent="0.2">
      <c r="AD177" s="48"/>
    </row>
    <row r="178" spans="30:30" customFormat="1" x14ac:dyDescent="0.2">
      <c r="AD178" s="48"/>
    </row>
    <row r="179" spans="30:30" customFormat="1" x14ac:dyDescent="0.2">
      <c r="AD179" s="48"/>
    </row>
    <row r="180" spans="30:30" customFormat="1" x14ac:dyDescent="0.2">
      <c r="AD180" s="48"/>
    </row>
    <row r="181" spans="30:30" customFormat="1" x14ac:dyDescent="0.2">
      <c r="AD181" s="48"/>
    </row>
    <row r="182" spans="30:30" customFormat="1" x14ac:dyDescent="0.2">
      <c r="AD182" s="48"/>
    </row>
    <row r="183" spans="30:30" customFormat="1" x14ac:dyDescent="0.2">
      <c r="AD183" s="48"/>
    </row>
    <row r="184" spans="30:30" customFormat="1" x14ac:dyDescent="0.2">
      <c r="AD184" s="48"/>
    </row>
    <row r="185" spans="30:30" customFormat="1" x14ac:dyDescent="0.2">
      <c r="AD185" s="48"/>
    </row>
    <row r="186" spans="30:30" customFormat="1" x14ac:dyDescent="0.2">
      <c r="AD186" s="48"/>
    </row>
    <row r="187" spans="30:30" customFormat="1" x14ac:dyDescent="0.2">
      <c r="AD187" s="48"/>
    </row>
    <row r="188" spans="30:30" customFormat="1" x14ac:dyDescent="0.2">
      <c r="AD188" s="48"/>
    </row>
    <row r="189" spans="30:30" customFormat="1" x14ac:dyDescent="0.2">
      <c r="AD189" s="48"/>
    </row>
    <row r="190" spans="30:30" customFormat="1" x14ac:dyDescent="0.2">
      <c r="AD190" s="48"/>
    </row>
    <row r="191" spans="30:30" customFormat="1" x14ac:dyDescent="0.2">
      <c r="AD191" s="48"/>
    </row>
    <row r="192" spans="30:30" customFormat="1" x14ac:dyDescent="0.2">
      <c r="AD192" s="48"/>
    </row>
    <row r="193" spans="30:30" customFormat="1" x14ac:dyDescent="0.2">
      <c r="AD193" s="48"/>
    </row>
    <row r="194" spans="30:30" customFormat="1" x14ac:dyDescent="0.2">
      <c r="AD194" s="48"/>
    </row>
    <row r="195" spans="30:30" customFormat="1" x14ac:dyDescent="0.2">
      <c r="AD195" s="48"/>
    </row>
    <row r="196" spans="30:30" customFormat="1" x14ac:dyDescent="0.2">
      <c r="AD196" s="48"/>
    </row>
    <row r="197" spans="30:30" customFormat="1" x14ac:dyDescent="0.2">
      <c r="AD197" s="48"/>
    </row>
    <row r="198" spans="30:30" customFormat="1" x14ac:dyDescent="0.2">
      <c r="AD198" s="48"/>
    </row>
    <row r="199" spans="30:30" customFormat="1" x14ac:dyDescent="0.2">
      <c r="AD199" s="48"/>
    </row>
    <row r="200" spans="30:30" customFormat="1" x14ac:dyDescent="0.2">
      <c r="AD200" s="48"/>
    </row>
    <row r="201" spans="30:30" customFormat="1" x14ac:dyDescent="0.2">
      <c r="AD201" s="48"/>
    </row>
    <row r="202" spans="30:30" customFormat="1" x14ac:dyDescent="0.2">
      <c r="AD202" s="48"/>
    </row>
    <row r="203" spans="30:30" customFormat="1" x14ac:dyDescent="0.2">
      <c r="AD203" s="48"/>
    </row>
    <row r="204" spans="30:30" customFormat="1" x14ac:dyDescent="0.2">
      <c r="AD204" s="48"/>
    </row>
    <row r="205" spans="30:30" customFormat="1" x14ac:dyDescent="0.2">
      <c r="AD205" s="48"/>
    </row>
    <row r="206" spans="30:30" customFormat="1" x14ac:dyDescent="0.2">
      <c r="AD206" s="48"/>
    </row>
    <row r="207" spans="30:30" customFormat="1" x14ac:dyDescent="0.2">
      <c r="AD207" s="48"/>
    </row>
    <row r="208" spans="30:30" customFormat="1" x14ac:dyDescent="0.2">
      <c r="AD208" s="48"/>
    </row>
    <row r="209" spans="30:30" customFormat="1" x14ac:dyDescent="0.2">
      <c r="AD209" s="48"/>
    </row>
    <row r="210" spans="30:30" customFormat="1" x14ac:dyDescent="0.2">
      <c r="AD210" s="48"/>
    </row>
    <row r="211" spans="30:30" customFormat="1" ht="15.75" customHeight="1" x14ac:dyDescent="0.2">
      <c r="AD211" s="48"/>
    </row>
    <row r="212" spans="30:30" customFormat="1" x14ac:dyDescent="0.2">
      <c r="AD212" s="48"/>
    </row>
    <row r="213" spans="30:30" customFormat="1" x14ac:dyDescent="0.2">
      <c r="AD213" s="48"/>
    </row>
    <row r="214" spans="30:30" customFormat="1" x14ac:dyDescent="0.2">
      <c r="AD214" s="48"/>
    </row>
    <row r="215" spans="30:30" customFormat="1" x14ac:dyDescent="0.2">
      <c r="AD215" s="48"/>
    </row>
    <row r="216" spans="30:30" customFormat="1" x14ac:dyDescent="0.2">
      <c r="AD216" s="48"/>
    </row>
    <row r="217" spans="30:30" customFormat="1" x14ac:dyDescent="0.2">
      <c r="AD217" s="48"/>
    </row>
    <row r="218" spans="30:30" customFormat="1" x14ac:dyDescent="0.2">
      <c r="AD218" s="48"/>
    </row>
    <row r="219" spans="30:30" customFormat="1" x14ac:dyDescent="0.2">
      <c r="AD219" s="48"/>
    </row>
    <row r="220" spans="30:30" customFormat="1" x14ac:dyDescent="0.2">
      <c r="AD220" s="48"/>
    </row>
    <row r="221" spans="30:30" customFormat="1" x14ac:dyDescent="0.2">
      <c r="AD221" s="48"/>
    </row>
    <row r="222" spans="30:30" customFormat="1" x14ac:dyDescent="0.2">
      <c r="AD222" s="48"/>
    </row>
    <row r="223" spans="30:30" customFormat="1" x14ac:dyDescent="0.2">
      <c r="AD223" s="48"/>
    </row>
    <row r="224" spans="30:30" customFormat="1" x14ac:dyDescent="0.2">
      <c r="AD224" s="48"/>
    </row>
    <row r="225" spans="30:30" customFormat="1" x14ac:dyDescent="0.2">
      <c r="AD225" s="48"/>
    </row>
    <row r="226" spans="30:30" customFormat="1" x14ac:dyDescent="0.2">
      <c r="AD226" s="48"/>
    </row>
    <row r="227" spans="30:30" customFormat="1" x14ac:dyDescent="0.2">
      <c r="AD227" s="48"/>
    </row>
    <row r="228" spans="30:30" customFormat="1" x14ac:dyDescent="0.2">
      <c r="AD228" s="48"/>
    </row>
    <row r="229" spans="30:30" customFormat="1" x14ac:dyDescent="0.2">
      <c r="AD229" s="48"/>
    </row>
    <row r="230" spans="30:30" customFormat="1" x14ac:dyDescent="0.2">
      <c r="AD230" s="48"/>
    </row>
    <row r="231" spans="30:30" customFormat="1" x14ac:dyDescent="0.2">
      <c r="AD231" s="48"/>
    </row>
    <row r="232" spans="30:30" customFormat="1" x14ac:dyDescent="0.2">
      <c r="AD232" s="48"/>
    </row>
    <row r="233" spans="30:30" customFormat="1" x14ac:dyDescent="0.2">
      <c r="AD233" s="48"/>
    </row>
    <row r="234" spans="30:30" customFormat="1" x14ac:dyDescent="0.2">
      <c r="AD234" s="48"/>
    </row>
    <row r="235" spans="30:30" customFormat="1" x14ac:dyDescent="0.2">
      <c r="AD235" s="48"/>
    </row>
    <row r="236" spans="30:30" customFormat="1" x14ac:dyDescent="0.2">
      <c r="AD236" s="48"/>
    </row>
    <row r="237" spans="30:30" customFormat="1" x14ac:dyDescent="0.2">
      <c r="AD237" s="48"/>
    </row>
    <row r="238" spans="30:30" customFormat="1" x14ac:dyDescent="0.2">
      <c r="AD238" s="48"/>
    </row>
    <row r="239" spans="30:30" customFormat="1" x14ac:dyDescent="0.2">
      <c r="AD239" s="48"/>
    </row>
    <row r="240" spans="30:30" customFormat="1" x14ac:dyDescent="0.2">
      <c r="AD240" s="48"/>
    </row>
    <row r="241" spans="30:30" customFormat="1" x14ac:dyDescent="0.2">
      <c r="AD241" s="48"/>
    </row>
    <row r="242" spans="30:30" customFormat="1" x14ac:dyDescent="0.2">
      <c r="AD242" s="48"/>
    </row>
    <row r="243" spans="30:30" customFormat="1" x14ac:dyDescent="0.2">
      <c r="AD243" s="48"/>
    </row>
    <row r="244" spans="30:30" customFormat="1" x14ac:dyDescent="0.2">
      <c r="AD244" s="48"/>
    </row>
    <row r="245" spans="30:30" customFormat="1" x14ac:dyDescent="0.2">
      <c r="AD245" s="48"/>
    </row>
    <row r="246" spans="30:30" customFormat="1" x14ac:dyDescent="0.2">
      <c r="AD246" s="48"/>
    </row>
    <row r="247" spans="30:30" customFormat="1" x14ac:dyDescent="0.2">
      <c r="AD247" s="48"/>
    </row>
    <row r="248" spans="30:30" customFormat="1" x14ac:dyDescent="0.2">
      <c r="AD248" s="48"/>
    </row>
    <row r="249" spans="30:30" customFormat="1" x14ac:dyDescent="0.2">
      <c r="AD249" s="48"/>
    </row>
    <row r="250" spans="30:30" customFormat="1" x14ac:dyDescent="0.2">
      <c r="AD250" s="48"/>
    </row>
    <row r="251" spans="30:30" customFormat="1" x14ac:dyDescent="0.2">
      <c r="AD251" s="48"/>
    </row>
    <row r="252" spans="30:30" customFormat="1" x14ac:dyDescent="0.2">
      <c r="AD252" s="48"/>
    </row>
    <row r="253" spans="30:30" customFormat="1" x14ac:dyDescent="0.2">
      <c r="AD253" s="48"/>
    </row>
    <row r="254" spans="30:30" customFormat="1" x14ac:dyDescent="0.2">
      <c r="AD254" s="48"/>
    </row>
    <row r="255" spans="30:30" customFormat="1" x14ac:dyDescent="0.2">
      <c r="AD255" s="48"/>
    </row>
    <row r="256" spans="30:30" customFormat="1" x14ac:dyDescent="0.2">
      <c r="AD256" s="48"/>
    </row>
    <row r="257" spans="30:30" customFormat="1" x14ac:dyDescent="0.2">
      <c r="AD257" s="48"/>
    </row>
    <row r="258" spans="30:30" customFormat="1" x14ac:dyDescent="0.2">
      <c r="AD258" s="48"/>
    </row>
    <row r="259" spans="30:30" customFormat="1" x14ac:dyDescent="0.2">
      <c r="AD259" s="48"/>
    </row>
    <row r="260" spans="30:30" customFormat="1" x14ac:dyDescent="0.2">
      <c r="AD260" s="48"/>
    </row>
    <row r="261" spans="30:30" customFormat="1" x14ac:dyDescent="0.2">
      <c r="AD261" s="48"/>
    </row>
    <row r="262" spans="30:30" customFormat="1" x14ac:dyDescent="0.2">
      <c r="AD262" s="48"/>
    </row>
    <row r="263" spans="30:30" customFormat="1" x14ac:dyDescent="0.2">
      <c r="AD263" s="48"/>
    </row>
    <row r="264" spans="30:30" customFormat="1" x14ac:dyDescent="0.2">
      <c r="AD264" s="48"/>
    </row>
    <row r="265" spans="30:30" customFormat="1" x14ac:dyDescent="0.2">
      <c r="AD265" s="48"/>
    </row>
    <row r="266" spans="30:30" customFormat="1" x14ac:dyDescent="0.2">
      <c r="AD266" s="48"/>
    </row>
    <row r="267" spans="30:30" customFormat="1" x14ac:dyDescent="0.2">
      <c r="AD267" s="48"/>
    </row>
    <row r="268" spans="30:30" customFormat="1" x14ac:dyDescent="0.2">
      <c r="AD268" s="48"/>
    </row>
    <row r="269" spans="30:30" customFormat="1" x14ac:dyDescent="0.2">
      <c r="AD269" s="48"/>
    </row>
    <row r="270" spans="30:30" customFormat="1" x14ac:dyDescent="0.2">
      <c r="AD270" s="48"/>
    </row>
    <row r="271" spans="30:30" customFormat="1" x14ac:dyDescent="0.2">
      <c r="AD271" s="48"/>
    </row>
    <row r="272" spans="30:30" customFormat="1" x14ac:dyDescent="0.2">
      <c r="AD272" s="48"/>
    </row>
    <row r="273" spans="30:30" customFormat="1" x14ac:dyDescent="0.2">
      <c r="AD273" s="48"/>
    </row>
    <row r="274" spans="30:30" customFormat="1" x14ac:dyDescent="0.2">
      <c r="AD274" s="48"/>
    </row>
    <row r="275" spans="30:30" customFormat="1" x14ac:dyDescent="0.2">
      <c r="AD275" s="48"/>
    </row>
    <row r="276" spans="30:30" customFormat="1" x14ac:dyDescent="0.2">
      <c r="AD276" s="48"/>
    </row>
    <row r="277" spans="30:30" customFormat="1" x14ac:dyDescent="0.2">
      <c r="AD277" s="48"/>
    </row>
    <row r="278" spans="30:30" customFormat="1" x14ac:dyDescent="0.2">
      <c r="AD278" s="48"/>
    </row>
    <row r="279" spans="30:30" customFormat="1" x14ac:dyDescent="0.2">
      <c r="AD279" s="48"/>
    </row>
    <row r="280" spans="30:30" customFormat="1" x14ac:dyDescent="0.2">
      <c r="AD280" s="48"/>
    </row>
    <row r="281" spans="30:30" customFormat="1" x14ac:dyDescent="0.2">
      <c r="AD281" s="48"/>
    </row>
    <row r="282" spans="30:30" customFormat="1" x14ac:dyDescent="0.2">
      <c r="AD282" s="48"/>
    </row>
    <row r="283" spans="30:30" customFormat="1" x14ac:dyDescent="0.2">
      <c r="AD283" s="48"/>
    </row>
    <row r="284" spans="30:30" customFormat="1" x14ac:dyDescent="0.2">
      <c r="AD284" s="48"/>
    </row>
    <row r="285" spans="30:30" customFormat="1" x14ac:dyDescent="0.2">
      <c r="AD285" s="48"/>
    </row>
    <row r="286" spans="30:30" customFormat="1" x14ac:dyDescent="0.2">
      <c r="AD286" s="48"/>
    </row>
    <row r="287" spans="30:30" customFormat="1" x14ac:dyDescent="0.2">
      <c r="AD287" s="48"/>
    </row>
    <row r="288" spans="30:30" customFormat="1" x14ac:dyDescent="0.2">
      <c r="AD288" s="48"/>
    </row>
    <row r="289" spans="30:30" customFormat="1" x14ac:dyDescent="0.2">
      <c r="AD289" s="48"/>
    </row>
    <row r="290" spans="30:30" customFormat="1" x14ac:dyDescent="0.2">
      <c r="AD290" s="48"/>
    </row>
    <row r="291" spans="30:30" customFormat="1" x14ac:dyDescent="0.2">
      <c r="AD291" s="48"/>
    </row>
    <row r="292" spans="30:30" customFormat="1" x14ac:dyDescent="0.2">
      <c r="AD292" s="48"/>
    </row>
    <row r="293" spans="30:30" customFormat="1" x14ac:dyDescent="0.2">
      <c r="AD293" s="48"/>
    </row>
    <row r="294" spans="30:30" customFormat="1" x14ac:dyDescent="0.2">
      <c r="AD294" s="48"/>
    </row>
    <row r="295" spans="30:30" customFormat="1" x14ac:dyDescent="0.2">
      <c r="AD295" s="48"/>
    </row>
    <row r="296" spans="30:30" customFormat="1" x14ac:dyDescent="0.2">
      <c r="AD296" s="48"/>
    </row>
    <row r="297" spans="30:30" customFormat="1" x14ac:dyDescent="0.2">
      <c r="AD297" s="48"/>
    </row>
    <row r="298" spans="30:30" customFormat="1" x14ac:dyDescent="0.2">
      <c r="AD298" s="48"/>
    </row>
    <row r="299" spans="30:30" customFormat="1" x14ac:dyDescent="0.2">
      <c r="AD299" s="48"/>
    </row>
    <row r="300" spans="30:30" customFormat="1" x14ac:dyDescent="0.2">
      <c r="AD300" s="48"/>
    </row>
    <row r="301" spans="30:30" customFormat="1" x14ac:dyDescent="0.2">
      <c r="AD301" s="48"/>
    </row>
    <row r="302" spans="30:30" customFormat="1" x14ac:dyDescent="0.2">
      <c r="AD302" s="48"/>
    </row>
    <row r="303" spans="30:30" customFormat="1" x14ac:dyDescent="0.2">
      <c r="AD303" s="48"/>
    </row>
    <row r="304" spans="30:30" customFormat="1" x14ac:dyDescent="0.2">
      <c r="AD304" s="48"/>
    </row>
    <row r="305" spans="30:30" customFormat="1" x14ac:dyDescent="0.2">
      <c r="AD305" s="48"/>
    </row>
    <row r="306" spans="30:30" customFormat="1" x14ac:dyDescent="0.2">
      <c r="AD306" s="48"/>
    </row>
    <row r="307" spans="30:30" customFormat="1" x14ac:dyDescent="0.2">
      <c r="AD307" s="48"/>
    </row>
    <row r="308" spans="30:30" customFormat="1" x14ac:dyDescent="0.2">
      <c r="AD308" s="48"/>
    </row>
    <row r="309" spans="30:30" customFormat="1" x14ac:dyDescent="0.2">
      <c r="AD309" s="48"/>
    </row>
    <row r="310" spans="30:30" customFormat="1" x14ac:dyDescent="0.2">
      <c r="AD310" s="48"/>
    </row>
    <row r="311" spans="30:30" customFormat="1" x14ac:dyDescent="0.2">
      <c r="AD311" s="48"/>
    </row>
    <row r="312" spans="30:30" customFormat="1" x14ac:dyDescent="0.2">
      <c r="AD312" s="48"/>
    </row>
    <row r="313" spans="30:30" customFormat="1" x14ac:dyDescent="0.2">
      <c r="AD313" s="48"/>
    </row>
    <row r="314" spans="30:30" customFormat="1" x14ac:dyDescent="0.2">
      <c r="AD314" s="48"/>
    </row>
    <row r="315" spans="30:30" customFormat="1" x14ac:dyDescent="0.2">
      <c r="AD315" s="48"/>
    </row>
    <row r="316" spans="30:30" customFormat="1" x14ac:dyDescent="0.2">
      <c r="AD316" s="48"/>
    </row>
    <row r="317" spans="30:30" customFormat="1" x14ac:dyDescent="0.2">
      <c r="AD317" s="48"/>
    </row>
    <row r="318" spans="30:30" customFormat="1" x14ac:dyDescent="0.2">
      <c r="AD318" s="48"/>
    </row>
    <row r="319" spans="30:30" customFormat="1" x14ac:dyDescent="0.2">
      <c r="AD319" s="48"/>
    </row>
    <row r="320" spans="30:30" customFormat="1" x14ac:dyDescent="0.2">
      <c r="AD320" s="48"/>
    </row>
    <row r="321" spans="30:30" customFormat="1" x14ac:dyDescent="0.2">
      <c r="AD321" s="48"/>
    </row>
    <row r="322" spans="30:30" customFormat="1" x14ac:dyDescent="0.2">
      <c r="AD322" s="48"/>
    </row>
    <row r="323" spans="30:30" customFormat="1" x14ac:dyDescent="0.2">
      <c r="AD323" s="48"/>
    </row>
    <row r="324" spans="30:30" customFormat="1" x14ac:dyDescent="0.2">
      <c r="AD324" s="48"/>
    </row>
    <row r="325" spans="30:30" customFormat="1" x14ac:dyDescent="0.2">
      <c r="AD325" s="48"/>
    </row>
    <row r="326" spans="30:30" customFormat="1" x14ac:dyDescent="0.2">
      <c r="AD326" s="48"/>
    </row>
    <row r="327" spans="30:30" customFormat="1" x14ac:dyDescent="0.2">
      <c r="AD327" s="48"/>
    </row>
    <row r="328" spans="30:30" customFormat="1" x14ac:dyDescent="0.2">
      <c r="AD328" s="48"/>
    </row>
    <row r="329" spans="30:30" customFormat="1" x14ac:dyDescent="0.2">
      <c r="AD329" s="48"/>
    </row>
    <row r="330" spans="30:30" customFormat="1" x14ac:dyDescent="0.2">
      <c r="AD330" s="48"/>
    </row>
    <row r="331" spans="30:30" customFormat="1" x14ac:dyDescent="0.2">
      <c r="AD331" s="48"/>
    </row>
    <row r="332" spans="30:30" customFormat="1" x14ac:dyDescent="0.2">
      <c r="AD332" s="48"/>
    </row>
    <row r="333" spans="30:30" customFormat="1" x14ac:dyDescent="0.2">
      <c r="AD333" s="48"/>
    </row>
    <row r="334" spans="30:30" customFormat="1" x14ac:dyDescent="0.2">
      <c r="AD334" s="48"/>
    </row>
    <row r="335" spans="30:30" customFormat="1" x14ac:dyDescent="0.2">
      <c r="AD335" s="48"/>
    </row>
    <row r="336" spans="30:30" customFormat="1" x14ac:dyDescent="0.2">
      <c r="AD336" s="48"/>
    </row>
    <row r="337" spans="30:30" customFormat="1" x14ac:dyDescent="0.2">
      <c r="AD337" s="48"/>
    </row>
    <row r="338" spans="30:30" customFormat="1" x14ac:dyDescent="0.2">
      <c r="AD338" s="48"/>
    </row>
    <row r="339" spans="30:30" customFormat="1" x14ac:dyDescent="0.2">
      <c r="AD339" s="48"/>
    </row>
    <row r="340" spans="30:30" customFormat="1" x14ac:dyDescent="0.2">
      <c r="AD340" s="48"/>
    </row>
    <row r="341" spans="30:30" customFormat="1" x14ac:dyDescent="0.2">
      <c r="AD341" s="48"/>
    </row>
    <row r="342" spans="30:30" customFormat="1" x14ac:dyDescent="0.2">
      <c r="AD342" s="48"/>
    </row>
    <row r="343" spans="30:30" customFormat="1" x14ac:dyDescent="0.2">
      <c r="AD343" s="48"/>
    </row>
    <row r="344" spans="30:30" customFormat="1" x14ac:dyDescent="0.2">
      <c r="AD344" s="48"/>
    </row>
    <row r="345" spans="30:30" customFormat="1" x14ac:dyDescent="0.2">
      <c r="AD345" s="48"/>
    </row>
    <row r="346" spans="30:30" customFormat="1" x14ac:dyDescent="0.2">
      <c r="AD346" s="48"/>
    </row>
    <row r="347" spans="30:30" customFormat="1" x14ac:dyDescent="0.2">
      <c r="AD347" s="48"/>
    </row>
    <row r="348" spans="30:30" customFormat="1" x14ac:dyDescent="0.2">
      <c r="AD348" s="48"/>
    </row>
    <row r="349" spans="30:30" customFormat="1" x14ac:dyDescent="0.2">
      <c r="AD349" s="48"/>
    </row>
    <row r="350" spans="30:30" customFormat="1" x14ac:dyDescent="0.2">
      <c r="AD350" s="48"/>
    </row>
    <row r="351" spans="30:30" customFormat="1" x14ac:dyDescent="0.2">
      <c r="AD351" s="48"/>
    </row>
    <row r="352" spans="30:30" customFormat="1" x14ac:dyDescent="0.2">
      <c r="AD352" s="48"/>
    </row>
    <row r="353" spans="30:30" customFormat="1" x14ac:dyDescent="0.2">
      <c r="AD353" s="48"/>
    </row>
    <row r="354" spans="30:30" customFormat="1" x14ac:dyDescent="0.2">
      <c r="AD354" s="48"/>
    </row>
    <row r="355" spans="30:30" customFormat="1" x14ac:dyDescent="0.2">
      <c r="AD355" s="48"/>
    </row>
    <row r="356" spans="30:30" customFormat="1" x14ac:dyDescent="0.2">
      <c r="AD356" s="48"/>
    </row>
    <row r="357" spans="30:30" customFormat="1" x14ac:dyDescent="0.2">
      <c r="AD357" s="48"/>
    </row>
    <row r="358" spans="30:30" customFormat="1" x14ac:dyDescent="0.2">
      <c r="AD358" s="48"/>
    </row>
    <row r="359" spans="30:30" customFormat="1" x14ac:dyDescent="0.2">
      <c r="AD359" s="48"/>
    </row>
    <row r="360" spans="30:30" customFormat="1" x14ac:dyDescent="0.2">
      <c r="AD360" s="48"/>
    </row>
    <row r="361" spans="30:30" customFormat="1" x14ac:dyDescent="0.2">
      <c r="AD361" s="48"/>
    </row>
    <row r="362" spans="30:30" customFormat="1" x14ac:dyDescent="0.2">
      <c r="AD362" s="48"/>
    </row>
    <row r="363" spans="30:30" customFormat="1" x14ac:dyDescent="0.2">
      <c r="AD363" s="48"/>
    </row>
    <row r="364" spans="30:30" customFormat="1" x14ac:dyDescent="0.2">
      <c r="AD364" s="48"/>
    </row>
    <row r="365" spans="30:30" customFormat="1" x14ac:dyDescent="0.2">
      <c r="AD365" s="48"/>
    </row>
    <row r="366" spans="30:30" customFormat="1" x14ac:dyDescent="0.2">
      <c r="AD366" s="48"/>
    </row>
    <row r="367" spans="30:30" customFormat="1" x14ac:dyDescent="0.2">
      <c r="AD367" s="48"/>
    </row>
    <row r="368" spans="30:30" customFormat="1" x14ac:dyDescent="0.2">
      <c r="AD368" s="48"/>
    </row>
    <row r="369" spans="30:30" customFormat="1" x14ac:dyDescent="0.2">
      <c r="AD369" s="48"/>
    </row>
    <row r="370" spans="30:30" customFormat="1" x14ac:dyDescent="0.2">
      <c r="AD370" s="48"/>
    </row>
    <row r="371" spans="30:30" customFormat="1" x14ac:dyDescent="0.2">
      <c r="AD371" s="48"/>
    </row>
    <row r="372" spans="30:30" customFormat="1" x14ac:dyDescent="0.2">
      <c r="AD372" s="48"/>
    </row>
    <row r="373" spans="30:30" customFormat="1" x14ac:dyDescent="0.2">
      <c r="AD373" s="48"/>
    </row>
    <row r="374" spans="30:30" customFormat="1" x14ac:dyDescent="0.2">
      <c r="AD374" s="48"/>
    </row>
    <row r="375" spans="30:30" customFormat="1" x14ac:dyDescent="0.2">
      <c r="AD375" s="48"/>
    </row>
    <row r="376" spans="30:30" customFormat="1" x14ac:dyDescent="0.2">
      <c r="AD376" s="48"/>
    </row>
    <row r="377" spans="30:30" customFormat="1" x14ac:dyDescent="0.2">
      <c r="AD377" s="48"/>
    </row>
    <row r="378" spans="30:30" customFormat="1" x14ac:dyDescent="0.2">
      <c r="AD378" s="48"/>
    </row>
    <row r="379" spans="30:30" customFormat="1" x14ac:dyDescent="0.2">
      <c r="AD379" s="48"/>
    </row>
    <row r="380" spans="30:30" customFormat="1" x14ac:dyDescent="0.2">
      <c r="AD380" s="48"/>
    </row>
    <row r="381" spans="30:30" customFormat="1" x14ac:dyDescent="0.2">
      <c r="AD381" s="48"/>
    </row>
    <row r="382" spans="30:30" customFormat="1" x14ac:dyDescent="0.2">
      <c r="AD382" s="48"/>
    </row>
    <row r="383" spans="30:30" customFormat="1" x14ac:dyDescent="0.2">
      <c r="AD383" s="48"/>
    </row>
    <row r="384" spans="30:30" customFormat="1" x14ac:dyDescent="0.2">
      <c r="AD384" s="48"/>
    </row>
    <row r="385" spans="30:30" customFormat="1" x14ac:dyDescent="0.2">
      <c r="AD385" s="48"/>
    </row>
    <row r="386" spans="30:30" customFormat="1" x14ac:dyDescent="0.2">
      <c r="AD386" s="48"/>
    </row>
    <row r="387" spans="30:30" customFormat="1" x14ac:dyDescent="0.2">
      <c r="AD387" s="48"/>
    </row>
    <row r="388" spans="30:30" customFormat="1" x14ac:dyDescent="0.2">
      <c r="AD388" s="48"/>
    </row>
    <row r="389" spans="30:30" customFormat="1" x14ac:dyDescent="0.2">
      <c r="AD389" s="48"/>
    </row>
    <row r="390" spans="30:30" customFormat="1" x14ac:dyDescent="0.2">
      <c r="AD390" s="48"/>
    </row>
    <row r="391" spans="30:30" customFormat="1" x14ac:dyDescent="0.2">
      <c r="AD391" s="48"/>
    </row>
    <row r="392" spans="30:30" customFormat="1" x14ac:dyDescent="0.2">
      <c r="AD392" s="48"/>
    </row>
    <row r="393" spans="30:30" customFormat="1" x14ac:dyDescent="0.2">
      <c r="AD393" s="48"/>
    </row>
    <row r="394" spans="30:30" customFormat="1" x14ac:dyDescent="0.2">
      <c r="AD394" s="48"/>
    </row>
    <row r="395" spans="30:30" customFormat="1" x14ac:dyDescent="0.2">
      <c r="AD395" s="48"/>
    </row>
    <row r="396" spans="30:30" customFormat="1" x14ac:dyDescent="0.2">
      <c r="AD396" s="48"/>
    </row>
    <row r="397" spans="30:30" customFormat="1" x14ac:dyDescent="0.2">
      <c r="AD397" s="48"/>
    </row>
    <row r="398" spans="30:30" customFormat="1" x14ac:dyDescent="0.2">
      <c r="AD398" s="48"/>
    </row>
    <row r="399" spans="30:30" customFormat="1" x14ac:dyDescent="0.2">
      <c r="AD399" s="48"/>
    </row>
    <row r="400" spans="30:30" customFormat="1" x14ac:dyDescent="0.2">
      <c r="AD400" s="48"/>
    </row>
    <row r="401" spans="30:30" customFormat="1" x14ac:dyDescent="0.2">
      <c r="AD401" s="48"/>
    </row>
    <row r="402" spans="30:30" customFormat="1" x14ac:dyDescent="0.2">
      <c r="AD402" s="48"/>
    </row>
    <row r="403" spans="30:30" customFormat="1" x14ac:dyDescent="0.2">
      <c r="AD403" s="48"/>
    </row>
    <row r="404" spans="30:30" customFormat="1" x14ac:dyDescent="0.2">
      <c r="AD404" s="48"/>
    </row>
    <row r="405" spans="30:30" customFormat="1" x14ac:dyDescent="0.2">
      <c r="AD405" s="48"/>
    </row>
    <row r="406" spans="30:30" customFormat="1" x14ac:dyDescent="0.2">
      <c r="AD406" s="48"/>
    </row>
    <row r="407" spans="30:30" customFormat="1" x14ac:dyDescent="0.2">
      <c r="AD407" s="48"/>
    </row>
    <row r="408" spans="30:30" customFormat="1" x14ac:dyDescent="0.2">
      <c r="AD408" s="48"/>
    </row>
    <row r="409" spans="30:30" customFormat="1" x14ac:dyDescent="0.2">
      <c r="AD409" s="48"/>
    </row>
    <row r="410" spans="30:30" customFormat="1" x14ac:dyDescent="0.2">
      <c r="AD410" s="48"/>
    </row>
    <row r="411" spans="30:30" customFormat="1" x14ac:dyDescent="0.2">
      <c r="AD411" s="48"/>
    </row>
    <row r="412" spans="30:30" customFormat="1" x14ac:dyDescent="0.2">
      <c r="AD412" s="48"/>
    </row>
    <row r="413" spans="30:30" customFormat="1" x14ac:dyDescent="0.2">
      <c r="AD413" s="48"/>
    </row>
    <row r="414" spans="30:30" customFormat="1" x14ac:dyDescent="0.2">
      <c r="AD414" s="48"/>
    </row>
    <row r="415" spans="30:30" customFormat="1" x14ac:dyDescent="0.2">
      <c r="AD415" s="48"/>
    </row>
    <row r="416" spans="30:30" customFormat="1" x14ac:dyDescent="0.2">
      <c r="AD416" s="48"/>
    </row>
    <row r="417" spans="30:30" customFormat="1" x14ac:dyDescent="0.2">
      <c r="AD417" s="48"/>
    </row>
    <row r="418" spans="30:30" customFormat="1" x14ac:dyDescent="0.2">
      <c r="AD418" s="48"/>
    </row>
    <row r="419" spans="30:30" customFormat="1" x14ac:dyDescent="0.2">
      <c r="AD419" s="48"/>
    </row>
    <row r="420" spans="30:30" customFormat="1" x14ac:dyDescent="0.2">
      <c r="AD420" s="48"/>
    </row>
    <row r="421" spans="30:30" customFormat="1" x14ac:dyDescent="0.2">
      <c r="AD421" s="48"/>
    </row>
  </sheetData>
  <mergeCells count="4">
    <mergeCell ref="B4:F4"/>
    <mergeCell ref="B40:F40"/>
    <mergeCell ref="B75:F75"/>
    <mergeCell ref="B110:F110"/>
  </mergeCells>
  <phoneticPr fontId="5" type="noConversion"/>
  <pageMargins left="0.5" right="0.5" top="0.75" bottom="1" header="0.5" footer="0.5"/>
  <pageSetup paperSize="9" orientation="landscape" r:id="rId1"/>
  <headerFooter alignWithMargins="0">
    <oddHeader>&amp;L&amp;D&amp;CEFFEM VIC&amp;RAppendix A(1)</oddHeader>
    <oddFooter>&amp;L&amp;Z&amp;F&amp;CPage &amp;P</oddFooter>
  </headerFooter>
  <rowBreaks count="2" manualBreakCount="2">
    <brk id="73" max="16" man="1"/>
    <brk id="10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Rem_Premium_Rate</vt:lpstr>
      <vt:lpstr>Incurred_Cost</vt:lpstr>
      <vt:lpstr>Appendix A1(Claims)</vt:lpstr>
      <vt:lpstr>Appendix A2(Transaction)</vt:lpstr>
      <vt:lpstr>'Appendix A1(Claims)'!Print_Area</vt:lpstr>
      <vt:lpstr>'Appendix A2(Transaction)'!Print_Area</vt:lpstr>
    </vt:vector>
  </TitlesOfParts>
  <Company>WSA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Szuch</dc:creator>
  <cp:lastModifiedBy>Bill</cp:lastModifiedBy>
  <cp:lastPrinted>2015-01-05T20:58:33Z</cp:lastPrinted>
  <dcterms:created xsi:type="dcterms:W3CDTF">1998-10-22T13:53:16Z</dcterms:created>
  <dcterms:modified xsi:type="dcterms:W3CDTF">2021-02-26T05:31:06Z</dcterms:modified>
</cp:coreProperties>
</file>