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6649617-3CD9-4AB5-B527-72CC12812E7D}" xr6:coauthVersionLast="47" xr6:coauthVersionMax="47" xr10:uidLastSave="{00000000-0000-0000-0000-000000000000}"/>
  <bookViews>
    <workbookView xWindow="-120" yWindow="-120" windowWidth="29040" windowHeight="15720" xr2:uid="{87E6692E-ADB4-423D-A59D-BDED0325D0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E44" i="1"/>
  <c r="G44" i="1" s="1"/>
  <c r="D35" i="1"/>
  <c r="E34" i="1"/>
  <c r="F34" i="1" s="1"/>
  <c r="H33" i="1"/>
  <c r="G33" i="1"/>
  <c r="F33" i="1"/>
  <c r="E33" i="1"/>
  <c r="E32" i="1"/>
  <c r="F32" i="1" s="1"/>
  <c r="H31" i="1"/>
  <c r="G31" i="1"/>
  <c r="F31" i="1"/>
  <c r="E31" i="1"/>
  <c r="E30" i="1"/>
  <c r="F30" i="1" s="1"/>
  <c r="H29" i="1"/>
  <c r="G29" i="1"/>
  <c r="F29" i="1"/>
  <c r="E29" i="1"/>
  <c r="E28" i="1"/>
  <c r="F28" i="1" s="1"/>
  <c r="H27" i="1"/>
  <c r="G27" i="1"/>
  <c r="F27" i="1"/>
  <c r="E27" i="1"/>
  <c r="E26" i="1"/>
  <c r="F26" i="1" s="1"/>
  <c r="H25" i="1"/>
  <c r="G25" i="1"/>
  <c r="F25" i="1"/>
  <c r="E25" i="1"/>
  <c r="E24" i="1"/>
  <c r="E35" i="1" s="1"/>
  <c r="H18" i="1"/>
  <c r="J17" i="1"/>
  <c r="H17" i="1"/>
  <c r="C17" i="1"/>
  <c r="E16" i="1"/>
  <c r="E15" i="1"/>
  <c r="E14" i="1"/>
  <c r="E13" i="1"/>
  <c r="E12" i="1"/>
  <c r="E17" i="1" s="1"/>
  <c r="C18" i="1" s="1"/>
  <c r="C38" i="1" s="1"/>
  <c r="E38" i="1" s="1"/>
  <c r="G26" i="1" l="1"/>
  <c r="H26" i="1" s="1"/>
  <c r="G32" i="1"/>
  <c r="H32" i="1" s="1"/>
  <c r="G30" i="1"/>
  <c r="H30" i="1" s="1"/>
  <c r="H28" i="1"/>
  <c r="G28" i="1"/>
  <c r="G34" i="1"/>
  <c r="H34" i="1" s="1"/>
  <c r="D53" i="1"/>
  <c r="H44" i="1"/>
  <c r="I44" i="1" s="1"/>
  <c r="F24" i="1"/>
  <c r="C48" i="1"/>
  <c r="H48" i="1" s="1"/>
  <c r="D52" i="1" l="1"/>
  <c r="D54" i="1" s="1"/>
  <c r="I48" i="1"/>
  <c r="J48" i="1" s="1"/>
  <c r="F35" i="1"/>
  <c r="C39" i="1" s="1"/>
  <c r="E39" i="1" s="1"/>
  <c r="E40" i="1" s="1"/>
  <c r="H24" i="1"/>
  <c r="H35" i="1" s="1"/>
  <c r="G24" i="1"/>
  <c r="G35" i="1" s="1"/>
  <c r="C56" i="1" l="1"/>
  <c r="D55" i="1"/>
  <c r="E57" i="1" s="1"/>
  <c r="E59" i="1" l="1"/>
  <c r="E58" i="1"/>
  <c r="E60" i="1" l="1"/>
  <c r="F61" i="1" s="1"/>
</calcChain>
</file>

<file path=xl/sharedStrings.xml><?xml version="1.0" encoding="utf-8"?>
<sst xmlns="http://schemas.openxmlformats.org/spreadsheetml/2006/main" count="95" uniqueCount="63">
  <si>
    <t>PERCEPCIONES</t>
  </si>
  <si>
    <t>DEDUCCIONES</t>
  </si>
  <si>
    <t>DESPENSA</t>
  </si>
  <si>
    <t>INFONAVIT 5%</t>
  </si>
  <si>
    <t>PRIMA DE ANTIGÜEDAD</t>
  </si>
  <si>
    <t>BONOS</t>
  </si>
  <si>
    <t>TOTAL PERCEPCIONES</t>
  </si>
  <si>
    <t>TOTAL DEDUCCIONES</t>
  </si>
  <si>
    <t>SUELDO NETO</t>
  </si>
  <si>
    <t>CONCEPTO</t>
  </si>
  <si>
    <t>C.U.</t>
  </si>
  <si>
    <t>COSTO TOTAL</t>
  </si>
  <si>
    <t>SUBTOTAL</t>
  </si>
  <si>
    <t>IVA 16%</t>
  </si>
  <si>
    <t>TOTAL</t>
  </si>
  <si>
    <t>LUZ</t>
  </si>
  <si>
    <t>CUBETAS</t>
  </si>
  <si>
    <t>ESCOBAS</t>
  </si>
  <si>
    <t>SERVILLETAS P/MANOS</t>
  </si>
  <si>
    <t>JERGAS</t>
  </si>
  <si>
    <t>SUELDOS</t>
  </si>
  <si>
    <t>INSUMOS</t>
  </si>
  <si>
    <t xml:space="preserve">GASTOS DE ADMINISTRACIÓN Y VENTAS </t>
  </si>
  <si>
    <t>LA EMPRESA "INDUSTRIAS X" PRODUCE 80  UNIDADES DIARIAS DE PLAYERAS, CON UN COSTO UNITARIO DE $90.00</t>
  </si>
  <si>
    <t>Y UN INCREMENTO DE VENTAS DEL 80%.</t>
  </si>
  <si>
    <t xml:space="preserve">SE PRESENTAN LOS GASTOS DE ADMINISTRACIÓN DE VENTAS DEL MES. </t>
  </si>
  <si>
    <t>CALCULAR EL COSTO DE VENTAS Y LAS VENTAS MENSUALES, Y EL ESTADP DE RESULTADOS INTEGRAL.</t>
  </si>
  <si>
    <t>GASTOS DE ADMINISTRACIÓN Y VENTAS.</t>
  </si>
  <si>
    <t>RECIBO DE NOMINA: GERENTE GENERAL</t>
  </si>
  <si>
    <t>SUELDO BASE</t>
  </si>
  <si>
    <t>ISR 8%</t>
  </si>
  <si>
    <t>VIATICOS</t>
  </si>
  <si>
    <t>IMSS 5%</t>
  </si>
  <si>
    <t>AFORE 4%</t>
  </si>
  <si>
    <t>ESTADO 2%</t>
  </si>
  <si>
    <t>UNIDADES</t>
  </si>
  <si>
    <t>AGUA</t>
  </si>
  <si>
    <t>PINOL</t>
  </si>
  <si>
    <t>JABON DE POLVO</t>
  </si>
  <si>
    <t xml:space="preserve">JABON LIQUIDO </t>
  </si>
  <si>
    <t>PAPEL HIGIENICO</t>
  </si>
  <si>
    <t>TRAPEADORES</t>
  </si>
  <si>
    <t>GASTOS DE ADMINISTRACIÓN Y VENTAS MENSUAL</t>
  </si>
  <si>
    <t>COSTO DE VENTAS</t>
  </si>
  <si>
    <t>MES</t>
  </si>
  <si>
    <t>UN TOTALES</t>
  </si>
  <si>
    <t>PAYERAS</t>
  </si>
  <si>
    <t>VENTAS</t>
  </si>
  <si>
    <t>INCREM 80%</t>
  </si>
  <si>
    <t>PR DE VENTA</t>
  </si>
  <si>
    <t>PRECIO TOTAL</t>
  </si>
  <si>
    <t>PRECIO AL PUBLICO</t>
  </si>
  <si>
    <t xml:space="preserve">CONCEPTO </t>
  </si>
  <si>
    <t xml:space="preserve">COSTO DE VENTAS </t>
  </si>
  <si>
    <t>UTILIDAD BRUTA</t>
  </si>
  <si>
    <t>GASTOS DE OPERACIÓN</t>
  </si>
  <si>
    <t>GASTOS DE ADMINISTRACIÓN Y VENTAS</t>
  </si>
  <si>
    <t>UTILIDAD ANTES DE IMPUESTOS</t>
  </si>
  <si>
    <t>PTU 10%</t>
  </si>
  <si>
    <t>UTILIDAD FISCAL</t>
  </si>
  <si>
    <t>ISR 30%</t>
  </si>
  <si>
    <t>UTILIDAD DEL EJERCICIO</t>
  </si>
  <si>
    <t>FECHA: 15/10/2024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</si>
</sst>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5" xfId="0" applyBorder="1" applyAlignment="1">
      <alignment horizontal="center"/>
    </xf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44" fontId="0" fillId="0" borderId="6" xfId="1" applyFont="1" applyBorder="1"/>
    <xf numFmtId="0" fontId="0" fillId="0" borderId="6" xfId="0" applyBorder="1"/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2" fontId="0" fillId="0" borderId="5" xfId="1" applyNumberFormat="1" applyFont="1" applyBorder="1"/>
    <xf numFmtId="0" fontId="2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E1D9-86A8-4167-83D0-FC9DB825B512}">
  <dimension ref="B1:J61"/>
  <sheetViews>
    <sheetView tabSelected="1" topLeftCell="A29" workbookViewId="0">
      <selection activeCell="J55" sqref="J55"/>
    </sheetView>
  </sheetViews>
  <sheetFormatPr baseColWidth="10" defaultRowHeight="15" x14ac:dyDescent="0.25"/>
  <cols>
    <col min="2" max="2" width="36.5703125" customWidth="1"/>
    <col min="4" max="4" width="19.5703125" customWidth="1"/>
    <col min="5" max="5" width="14.85546875" customWidth="1"/>
    <col min="7" max="7" width="26.140625" customWidth="1"/>
    <col min="8" max="8" width="13.140625" customWidth="1"/>
    <col min="9" max="9" width="20.28515625" customWidth="1"/>
    <col min="10" max="10" width="15.28515625" customWidth="1"/>
  </cols>
  <sheetData>
    <row r="1" spans="2:10" ht="15.75" thickBot="1" x14ac:dyDescent="0.3"/>
    <row r="2" spans="2:10" ht="15.75" thickBot="1" x14ac:dyDescent="0.3">
      <c r="B2" s="17" t="s">
        <v>22</v>
      </c>
      <c r="C2" s="18"/>
      <c r="D2" s="18"/>
      <c r="E2" s="19"/>
    </row>
    <row r="3" spans="2:10" x14ac:dyDescent="0.25">
      <c r="B3" t="s">
        <v>23</v>
      </c>
    </row>
    <row r="4" spans="2:10" x14ac:dyDescent="0.25">
      <c r="B4" t="s">
        <v>24</v>
      </c>
    </row>
    <row r="5" spans="2:10" x14ac:dyDescent="0.25">
      <c r="B5" t="s">
        <v>25</v>
      </c>
    </row>
    <row r="6" spans="2:10" x14ac:dyDescent="0.25">
      <c r="B6" t="s">
        <v>26</v>
      </c>
    </row>
    <row r="7" spans="2:10" ht="15.75" thickBot="1" x14ac:dyDescent="0.3"/>
    <row r="8" spans="2:10" x14ac:dyDescent="0.25">
      <c r="B8" s="10" t="s">
        <v>27</v>
      </c>
      <c r="C8" s="11"/>
      <c r="D8" s="11"/>
      <c r="E8" s="12"/>
      <c r="G8" s="10" t="s">
        <v>27</v>
      </c>
      <c r="H8" s="11"/>
      <c r="I8" s="11"/>
      <c r="J8" s="12"/>
    </row>
    <row r="9" spans="2:10" x14ac:dyDescent="0.25">
      <c r="B9" s="2"/>
      <c r="C9" s="4"/>
      <c r="D9" s="4"/>
      <c r="E9" s="6"/>
      <c r="G9" s="2"/>
      <c r="H9" s="4"/>
      <c r="I9" s="4"/>
      <c r="J9" s="6"/>
    </row>
    <row r="10" spans="2:10" x14ac:dyDescent="0.25">
      <c r="B10" s="13" t="s">
        <v>28</v>
      </c>
      <c r="C10" s="20"/>
      <c r="D10" s="20"/>
      <c r="E10" s="16"/>
      <c r="G10" s="13" t="s">
        <v>28</v>
      </c>
      <c r="H10" s="20"/>
      <c r="I10" s="20"/>
      <c r="J10" s="16"/>
    </row>
    <row r="11" spans="2:10" x14ac:dyDescent="0.25">
      <c r="B11" s="2" t="s">
        <v>0</v>
      </c>
      <c r="C11" s="4"/>
      <c r="D11" s="4" t="s">
        <v>1</v>
      </c>
      <c r="E11" s="6"/>
      <c r="G11" s="2" t="s">
        <v>0</v>
      </c>
      <c r="H11" s="4"/>
      <c r="I11" s="4" t="s">
        <v>1</v>
      </c>
      <c r="J11" s="6"/>
    </row>
    <row r="12" spans="2:10" x14ac:dyDescent="0.25">
      <c r="B12" s="2" t="s">
        <v>29</v>
      </c>
      <c r="C12" s="3">
        <v>8000</v>
      </c>
      <c r="D12" s="4" t="s">
        <v>30</v>
      </c>
      <c r="E12" s="5">
        <f>C12*0.08</f>
        <v>640</v>
      </c>
      <c r="G12" s="2" t="s">
        <v>29</v>
      </c>
      <c r="H12" s="3">
        <v>4000</v>
      </c>
      <c r="I12" s="4" t="s">
        <v>30</v>
      </c>
      <c r="J12" s="5">
        <v>320</v>
      </c>
    </row>
    <row r="13" spans="2:10" x14ac:dyDescent="0.25">
      <c r="B13" s="2" t="s">
        <v>31</v>
      </c>
      <c r="C13" s="3">
        <v>450</v>
      </c>
      <c r="D13" s="4" t="s">
        <v>32</v>
      </c>
      <c r="E13" s="5">
        <f>C12*0.05</f>
        <v>400</v>
      </c>
      <c r="G13" s="2" t="s">
        <v>31</v>
      </c>
      <c r="H13" s="3">
        <v>300</v>
      </c>
      <c r="I13" s="4" t="s">
        <v>32</v>
      </c>
      <c r="J13" s="5">
        <v>200</v>
      </c>
    </row>
    <row r="14" spans="2:10" x14ac:dyDescent="0.25">
      <c r="B14" s="2" t="s">
        <v>2</v>
      </c>
      <c r="C14" s="3">
        <v>350</v>
      </c>
      <c r="D14" s="4" t="s">
        <v>3</v>
      </c>
      <c r="E14" s="5">
        <f>C12*0.05</f>
        <v>400</v>
      </c>
      <c r="G14" s="2" t="s">
        <v>2</v>
      </c>
      <c r="H14" s="3">
        <v>250</v>
      </c>
      <c r="I14" s="4" t="s">
        <v>3</v>
      </c>
      <c r="J14" s="5">
        <v>200</v>
      </c>
    </row>
    <row r="15" spans="2:10" x14ac:dyDescent="0.25">
      <c r="B15" s="2" t="s">
        <v>5</v>
      </c>
      <c r="C15" s="3">
        <v>250</v>
      </c>
      <c r="D15" s="4" t="s">
        <v>33</v>
      </c>
      <c r="E15" s="5">
        <f>C12*0.04</f>
        <v>320</v>
      </c>
      <c r="G15" s="2" t="s">
        <v>5</v>
      </c>
      <c r="H15" s="3">
        <v>200</v>
      </c>
      <c r="I15" s="4" t="s">
        <v>33</v>
      </c>
      <c r="J15" s="5">
        <v>160</v>
      </c>
    </row>
    <row r="16" spans="2:10" x14ac:dyDescent="0.25">
      <c r="B16" s="2" t="s">
        <v>4</v>
      </c>
      <c r="C16" s="3">
        <v>350</v>
      </c>
      <c r="D16" s="4" t="s">
        <v>34</v>
      </c>
      <c r="E16" s="5">
        <f>C12*0.02</f>
        <v>160</v>
      </c>
      <c r="G16" s="2" t="s">
        <v>4</v>
      </c>
      <c r="H16" s="3">
        <v>0</v>
      </c>
      <c r="I16" s="4" t="s">
        <v>34</v>
      </c>
      <c r="J16" s="5">
        <v>80</v>
      </c>
    </row>
    <row r="17" spans="2:10" x14ac:dyDescent="0.25">
      <c r="B17" s="2" t="s">
        <v>6</v>
      </c>
      <c r="C17" s="3">
        <f>SUM(C12:C16)</f>
        <v>9400</v>
      </c>
      <c r="D17" s="4" t="s">
        <v>7</v>
      </c>
      <c r="E17" s="5">
        <f>SUM(E12:E16)</f>
        <v>1920</v>
      </c>
      <c r="G17" s="2" t="s">
        <v>6</v>
      </c>
      <c r="H17" s="3">
        <f>SUM(H12:H16)</f>
        <v>4750</v>
      </c>
      <c r="I17" s="4" t="s">
        <v>7</v>
      </c>
      <c r="J17" s="5">
        <f>SUM(J12:J16)</f>
        <v>960</v>
      </c>
    </row>
    <row r="18" spans="2:10" x14ac:dyDescent="0.25">
      <c r="B18" s="2" t="s">
        <v>8</v>
      </c>
      <c r="C18" s="3">
        <f>C17-E17</f>
        <v>7480</v>
      </c>
      <c r="D18" s="4"/>
      <c r="E18" s="5"/>
      <c r="G18" s="2" t="s">
        <v>8</v>
      </c>
      <c r="H18" s="3">
        <f>H17-J17</f>
        <v>3790</v>
      </c>
      <c r="I18" s="4"/>
      <c r="J18" s="5"/>
    </row>
    <row r="19" spans="2:10" ht="15.75" thickBot="1" x14ac:dyDescent="0.3"/>
    <row r="20" spans="2:10" x14ac:dyDescent="0.25">
      <c r="B20" s="27" t="s">
        <v>62</v>
      </c>
      <c r="C20" s="28"/>
      <c r="D20" s="28"/>
      <c r="E20" s="28"/>
      <c r="F20" s="28"/>
      <c r="G20" s="28"/>
      <c r="H20" s="29"/>
    </row>
    <row r="21" spans="2:10" x14ac:dyDescent="0.25">
      <c r="B21" s="21"/>
      <c r="C21" s="30"/>
      <c r="D21" s="30"/>
      <c r="E21" s="30"/>
      <c r="F21" s="30"/>
      <c r="G21" s="30"/>
      <c r="H21" s="31"/>
    </row>
    <row r="22" spans="2:10" ht="15.75" thickBot="1" x14ac:dyDescent="0.3">
      <c r="B22" s="32"/>
      <c r="C22" s="33"/>
      <c r="D22" s="33"/>
      <c r="E22" s="33"/>
      <c r="F22" s="33"/>
      <c r="G22" s="33"/>
      <c r="H22" s="34"/>
    </row>
    <row r="23" spans="2:10" x14ac:dyDescent="0.25">
      <c r="B23" s="24" t="s">
        <v>9</v>
      </c>
      <c r="C23" s="25" t="s">
        <v>35</v>
      </c>
      <c r="D23" s="25" t="s">
        <v>10</v>
      </c>
      <c r="E23" s="25" t="s">
        <v>11</v>
      </c>
      <c r="F23" s="25" t="s">
        <v>12</v>
      </c>
      <c r="G23" s="25" t="s">
        <v>13</v>
      </c>
      <c r="H23" s="26" t="s">
        <v>14</v>
      </c>
    </row>
    <row r="24" spans="2:10" x14ac:dyDescent="0.25">
      <c r="B24" s="2" t="s">
        <v>15</v>
      </c>
      <c r="C24" s="1">
        <v>300</v>
      </c>
      <c r="D24" s="7">
        <v>1.5</v>
      </c>
      <c r="E24" s="7">
        <f>C24*D24</f>
        <v>450</v>
      </c>
      <c r="F24" s="7">
        <f>E24/1.16</f>
        <v>387.93103448275866</v>
      </c>
      <c r="G24" s="7">
        <f>F24*0.16</f>
        <v>62.068965517241388</v>
      </c>
      <c r="H24" s="8">
        <f>F24+G24</f>
        <v>450.00000000000006</v>
      </c>
    </row>
    <row r="25" spans="2:10" x14ac:dyDescent="0.25">
      <c r="B25" s="2" t="s">
        <v>36</v>
      </c>
      <c r="C25" s="1">
        <v>2</v>
      </c>
      <c r="D25" s="7">
        <v>55</v>
      </c>
      <c r="E25" s="7">
        <f t="shared" ref="E25:E34" si="0">C25*D25</f>
        <v>110</v>
      </c>
      <c r="F25" s="7">
        <f t="shared" ref="F25:F34" si="1">E25/1.16</f>
        <v>94.827586206896555</v>
      </c>
      <c r="G25" s="7">
        <f t="shared" ref="G25:G34" si="2">F25*0.16</f>
        <v>15.172413793103448</v>
      </c>
      <c r="H25" s="8">
        <f t="shared" ref="H25:H34" si="3">F25+G25</f>
        <v>110</v>
      </c>
    </row>
    <row r="26" spans="2:10" x14ac:dyDescent="0.25">
      <c r="B26" s="2" t="s">
        <v>37</v>
      </c>
      <c r="C26" s="1">
        <v>2</v>
      </c>
      <c r="D26" s="7">
        <v>45</v>
      </c>
      <c r="E26" s="7">
        <f t="shared" si="0"/>
        <v>90</v>
      </c>
      <c r="F26" s="7">
        <f t="shared" si="1"/>
        <v>77.58620689655173</v>
      </c>
      <c r="G26" s="7">
        <f t="shared" si="2"/>
        <v>12.413793103448278</v>
      </c>
      <c r="H26" s="8">
        <f t="shared" si="3"/>
        <v>90</v>
      </c>
    </row>
    <row r="27" spans="2:10" x14ac:dyDescent="0.25">
      <c r="B27" s="2" t="s">
        <v>38</v>
      </c>
      <c r="C27" s="1">
        <v>2</v>
      </c>
      <c r="D27" s="7">
        <v>32</v>
      </c>
      <c r="E27" s="7">
        <f t="shared" si="0"/>
        <v>64</v>
      </c>
      <c r="F27" s="7">
        <f t="shared" si="1"/>
        <v>55.172413793103452</v>
      </c>
      <c r="G27" s="7">
        <f t="shared" si="2"/>
        <v>8.8275862068965534</v>
      </c>
      <c r="H27" s="8">
        <f t="shared" si="3"/>
        <v>64</v>
      </c>
    </row>
    <row r="28" spans="2:10" x14ac:dyDescent="0.25">
      <c r="B28" s="2" t="s">
        <v>39</v>
      </c>
      <c r="C28" s="1">
        <v>2</v>
      </c>
      <c r="D28" s="7">
        <v>42</v>
      </c>
      <c r="E28" s="7">
        <f t="shared" si="0"/>
        <v>84</v>
      </c>
      <c r="F28" s="7">
        <f t="shared" si="1"/>
        <v>72.413793103448285</v>
      </c>
      <c r="G28" s="7">
        <f t="shared" si="2"/>
        <v>11.586206896551726</v>
      </c>
      <c r="H28" s="8">
        <f t="shared" si="3"/>
        <v>84.000000000000014</v>
      </c>
    </row>
    <row r="29" spans="2:10" x14ac:dyDescent="0.25">
      <c r="B29" s="2" t="s">
        <v>40</v>
      </c>
      <c r="C29" s="1">
        <v>4</v>
      </c>
      <c r="D29" s="7">
        <v>35</v>
      </c>
      <c r="E29" s="7">
        <f t="shared" si="0"/>
        <v>140</v>
      </c>
      <c r="F29" s="7">
        <f t="shared" si="1"/>
        <v>120.68965517241381</v>
      </c>
      <c r="G29" s="7">
        <f t="shared" si="2"/>
        <v>19.31034482758621</v>
      </c>
      <c r="H29" s="8">
        <f t="shared" si="3"/>
        <v>140.00000000000003</v>
      </c>
    </row>
    <row r="30" spans="2:10" x14ac:dyDescent="0.25">
      <c r="B30" s="2" t="s">
        <v>18</v>
      </c>
      <c r="C30" s="1">
        <v>6</v>
      </c>
      <c r="D30" s="7">
        <v>12</v>
      </c>
      <c r="E30" s="7">
        <f t="shared" si="0"/>
        <v>72</v>
      </c>
      <c r="F30" s="7">
        <f t="shared" si="1"/>
        <v>62.068965517241381</v>
      </c>
      <c r="G30" s="7">
        <f t="shared" si="2"/>
        <v>9.931034482758621</v>
      </c>
      <c r="H30" s="8">
        <f t="shared" si="3"/>
        <v>72</v>
      </c>
    </row>
    <row r="31" spans="2:10" x14ac:dyDescent="0.25">
      <c r="B31" s="2" t="s">
        <v>16</v>
      </c>
      <c r="C31" s="1">
        <v>2</v>
      </c>
      <c r="D31" s="7">
        <v>35</v>
      </c>
      <c r="E31" s="7">
        <f t="shared" si="0"/>
        <v>70</v>
      </c>
      <c r="F31" s="7">
        <f t="shared" si="1"/>
        <v>60.344827586206904</v>
      </c>
      <c r="G31" s="7">
        <f t="shared" si="2"/>
        <v>9.655172413793105</v>
      </c>
      <c r="H31" s="8">
        <f t="shared" si="3"/>
        <v>70.000000000000014</v>
      </c>
    </row>
    <row r="32" spans="2:10" x14ac:dyDescent="0.25">
      <c r="B32" s="2" t="s">
        <v>19</v>
      </c>
      <c r="C32" s="1">
        <v>4</v>
      </c>
      <c r="D32" s="7">
        <v>15</v>
      </c>
      <c r="E32" s="7">
        <f t="shared" si="0"/>
        <v>60</v>
      </c>
      <c r="F32" s="7">
        <f t="shared" si="1"/>
        <v>51.724137931034484</v>
      </c>
      <c r="G32" s="7">
        <f t="shared" si="2"/>
        <v>8.2758620689655178</v>
      </c>
      <c r="H32" s="8">
        <f t="shared" si="3"/>
        <v>60</v>
      </c>
    </row>
    <row r="33" spans="2:10" x14ac:dyDescent="0.25">
      <c r="B33" s="2" t="s">
        <v>17</v>
      </c>
      <c r="C33" s="1">
        <v>2</v>
      </c>
      <c r="D33" s="7">
        <v>60</v>
      </c>
      <c r="E33" s="7">
        <f t="shared" si="0"/>
        <v>120</v>
      </c>
      <c r="F33" s="7">
        <f t="shared" si="1"/>
        <v>103.44827586206897</v>
      </c>
      <c r="G33" s="7">
        <f t="shared" si="2"/>
        <v>16.551724137931036</v>
      </c>
      <c r="H33" s="8">
        <f t="shared" si="3"/>
        <v>120</v>
      </c>
    </row>
    <row r="34" spans="2:10" x14ac:dyDescent="0.25">
      <c r="B34" s="2" t="s">
        <v>41</v>
      </c>
      <c r="C34" s="1">
        <v>2</v>
      </c>
      <c r="D34" s="7">
        <v>75</v>
      </c>
      <c r="E34" s="7">
        <f t="shared" si="0"/>
        <v>150</v>
      </c>
      <c r="F34" s="7">
        <f t="shared" si="1"/>
        <v>129.31034482758622</v>
      </c>
      <c r="G34" s="7">
        <f t="shared" si="2"/>
        <v>20.689655172413797</v>
      </c>
      <c r="H34" s="8">
        <f t="shared" si="3"/>
        <v>150.00000000000003</v>
      </c>
    </row>
    <row r="35" spans="2:10" x14ac:dyDescent="0.25">
      <c r="B35" s="2" t="s">
        <v>14</v>
      </c>
      <c r="C35" s="1"/>
      <c r="D35" s="7">
        <f>SUM(D24:D34)</f>
        <v>407.5</v>
      </c>
      <c r="E35" s="7">
        <f t="shared" ref="E35:H35" si="4">SUM(E24:E34)</f>
        <v>1410</v>
      </c>
      <c r="F35" s="7">
        <f t="shared" si="4"/>
        <v>1215.5172413793107</v>
      </c>
      <c r="G35" s="7">
        <f t="shared" si="4"/>
        <v>194.48275862068974</v>
      </c>
      <c r="H35" s="7">
        <f t="shared" si="4"/>
        <v>1410</v>
      </c>
    </row>
    <row r="37" spans="2:10" x14ac:dyDescent="0.25">
      <c r="B37" s="15" t="s">
        <v>42</v>
      </c>
      <c r="C37" s="20"/>
      <c r="D37" s="20"/>
      <c r="E37" s="14"/>
    </row>
    <row r="38" spans="2:10" x14ac:dyDescent="0.25">
      <c r="B38" s="4" t="s">
        <v>20</v>
      </c>
      <c r="C38" s="3">
        <f>C18+H18</f>
        <v>11270</v>
      </c>
      <c r="D38" s="3">
        <v>2</v>
      </c>
      <c r="E38" s="3">
        <f>C38*D38</f>
        <v>22540</v>
      </c>
    </row>
    <row r="39" spans="2:10" x14ac:dyDescent="0.25">
      <c r="B39" s="4" t="s">
        <v>21</v>
      </c>
      <c r="C39" s="3">
        <f>F35</f>
        <v>1215.5172413793107</v>
      </c>
      <c r="D39" s="3">
        <v>1</v>
      </c>
      <c r="E39" s="3">
        <f>C39*D39</f>
        <v>1215.5172413793107</v>
      </c>
    </row>
    <row r="40" spans="2:10" x14ac:dyDescent="0.25">
      <c r="B40" s="4" t="s">
        <v>14</v>
      </c>
      <c r="C40" s="3"/>
      <c r="D40" s="3"/>
      <c r="E40" s="3">
        <f>SUM(E38:E39)</f>
        <v>23755.517241379312</v>
      </c>
    </row>
    <row r="42" spans="2:10" x14ac:dyDescent="0.25">
      <c r="B42" s="4" t="s">
        <v>43</v>
      </c>
      <c r="C42" s="4"/>
      <c r="D42" s="4"/>
      <c r="E42" s="4"/>
      <c r="F42" s="4"/>
      <c r="G42" s="4"/>
      <c r="H42" s="4"/>
      <c r="I42" s="4"/>
    </row>
    <row r="43" spans="2:10" x14ac:dyDescent="0.25">
      <c r="B43" s="4" t="s">
        <v>9</v>
      </c>
      <c r="C43" s="4" t="s">
        <v>35</v>
      </c>
      <c r="D43" s="4" t="s">
        <v>44</v>
      </c>
      <c r="E43" s="4" t="s">
        <v>45</v>
      </c>
      <c r="F43" s="4" t="s">
        <v>10</v>
      </c>
      <c r="G43" s="4" t="s">
        <v>11</v>
      </c>
      <c r="H43" s="4" t="s">
        <v>13</v>
      </c>
      <c r="I43" s="4" t="s">
        <v>14</v>
      </c>
    </row>
    <row r="44" spans="2:10" x14ac:dyDescent="0.25">
      <c r="B44" s="4" t="s">
        <v>46</v>
      </c>
      <c r="C44" s="4">
        <v>80</v>
      </c>
      <c r="D44" s="4">
        <v>22</v>
      </c>
      <c r="E44" s="22">
        <f>C44*D44</f>
        <v>1760</v>
      </c>
      <c r="F44" s="9">
        <v>90</v>
      </c>
      <c r="G44" s="3">
        <f>E44*F44</f>
        <v>158400</v>
      </c>
      <c r="H44" s="9">
        <f>G44*0.16</f>
        <v>25344</v>
      </c>
      <c r="I44" s="9">
        <f>G44+H44</f>
        <v>183744</v>
      </c>
    </row>
    <row r="46" spans="2:10" x14ac:dyDescent="0.25">
      <c r="B46" s="4" t="s">
        <v>47</v>
      </c>
    </row>
    <row r="47" spans="2:10" x14ac:dyDescent="0.25">
      <c r="B47" s="4" t="s">
        <v>9</v>
      </c>
      <c r="C47" s="4" t="s">
        <v>45</v>
      </c>
      <c r="D47" s="4" t="s">
        <v>10</v>
      </c>
      <c r="E47" s="4" t="s">
        <v>48</v>
      </c>
      <c r="F47" s="4" t="s">
        <v>49</v>
      </c>
      <c r="G47" s="4" t="s">
        <v>50</v>
      </c>
      <c r="H47" s="4" t="s">
        <v>51</v>
      </c>
      <c r="I47" s="4" t="s">
        <v>13</v>
      </c>
      <c r="J47" s="4" t="s">
        <v>14</v>
      </c>
    </row>
    <row r="48" spans="2:10" x14ac:dyDescent="0.25">
      <c r="B48" s="4" t="s">
        <v>46</v>
      </c>
      <c r="C48" s="22">
        <f>E44</f>
        <v>1760</v>
      </c>
      <c r="D48" s="9">
        <v>90</v>
      </c>
      <c r="E48" s="3">
        <v>0.8</v>
      </c>
      <c r="F48" s="3">
        <v>72</v>
      </c>
      <c r="G48" s="3">
        <f>D48+F48</f>
        <v>162</v>
      </c>
      <c r="H48" s="9">
        <f>C48*G48</f>
        <v>285120</v>
      </c>
      <c r="I48" s="9">
        <f>H48*0.16</f>
        <v>45619.200000000004</v>
      </c>
      <c r="J48" s="9">
        <f>H48+I48</f>
        <v>330739.20000000001</v>
      </c>
    </row>
    <row r="51" spans="2:6" x14ac:dyDescent="0.25">
      <c r="B51" s="4" t="s">
        <v>52</v>
      </c>
      <c r="C51" s="4">
        <v>1</v>
      </c>
      <c r="D51" s="4">
        <v>2</v>
      </c>
      <c r="E51" s="4">
        <v>3</v>
      </c>
      <c r="F51" s="4">
        <v>4</v>
      </c>
    </row>
    <row r="52" spans="2:6" x14ac:dyDescent="0.25">
      <c r="B52" s="4" t="s">
        <v>47</v>
      </c>
      <c r="C52" s="4"/>
      <c r="D52" s="9">
        <f>H48</f>
        <v>285120</v>
      </c>
      <c r="E52" s="4"/>
      <c r="F52" s="4"/>
    </row>
    <row r="53" spans="2:6" x14ac:dyDescent="0.25">
      <c r="B53" s="4" t="s">
        <v>53</v>
      </c>
      <c r="C53" s="4"/>
      <c r="D53" s="9">
        <f>G44</f>
        <v>158400</v>
      </c>
      <c r="E53" s="4"/>
      <c r="F53" s="4"/>
    </row>
    <row r="54" spans="2:6" x14ac:dyDescent="0.25">
      <c r="B54" s="23" t="s">
        <v>54</v>
      </c>
      <c r="C54" s="4"/>
      <c r="D54" s="9">
        <f>D52-D53</f>
        <v>126720</v>
      </c>
      <c r="E54" s="4"/>
      <c r="F54" s="4"/>
    </row>
    <row r="55" spans="2:6" x14ac:dyDescent="0.25">
      <c r="B55" s="23" t="s">
        <v>55</v>
      </c>
      <c r="C55" s="4"/>
      <c r="D55" s="9">
        <f>E40</f>
        <v>23755.517241379312</v>
      </c>
      <c r="E55" s="4"/>
      <c r="F55" s="4"/>
    </row>
    <row r="56" spans="2:6" x14ac:dyDescent="0.25">
      <c r="B56" s="4" t="s">
        <v>56</v>
      </c>
      <c r="C56" s="9">
        <f>E40</f>
        <v>23755.517241379312</v>
      </c>
      <c r="D56" s="4"/>
      <c r="E56" s="4"/>
      <c r="F56" s="4"/>
    </row>
    <row r="57" spans="2:6" x14ac:dyDescent="0.25">
      <c r="B57" s="4" t="s">
        <v>57</v>
      </c>
      <c r="C57" s="4"/>
      <c r="D57" s="4"/>
      <c r="E57" s="9">
        <f>D54-D55</f>
        <v>102964.4827586207</v>
      </c>
      <c r="F57" s="4"/>
    </row>
    <row r="58" spans="2:6" x14ac:dyDescent="0.25">
      <c r="B58" s="4" t="s">
        <v>58</v>
      </c>
      <c r="C58" s="4"/>
      <c r="D58" s="4"/>
      <c r="E58" s="9">
        <f>E57*0.1</f>
        <v>10296.448275862071</v>
      </c>
      <c r="F58" s="4"/>
    </row>
    <row r="59" spans="2:6" x14ac:dyDescent="0.25">
      <c r="B59" s="4" t="s">
        <v>59</v>
      </c>
      <c r="C59" s="4"/>
      <c r="D59" s="4"/>
      <c r="E59" s="9">
        <f>E57-E58</f>
        <v>92668.034482758623</v>
      </c>
      <c r="F59" s="4"/>
    </row>
    <row r="60" spans="2:6" x14ac:dyDescent="0.25">
      <c r="B60" s="4" t="s">
        <v>60</v>
      </c>
      <c r="C60" s="4"/>
      <c r="D60" s="4"/>
      <c r="E60" s="9">
        <f>E59*0.3</f>
        <v>27800.410344827586</v>
      </c>
      <c r="F60" s="4"/>
    </row>
    <row r="61" spans="2:6" x14ac:dyDescent="0.25">
      <c r="B61" s="4" t="s">
        <v>61</v>
      </c>
      <c r="C61" s="4"/>
      <c r="D61" s="4"/>
      <c r="E61" s="4"/>
      <c r="F61" s="9">
        <f>E59-E60</f>
        <v>64867.624137931038</v>
      </c>
    </row>
  </sheetData>
  <mergeCells count="7">
    <mergeCell ref="B2:E2"/>
    <mergeCell ref="B10:E10"/>
    <mergeCell ref="G10:J10"/>
    <mergeCell ref="B8:E8"/>
    <mergeCell ref="G8:J8"/>
    <mergeCell ref="B20:H22"/>
    <mergeCell ref="B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Garcia</dc:creator>
  <cp:lastModifiedBy>Judith Garcia</cp:lastModifiedBy>
  <dcterms:created xsi:type="dcterms:W3CDTF">2024-11-06T21:18:01Z</dcterms:created>
  <dcterms:modified xsi:type="dcterms:W3CDTF">2024-11-08T19:00:15Z</dcterms:modified>
</cp:coreProperties>
</file>