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ide/Desktop/STAT3003/MidtermB/"/>
    </mc:Choice>
  </mc:AlternateContent>
  <xr:revisionPtr revIDLastSave="0" documentId="13_ncr:1_{849A7030-0F80-8546-8962-CDF2A4DBC8B2}" xr6:coauthVersionLast="47" xr6:coauthVersionMax="47" xr10:uidLastSave="{00000000-0000-0000-0000-000000000000}"/>
  <bookViews>
    <workbookView xWindow="1840" yWindow="500" windowWidth="25780" windowHeight="15820" activeTab="4" xr2:uid="{6CCAF748-0151-C74D-BA21-638B6F6C0265}"/>
  </bookViews>
  <sheets>
    <sheet name="Hofn" sheetId="1" r:id="rId1"/>
    <sheet name="Talu" sheetId="3" r:id="rId2"/>
    <sheet name="Nelson" sheetId="4" r:id="rId3"/>
    <sheet name="Takazaki" sheetId="5" r:id="rId4"/>
    <sheet name="Vala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5" l="1"/>
  <c r="E72" i="5" s="1"/>
  <c r="G11" i="1"/>
  <c r="E75" i="6"/>
  <c r="E58" i="6"/>
  <c r="E43" i="6"/>
  <c r="E28" i="6"/>
  <c r="B15" i="6"/>
  <c r="E73" i="6" s="1"/>
  <c r="B15" i="4"/>
  <c r="E60" i="4" s="1"/>
  <c r="B15" i="3"/>
  <c r="E72" i="3" s="1"/>
  <c r="B15" i="1"/>
  <c r="E74" i="1" s="1"/>
  <c r="E73" i="4"/>
  <c r="E72" i="4"/>
  <c r="E59" i="4"/>
  <c r="E57" i="4"/>
  <c r="E43" i="4"/>
  <c r="E42" i="4"/>
  <c r="E29" i="4"/>
  <c r="E28" i="4"/>
  <c r="E75" i="3"/>
  <c r="E74" i="3"/>
  <c r="E73" i="3"/>
  <c r="E59" i="3"/>
  <c r="E58" i="3"/>
  <c r="E57" i="3"/>
  <c r="E44" i="3"/>
  <c r="E43" i="3"/>
  <c r="E42" i="3"/>
  <c r="E29" i="3"/>
  <c r="E28" i="3"/>
  <c r="E27" i="3"/>
  <c r="E27" i="1"/>
  <c r="E75" i="1"/>
  <c r="E72" i="1"/>
  <c r="E60" i="1"/>
  <c r="E57" i="1"/>
  <c r="E45" i="1"/>
  <c r="E42" i="1"/>
  <c r="E30" i="1"/>
  <c r="E28" i="1"/>
  <c r="D75" i="6"/>
  <c r="D74" i="6"/>
  <c r="D73" i="6"/>
  <c r="D72" i="6"/>
  <c r="C70" i="6"/>
  <c r="D60" i="6"/>
  <c r="D59" i="6"/>
  <c r="D58" i="6"/>
  <c r="D57" i="6"/>
  <c r="C55" i="6"/>
  <c r="D45" i="6"/>
  <c r="D44" i="6"/>
  <c r="D43" i="6"/>
  <c r="D42" i="6"/>
  <c r="C40" i="6"/>
  <c r="D30" i="6"/>
  <c r="D29" i="6"/>
  <c r="D28" i="6"/>
  <c r="D27" i="6"/>
  <c r="C25" i="6"/>
  <c r="B14" i="6"/>
  <c r="B5" i="6"/>
  <c r="B14" i="5"/>
  <c r="B14" i="4"/>
  <c r="D75" i="5"/>
  <c r="D74" i="5"/>
  <c r="D73" i="5"/>
  <c r="D72" i="5"/>
  <c r="C70" i="5"/>
  <c r="D60" i="5"/>
  <c r="D59" i="5"/>
  <c r="D58" i="5"/>
  <c r="D57" i="5"/>
  <c r="C55" i="5"/>
  <c r="D45" i="5"/>
  <c r="D44" i="5"/>
  <c r="D43" i="5"/>
  <c r="D42" i="5"/>
  <c r="C40" i="5"/>
  <c r="D30" i="5"/>
  <c r="D29" i="5"/>
  <c r="D28" i="5"/>
  <c r="D27" i="5"/>
  <c r="C25" i="5"/>
  <c r="E27" i="4"/>
  <c r="D75" i="4"/>
  <c r="D74" i="4"/>
  <c r="D73" i="4"/>
  <c r="D72" i="4"/>
  <c r="C70" i="4"/>
  <c r="D60" i="4"/>
  <c r="D59" i="4"/>
  <c r="D58" i="4"/>
  <c r="D57" i="4"/>
  <c r="C55" i="4"/>
  <c r="D45" i="4"/>
  <c r="D44" i="4"/>
  <c r="D43" i="4"/>
  <c r="D42" i="4"/>
  <c r="C40" i="4"/>
  <c r="D30" i="4"/>
  <c r="D29" i="4"/>
  <c r="D28" i="4"/>
  <c r="D27" i="4"/>
  <c r="C25" i="4"/>
  <c r="E60" i="3"/>
  <c r="D30" i="3"/>
  <c r="D29" i="3"/>
  <c r="D28" i="3"/>
  <c r="D27" i="3"/>
  <c r="B14" i="3"/>
  <c r="B13" i="3"/>
  <c r="D75" i="3"/>
  <c r="D74" i="3"/>
  <c r="D73" i="3"/>
  <c r="D72" i="3"/>
  <c r="C70" i="3"/>
  <c r="D60" i="3"/>
  <c r="D59" i="3"/>
  <c r="D58" i="3"/>
  <c r="D57" i="3"/>
  <c r="C55" i="3"/>
  <c r="D45" i="3"/>
  <c r="D44" i="3"/>
  <c r="D43" i="3"/>
  <c r="D42" i="3"/>
  <c r="C40" i="3"/>
  <c r="C25" i="3"/>
  <c r="D75" i="1"/>
  <c r="D74" i="1"/>
  <c r="D73" i="1"/>
  <c r="D72" i="1"/>
  <c r="D57" i="1"/>
  <c r="C70" i="1"/>
  <c r="D60" i="1"/>
  <c r="D59" i="1"/>
  <c r="D58" i="1"/>
  <c r="D42" i="1"/>
  <c r="C55" i="1"/>
  <c r="D45" i="1"/>
  <c r="D44" i="1"/>
  <c r="D43" i="1"/>
  <c r="D27" i="1"/>
  <c r="C40" i="1"/>
  <c r="D30" i="1"/>
  <c r="D29" i="1"/>
  <c r="D28" i="1"/>
  <c r="C25" i="1"/>
  <c r="B5" i="1"/>
  <c r="B14" i="1"/>
  <c r="E29" i="6" l="1"/>
  <c r="E44" i="6"/>
  <c r="E59" i="6"/>
  <c r="E30" i="6"/>
  <c r="E45" i="6"/>
  <c r="E60" i="6"/>
  <c r="E27" i="6"/>
  <c r="E42" i="6"/>
  <c r="E57" i="6"/>
  <c r="E28" i="5"/>
  <c r="E42" i="5"/>
  <c r="E45" i="5"/>
  <c r="E27" i="5"/>
  <c r="E29" i="5"/>
  <c r="E58" i="5"/>
  <c r="E30" i="5"/>
  <c r="E73" i="5"/>
  <c r="E43" i="5"/>
  <c r="E74" i="5"/>
  <c r="E57" i="5"/>
  <c r="E44" i="5"/>
  <c r="C8" i="5" s="1"/>
  <c r="C9" i="5" s="1"/>
  <c r="E59" i="5"/>
  <c r="E75" i="5"/>
  <c r="E60" i="5"/>
  <c r="E44" i="4"/>
  <c r="E58" i="4"/>
  <c r="E75" i="4"/>
  <c r="E30" i="4"/>
  <c r="E45" i="4"/>
  <c r="E30" i="3"/>
  <c r="B8" i="3" s="1"/>
  <c r="B9" i="3" s="1"/>
  <c r="E45" i="3"/>
  <c r="D8" i="3"/>
  <c r="D9" i="3" s="1"/>
  <c r="E43" i="1"/>
  <c r="C8" i="1" s="1"/>
  <c r="C9" i="1" s="1"/>
  <c r="E58" i="1"/>
  <c r="F57" i="1" s="1"/>
  <c r="E73" i="1"/>
  <c r="E8" i="1" s="1"/>
  <c r="E9" i="1" s="1"/>
  <c r="E29" i="1"/>
  <c r="E44" i="1"/>
  <c r="E59" i="1"/>
  <c r="D8" i="1"/>
  <c r="D9" i="1" s="1"/>
  <c r="B8" i="1"/>
  <c r="B9" i="1" s="1"/>
  <c r="F42" i="6"/>
  <c r="C8" i="3"/>
  <c r="C9" i="3" s="1"/>
  <c r="F72" i="3"/>
  <c r="F57" i="3"/>
  <c r="F42" i="3"/>
  <c r="F42" i="1"/>
  <c r="F27" i="1"/>
  <c r="E8" i="5" l="1"/>
  <c r="E9" i="5" s="1"/>
  <c r="F42" i="5"/>
  <c r="B8" i="5"/>
  <c r="B9" i="5" s="1"/>
  <c r="F27" i="5"/>
  <c r="F57" i="5"/>
  <c r="D8" i="5"/>
  <c r="D9" i="5" s="1"/>
  <c r="F27" i="3"/>
  <c r="F9" i="1"/>
  <c r="G12" i="1" s="1"/>
  <c r="G13" i="1" s="1"/>
  <c r="F72" i="1"/>
  <c r="G9" i="1"/>
  <c r="B8" i="6"/>
  <c r="B9" i="6" s="1"/>
  <c r="F57" i="6"/>
  <c r="F72" i="6"/>
  <c r="C8" i="6"/>
  <c r="C9" i="6" s="1"/>
  <c r="F27" i="6"/>
  <c r="D8" i="6"/>
  <c r="D9" i="6" s="1"/>
  <c r="E8" i="6"/>
  <c r="E9" i="6" s="1"/>
  <c r="F72" i="5"/>
  <c r="E8" i="3"/>
  <c r="E9" i="3" s="1"/>
  <c r="F9" i="3" s="1"/>
  <c r="G12" i="3" s="1"/>
  <c r="G13" i="3" s="1"/>
  <c r="C8" i="4"/>
  <c r="C9" i="4" s="1"/>
  <c r="F42" i="4"/>
  <c r="F57" i="4"/>
  <c r="D8" i="4"/>
  <c r="D9" i="4" s="1"/>
  <c r="E8" i="4"/>
  <c r="E9" i="4" s="1"/>
  <c r="F72" i="4"/>
  <c r="F27" i="4"/>
  <c r="B8" i="4"/>
  <c r="B9" i="4" s="1"/>
  <c r="F9" i="5" l="1"/>
  <c r="G12" i="5" s="1"/>
  <c r="G13" i="5" s="1"/>
  <c r="G9" i="5"/>
  <c r="F10" i="5"/>
  <c r="F10" i="6"/>
  <c r="F10" i="3"/>
  <c r="G9" i="3"/>
  <c r="G9" i="6"/>
  <c r="F9" i="6"/>
  <c r="G12" i="6" s="1"/>
  <c r="G13" i="6" s="1"/>
  <c r="F9" i="4"/>
  <c r="G12" i="4" s="1"/>
  <c r="G13" i="4" s="1"/>
  <c r="G9" i="4"/>
  <c r="F10" i="4"/>
</calcChain>
</file>

<file path=xl/sharedStrings.xml><?xml version="1.0" encoding="utf-8"?>
<sst xmlns="http://schemas.openxmlformats.org/spreadsheetml/2006/main" count="362" uniqueCount="86">
  <si>
    <t>estimated M</t>
    <phoneticPr fontId="1" type="noConversion"/>
  </si>
  <si>
    <t>N</t>
    <phoneticPr fontId="1" type="noConversion"/>
  </si>
  <si>
    <t>n (=4)</t>
    <phoneticPr fontId="1" type="noConversion"/>
  </si>
  <si>
    <t>M_i</t>
    <phoneticPr fontId="1" type="noConversion"/>
  </si>
  <si>
    <t>M</t>
    <phoneticPr fontId="1" type="noConversion"/>
  </si>
  <si>
    <t>m_i</t>
    <phoneticPr fontId="1" type="noConversion"/>
  </si>
  <si>
    <t>Yij</t>
    <phoneticPr fontId="1" type="noConversion"/>
  </si>
  <si>
    <t>bar Y_i</t>
    <phoneticPr fontId="1" type="noConversion"/>
  </si>
  <si>
    <t>NA</t>
    <phoneticPr fontId="1" type="noConversion"/>
  </si>
  <si>
    <t>5(3)</t>
    <phoneticPr fontId="1" type="noConversion"/>
  </si>
  <si>
    <t>i=1</t>
    <phoneticPr fontId="1" type="noConversion"/>
  </si>
  <si>
    <t>i=2</t>
    <phoneticPr fontId="1" type="noConversion"/>
  </si>
  <si>
    <t>i=3</t>
    <phoneticPr fontId="1" type="noConversion"/>
  </si>
  <si>
    <t>i=4</t>
    <phoneticPr fontId="1" type="noConversion"/>
  </si>
  <si>
    <t>y1j</t>
    <phoneticPr fontId="1" type="noConversion"/>
  </si>
  <si>
    <t>y2j</t>
    <phoneticPr fontId="1" type="noConversion"/>
  </si>
  <si>
    <t>y3j</t>
    <phoneticPr fontId="1" type="noConversion"/>
  </si>
  <si>
    <t>y4j</t>
    <phoneticPr fontId="1" type="noConversion"/>
  </si>
  <si>
    <t>\hat Y_i</t>
    <phoneticPr fontId="1" type="noConversion"/>
  </si>
  <si>
    <t>total population</t>
    <phoneticPr fontId="1" type="noConversion"/>
  </si>
  <si>
    <t>non student babies</t>
    <phoneticPr fontId="1" type="noConversion"/>
  </si>
  <si>
    <t>school students number</t>
    <phoneticPr fontId="1" type="noConversion"/>
  </si>
  <si>
    <t>Total Wealth</t>
    <phoneticPr fontId="1" type="noConversion"/>
  </si>
  <si>
    <t>Hofn</t>
    <phoneticPr fontId="1" type="noConversion"/>
  </si>
  <si>
    <t>1st selected Cluster</t>
    <phoneticPr fontId="1" type="noConversion"/>
  </si>
  <si>
    <t>Number of residents(non-valid)</t>
    <phoneticPr fontId="1" type="noConversion"/>
  </si>
  <si>
    <t>Valid residents</t>
    <phoneticPr fontId="1" type="noConversion"/>
  </si>
  <si>
    <t>first person</t>
    <phoneticPr fontId="1" type="noConversion"/>
  </si>
  <si>
    <t>second person</t>
    <phoneticPr fontId="1" type="noConversion"/>
  </si>
  <si>
    <t>third person</t>
    <phoneticPr fontId="1" type="noConversion"/>
  </si>
  <si>
    <t>fourth person</t>
    <phoneticPr fontId="1" type="noConversion"/>
  </si>
  <si>
    <t>personal wealth</t>
  </si>
  <si>
    <t>personal wealth</t>
    <phoneticPr fontId="1" type="noConversion"/>
  </si>
  <si>
    <t>his wealth/total wealth</t>
  </si>
  <si>
    <t>his wealth/total wealth</t>
    <phoneticPr fontId="1" type="noConversion"/>
  </si>
  <si>
    <t>4 people selected by SRS: 2, 4, 9, 11</t>
    <phoneticPr fontId="1" type="noConversion"/>
  </si>
  <si>
    <t>4 people selected by SRS: 5, 10, 12, 13</t>
    <phoneticPr fontId="1" type="noConversion"/>
  </si>
  <si>
    <t>4 people selected by SRS: 3, 7, 10, 11</t>
    <phoneticPr fontId="1" type="noConversion"/>
  </si>
  <si>
    <t xml:space="preserve">4 people selected by SRS: 1, 3, 4, 9 </t>
    <phoneticPr fontId="1" type="noConversion"/>
  </si>
  <si>
    <t>2nd selected Cluster</t>
    <phoneticPr fontId="1" type="noConversion"/>
  </si>
  <si>
    <t>3rd selected Cluster</t>
    <phoneticPr fontId="1" type="noConversion"/>
  </si>
  <si>
    <t>4th selected Cluster</t>
    <phoneticPr fontId="1" type="noConversion"/>
  </si>
  <si>
    <t>Talu</t>
    <phoneticPr fontId="1" type="noConversion"/>
  </si>
  <si>
    <t>Choose 4 numbers from SRS from 1 to 70</t>
    <phoneticPr fontId="1" type="noConversion"/>
  </si>
  <si>
    <t>32, 39, 47, 66</t>
    <phoneticPr fontId="1" type="noConversion"/>
  </si>
  <si>
    <t>4 people selected by SRS: 1, 2, 3, 8</t>
    <phoneticPr fontId="1" type="noConversion"/>
  </si>
  <si>
    <t>4(1)</t>
    <phoneticPr fontId="1" type="noConversion"/>
  </si>
  <si>
    <t>4 people selected by SRS: 5, 7, 8, 12</t>
    <phoneticPr fontId="1" type="noConversion"/>
  </si>
  <si>
    <t>7(4)</t>
    <phoneticPr fontId="1" type="noConversion"/>
  </si>
  <si>
    <t>4 people selected by SRS: 2 3 10 13</t>
    <phoneticPr fontId="1" type="noConversion"/>
  </si>
  <si>
    <t>4 people selected by SRS: 4 5 6 7</t>
    <phoneticPr fontId="1" type="noConversion"/>
  </si>
  <si>
    <t>Nelson</t>
    <phoneticPr fontId="1" type="noConversion"/>
  </si>
  <si>
    <t>12 24 63 68</t>
    <phoneticPr fontId="1" type="noConversion"/>
  </si>
  <si>
    <t>4 people selected by SRS: 3 10 11 12</t>
    <phoneticPr fontId="1" type="noConversion"/>
  </si>
  <si>
    <t>4 people selected by SRS: 2 7 10 14</t>
    <phoneticPr fontId="1" type="noConversion"/>
  </si>
  <si>
    <t>6(4)</t>
    <phoneticPr fontId="1" type="noConversion"/>
  </si>
  <si>
    <t>4 people selected by SRS: 1 3 5 11</t>
    <phoneticPr fontId="1" type="noConversion"/>
  </si>
  <si>
    <t>5(1)</t>
    <phoneticPr fontId="1" type="noConversion"/>
  </si>
  <si>
    <t>7(2)</t>
    <phoneticPr fontId="1" type="noConversion"/>
  </si>
  <si>
    <t>4 people selected by SRS: 5 6 7 12</t>
    <phoneticPr fontId="1" type="noConversion"/>
  </si>
  <si>
    <t>Takazaki</t>
    <phoneticPr fontId="1" type="noConversion"/>
  </si>
  <si>
    <t>Choose 4 numbers from SRS from 1 to 25</t>
    <phoneticPr fontId="1" type="noConversion"/>
  </si>
  <si>
    <t>3 9 21 23</t>
    <phoneticPr fontId="1" type="noConversion"/>
  </si>
  <si>
    <t>7(5)</t>
    <phoneticPr fontId="1" type="noConversion"/>
  </si>
  <si>
    <t>4 people selected by SRS: 3 6 7 8</t>
    <phoneticPr fontId="1" type="noConversion"/>
  </si>
  <si>
    <t>3(1)</t>
    <phoneticPr fontId="1" type="noConversion"/>
  </si>
  <si>
    <t xml:space="preserve">4 people selected by SRS: 2 5 8 9 </t>
    <phoneticPr fontId="1" type="noConversion"/>
  </si>
  <si>
    <t>Valais</t>
    <phoneticPr fontId="1" type="noConversion"/>
  </si>
  <si>
    <t>Choose 4 numbers from SRS</t>
    <phoneticPr fontId="1" type="noConversion"/>
  </si>
  <si>
    <t>1 2 10 34</t>
    <phoneticPr fontId="1" type="noConversion"/>
  </si>
  <si>
    <t>Choose 4 numbers from SRS from 1 to 36</t>
    <phoneticPr fontId="1" type="noConversion"/>
  </si>
  <si>
    <t>4 people selected by SRS: 1 2 6 8</t>
    <phoneticPr fontId="1" type="noConversion"/>
  </si>
  <si>
    <t>6(3)</t>
    <phoneticPr fontId="1" type="noConversion"/>
  </si>
  <si>
    <t>5(2)</t>
    <phoneticPr fontId="1" type="noConversion"/>
  </si>
  <si>
    <t>4 people selected by SRS: 1 2 3 12</t>
    <phoneticPr fontId="1" type="noConversion"/>
  </si>
  <si>
    <t>6(2)</t>
    <phoneticPr fontId="1" type="noConversion"/>
  </si>
  <si>
    <t>4 people selected by SRS: 3 6 9 10</t>
    <phoneticPr fontId="1" type="noConversion"/>
  </si>
  <si>
    <t>upward is bar Y</t>
    <phoneticPr fontId="1" type="noConversion"/>
  </si>
  <si>
    <t>downward is bar Y</t>
    <phoneticPr fontId="1" type="noConversion"/>
  </si>
  <si>
    <t>N*bar Y is RHS</t>
    <phoneticPr fontId="1" type="noConversion"/>
  </si>
  <si>
    <t xml:space="preserve">point estimate = 1/M * N* bar Y: </t>
    <phoneticPr fontId="1" type="noConversion"/>
  </si>
  <si>
    <t>cluster sample var, Sc</t>
    <phoneticPr fontId="1" type="noConversion"/>
  </si>
  <si>
    <t xml:space="preserve">sample avarage money </t>
    <phoneticPr fontId="1" type="noConversion"/>
  </si>
  <si>
    <t>4 people selected by SRS: 3 6 10 1</t>
    <phoneticPr fontId="1" type="noConversion"/>
  </si>
  <si>
    <t>4 people selected by SRS: 1 6 10 12</t>
    <phoneticPr fontId="1" type="noConversion"/>
  </si>
  <si>
    <t>4 people selected by SRS: 4 7 10 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</si>
</sst>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u/>
      <sz val="12"/>
      <color theme="10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1">
      <alignment vertical="center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3" fontId="3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A076-F953-3543-934B-0B065B31A32A}">
  <dimension ref="A1:H253"/>
  <sheetViews>
    <sheetView workbookViewId="0">
      <selection activeCell="G11" sqref="G11"/>
    </sheetView>
  </sheetViews>
  <sheetFormatPr baseColWidth="10" defaultRowHeight="16"/>
  <cols>
    <col min="1" max="1" width="33.1640625" bestFit="1" customWidth="1"/>
    <col min="2" max="2" width="31.83203125" bestFit="1" customWidth="1"/>
    <col min="3" max="3" width="24.1640625" bestFit="1" customWidth="1"/>
    <col min="4" max="4" width="22.6640625" bestFit="1" customWidth="1"/>
    <col min="5" max="5" width="16.33203125" bestFit="1" customWidth="1"/>
    <col min="6" max="6" width="31.5" bestFit="1" customWidth="1"/>
  </cols>
  <sheetData>
    <row r="1" spans="1:8" ht="18">
      <c r="A1" t="s">
        <v>23</v>
      </c>
      <c r="B1" t="s">
        <v>10</v>
      </c>
      <c r="C1" t="s">
        <v>11</v>
      </c>
      <c r="D1" t="s">
        <v>12</v>
      </c>
      <c r="E1" t="s">
        <v>13</v>
      </c>
      <c r="H1" s="1"/>
    </row>
    <row r="2" spans="1:8">
      <c r="A2" t="s">
        <v>1</v>
      </c>
      <c r="B2">
        <v>150</v>
      </c>
      <c r="H2" s="2"/>
    </row>
    <row r="3" spans="1:8">
      <c r="A3" t="s">
        <v>2</v>
      </c>
      <c r="B3">
        <v>4</v>
      </c>
      <c r="H3" s="2"/>
    </row>
    <row r="4" spans="1:8">
      <c r="A4" t="s">
        <v>3</v>
      </c>
      <c r="B4">
        <v>11</v>
      </c>
      <c r="C4">
        <v>13</v>
      </c>
      <c r="D4">
        <v>12</v>
      </c>
      <c r="E4">
        <v>14</v>
      </c>
      <c r="H4" s="2"/>
    </row>
    <row r="5" spans="1:8">
      <c r="A5" t="s">
        <v>4</v>
      </c>
      <c r="B5">
        <f>B14</f>
        <v>1801</v>
      </c>
      <c r="H5" s="2"/>
    </row>
    <row r="6" spans="1:8">
      <c r="A6" t="s">
        <v>5</v>
      </c>
      <c r="B6">
        <v>4</v>
      </c>
      <c r="C6">
        <v>4</v>
      </c>
      <c r="D6">
        <v>4</v>
      </c>
      <c r="E6">
        <v>4</v>
      </c>
      <c r="H6" s="2"/>
    </row>
    <row r="7" spans="1:8">
      <c r="A7" t="s">
        <v>6</v>
      </c>
      <c r="B7" t="s">
        <v>8</v>
      </c>
      <c r="H7" s="2"/>
    </row>
    <row r="8" spans="1:8">
      <c r="A8" t="s">
        <v>7</v>
      </c>
      <c r="B8">
        <f>(1/4)*SUM(E27:E30)</f>
        <v>-0.19259851476930567</v>
      </c>
      <c r="C8">
        <f>(1/4)*SUM(E42:E45)</f>
        <v>0.69504037994527124</v>
      </c>
      <c r="D8">
        <f>(1/4)*SUM(E57:E60)</f>
        <v>0.80715658853618022</v>
      </c>
      <c r="E8">
        <f>(1/4)*SUM(E72:E75)</f>
        <v>0.33517692920659137</v>
      </c>
      <c r="H8" s="2"/>
    </row>
    <row r="9" spans="1:8">
      <c r="A9" t="s">
        <v>18</v>
      </c>
      <c r="B9">
        <f>B8*B4</f>
        <v>-2.1185836624623624</v>
      </c>
      <c r="C9">
        <f>C8*C4</f>
        <v>9.0355249392885266</v>
      </c>
      <c r="D9">
        <f>D8*D4</f>
        <v>9.6858790624341626</v>
      </c>
      <c r="E9">
        <f>E8*E4</f>
        <v>4.6924770088922791</v>
      </c>
      <c r="F9">
        <f>SUM(B9:E9)/4</f>
        <v>5.3238243370381513</v>
      </c>
      <c r="G9">
        <f>SUM(B9:E9)</f>
        <v>21.295297348152605</v>
      </c>
      <c r="H9" s="2"/>
    </row>
    <row r="10" spans="1:8">
      <c r="A10" t="s">
        <v>22</v>
      </c>
      <c r="B10" s="3">
        <v>11302096</v>
      </c>
      <c r="F10" t="s">
        <v>77</v>
      </c>
      <c r="H10" s="2"/>
    </row>
    <row r="11" spans="1:8">
      <c r="A11" t="s">
        <v>19</v>
      </c>
      <c r="B11">
        <v>2143</v>
      </c>
      <c r="F11" t="s">
        <v>81</v>
      </c>
      <c r="G11">
        <f>VAR(B9:E9)</f>
        <v>29.530759689293888</v>
      </c>
      <c r="H11" s="2"/>
    </row>
    <row r="12" spans="1:8">
      <c r="A12" t="s">
        <v>20</v>
      </c>
      <c r="B12">
        <v>96</v>
      </c>
      <c r="F12" t="s">
        <v>79</v>
      </c>
      <c r="G12">
        <f>B2*F9</f>
        <v>798.57365055572268</v>
      </c>
      <c r="H12" s="2"/>
    </row>
    <row r="13" spans="1:8">
      <c r="A13" t="s">
        <v>21</v>
      </c>
      <c r="B13">
        <v>246</v>
      </c>
      <c r="F13" t="s">
        <v>80</v>
      </c>
      <c r="G13">
        <f>G12/B14</f>
        <v>0.44340569159118415</v>
      </c>
      <c r="H13" s="2"/>
    </row>
    <row r="14" spans="1:8">
      <c r="A14" t="s">
        <v>0</v>
      </c>
      <c r="B14">
        <f>B11-B12-B13</f>
        <v>1801</v>
      </c>
      <c r="H14" s="2"/>
    </row>
    <row r="15" spans="1:8">
      <c r="A15" t="s">
        <v>82</v>
      </c>
      <c r="B15">
        <f>(SUM(C27:C30)+SUM(C42:C45)+SUM(C57:C60)+SUM(C72:C75))/(4*4)</f>
        <v>4589.6875</v>
      </c>
      <c r="H15" s="2"/>
    </row>
    <row r="16" spans="1:8">
      <c r="H16" s="2"/>
    </row>
    <row r="17" spans="1:8">
      <c r="A17" t="s">
        <v>24</v>
      </c>
      <c r="B17" t="s">
        <v>25</v>
      </c>
      <c r="C17" t="s">
        <v>26</v>
      </c>
      <c r="H17" s="2"/>
    </row>
    <row r="18" spans="1:8">
      <c r="A18">
        <v>7</v>
      </c>
      <c r="B18">
        <v>1</v>
      </c>
      <c r="C18">
        <v>1</v>
      </c>
      <c r="H18" s="2"/>
    </row>
    <row r="19" spans="1:8">
      <c r="A19">
        <v>157</v>
      </c>
      <c r="B19">
        <v>1</v>
      </c>
      <c r="C19">
        <v>1</v>
      </c>
      <c r="H19" s="2"/>
    </row>
    <row r="20" spans="1:8">
      <c r="A20">
        <v>307</v>
      </c>
      <c r="B20">
        <v>2</v>
      </c>
      <c r="C20">
        <v>2</v>
      </c>
      <c r="H20" s="2"/>
    </row>
    <row r="21" spans="1:8">
      <c r="A21">
        <v>457</v>
      </c>
      <c r="B21" t="s">
        <v>9</v>
      </c>
      <c r="C21">
        <v>2</v>
      </c>
      <c r="H21" s="2"/>
    </row>
    <row r="22" spans="1:8" ht="18">
      <c r="A22">
        <v>607</v>
      </c>
      <c r="B22" t="s">
        <v>9</v>
      </c>
      <c r="C22">
        <v>2</v>
      </c>
      <c r="H22" s="1"/>
    </row>
    <row r="23" spans="1:8">
      <c r="A23">
        <v>757</v>
      </c>
      <c r="B23">
        <v>1</v>
      </c>
      <c r="C23">
        <v>1</v>
      </c>
      <c r="H23" s="2"/>
    </row>
    <row r="24" spans="1:8">
      <c r="A24">
        <v>907</v>
      </c>
      <c r="B24">
        <v>2</v>
      </c>
      <c r="C24">
        <v>2</v>
      </c>
      <c r="H24" s="2"/>
    </row>
    <row r="25" spans="1:8">
      <c r="C25">
        <f>SUM(C18:C24)</f>
        <v>11</v>
      </c>
      <c r="H25" s="2"/>
    </row>
    <row r="26" spans="1:8">
      <c r="C26" t="s">
        <v>32</v>
      </c>
      <c r="D26" t="s">
        <v>34</v>
      </c>
      <c r="E26" t="s">
        <v>14</v>
      </c>
      <c r="H26" s="2"/>
    </row>
    <row r="27" spans="1:8">
      <c r="A27" t="s">
        <v>35</v>
      </c>
      <c r="B27" t="s">
        <v>27</v>
      </c>
      <c r="C27">
        <v>569</v>
      </c>
      <c r="D27">
        <f>C27/B10</f>
        <v>5.0344644037707697E-5</v>
      </c>
      <c r="E27">
        <f>(C27/B15)*LN(C27/B15)</f>
        <v>-0.25881800885019579</v>
      </c>
      <c r="F27">
        <f>VAR(E27:E30)</f>
        <v>1.0303035195612736E-2</v>
      </c>
      <c r="H27" s="2"/>
    </row>
    <row r="28" spans="1:8" ht="18">
      <c r="B28" t="s">
        <v>28</v>
      </c>
      <c r="C28" s="4">
        <v>740</v>
      </c>
      <c r="D28">
        <f>C28/B10</f>
        <v>6.5474580998073277E-5</v>
      </c>
      <c r="E28">
        <f>(C28/B15)*LN(C28/B15)</f>
        <v>-0.29423323559501052</v>
      </c>
      <c r="H28" s="2"/>
    </row>
    <row r="29" spans="1:8">
      <c r="B29" t="s">
        <v>29</v>
      </c>
      <c r="C29" s="3">
        <v>4225</v>
      </c>
      <c r="D29">
        <f>C29/B10</f>
        <v>3.7382446583359406E-4</v>
      </c>
      <c r="E29">
        <f>(C29/B15)*LN(C29/B15)</f>
        <v>-7.6214135540368183E-2</v>
      </c>
      <c r="H29" s="2"/>
    </row>
    <row r="30" spans="1:8">
      <c r="B30" t="s">
        <v>30</v>
      </c>
      <c r="C30">
        <v>210</v>
      </c>
      <c r="D30">
        <f>C30/B10</f>
        <v>1.8580624337291066E-5</v>
      </c>
      <c r="E30">
        <f>(C30/B15)*LN(C30/B15)</f>
        <v>-0.14112867909164833</v>
      </c>
      <c r="H30" s="2"/>
    </row>
    <row r="31" spans="1:8">
      <c r="H31" s="2"/>
    </row>
    <row r="32" spans="1:8">
      <c r="A32" t="s">
        <v>39</v>
      </c>
      <c r="B32" t="s">
        <v>25</v>
      </c>
      <c r="C32" t="s">
        <v>26</v>
      </c>
      <c r="D32" s="5"/>
      <c r="E32" s="5"/>
      <c r="H32" s="2"/>
    </row>
    <row r="33" spans="1:8">
      <c r="A33" s="5">
        <v>20</v>
      </c>
      <c r="B33" s="5">
        <v>1</v>
      </c>
      <c r="C33" s="5">
        <v>1</v>
      </c>
      <c r="D33" s="5"/>
      <c r="E33" s="5"/>
      <c r="H33" s="2"/>
    </row>
    <row r="34" spans="1:8">
      <c r="A34" s="5">
        <v>170</v>
      </c>
      <c r="B34" s="5">
        <v>1</v>
      </c>
      <c r="C34" s="5">
        <v>1</v>
      </c>
      <c r="D34" s="5"/>
      <c r="E34" s="5"/>
      <c r="H34" s="2"/>
    </row>
    <row r="35" spans="1:8">
      <c r="A35" s="5">
        <v>320</v>
      </c>
      <c r="B35" s="5">
        <v>1</v>
      </c>
      <c r="C35" s="5">
        <v>1</v>
      </c>
      <c r="D35" s="5"/>
      <c r="E35" s="5"/>
      <c r="H35" s="2"/>
    </row>
    <row r="36" spans="1:8">
      <c r="A36" s="5">
        <v>470</v>
      </c>
      <c r="B36" s="5">
        <v>1</v>
      </c>
      <c r="C36" s="5">
        <v>1</v>
      </c>
      <c r="D36" s="5"/>
      <c r="E36" s="5"/>
      <c r="H36" s="2"/>
    </row>
    <row r="37" spans="1:8">
      <c r="A37" s="5">
        <v>620</v>
      </c>
      <c r="B37" s="5">
        <v>5</v>
      </c>
      <c r="C37" s="5">
        <v>5</v>
      </c>
      <c r="D37" s="5"/>
      <c r="E37" s="5"/>
      <c r="H37" s="2"/>
    </row>
    <row r="38" spans="1:8">
      <c r="A38" s="5">
        <v>770</v>
      </c>
      <c r="B38" s="5">
        <v>2</v>
      </c>
      <c r="C38" s="5">
        <v>2</v>
      </c>
      <c r="D38" s="5"/>
      <c r="E38" s="5"/>
      <c r="H38" s="2"/>
    </row>
    <row r="39" spans="1:8">
      <c r="A39" s="5">
        <v>920</v>
      </c>
      <c r="B39" s="5">
        <v>2</v>
      </c>
      <c r="C39" s="5">
        <v>2</v>
      </c>
      <c r="D39" s="5"/>
      <c r="E39" s="5"/>
      <c r="H39" s="2"/>
    </row>
    <row r="40" spans="1:8">
      <c r="A40" s="5"/>
      <c r="B40" s="5"/>
      <c r="C40" s="5">
        <f>SUM(C33:C39)</f>
        <v>13</v>
      </c>
      <c r="D40" s="5"/>
      <c r="E40" s="5"/>
      <c r="H40" s="2"/>
    </row>
    <row r="41" spans="1:8">
      <c r="A41" s="5"/>
      <c r="B41" s="5"/>
      <c r="C41" t="s">
        <v>32</v>
      </c>
      <c r="D41" t="s">
        <v>34</v>
      </c>
      <c r="E41" s="5" t="s">
        <v>15</v>
      </c>
      <c r="H41" s="2"/>
    </row>
    <row r="42" spans="1:8" ht="18">
      <c r="A42" s="5" t="s">
        <v>36</v>
      </c>
      <c r="B42" t="s">
        <v>27</v>
      </c>
      <c r="C42" s="7">
        <v>9052</v>
      </c>
      <c r="D42" s="6">
        <f>C42/B10</f>
        <v>8.0091338810075585E-4</v>
      </c>
      <c r="E42" s="6">
        <f>(C42/B15)*LN(C42/B15)</f>
        <v>1.3394988517769655</v>
      </c>
      <c r="F42">
        <f>VAR(E42:E45)</f>
        <v>0.46923721962117876</v>
      </c>
      <c r="H42" s="1"/>
    </row>
    <row r="43" spans="1:8" ht="18">
      <c r="A43" s="5"/>
      <c r="B43" t="s">
        <v>28</v>
      </c>
      <c r="C43" s="4">
        <v>638</v>
      </c>
      <c r="D43" s="6">
        <f>C43/B10</f>
        <v>5.6449706319960474E-5</v>
      </c>
      <c r="E43" s="6">
        <f>(C43/B15)*LN(C43/B15)</f>
        <v>-0.27429319758196258</v>
      </c>
      <c r="H43" s="2"/>
    </row>
    <row r="44" spans="1:8">
      <c r="A44" s="5"/>
      <c r="B44" t="s">
        <v>29</v>
      </c>
      <c r="C44" s="7">
        <v>7673</v>
      </c>
      <c r="D44" s="5">
        <f>C44/B10</f>
        <v>6.7890062161921115E-4</v>
      </c>
      <c r="E44" s="5">
        <f>(C44/B15)*LN(C44/B15)</f>
        <v>0.85912645877150196</v>
      </c>
      <c r="H44" s="2"/>
    </row>
    <row r="45" spans="1:8">
      <c r="A45" s="5"/>
      <c r="B45" t="s">
        <v>30</v>
      </c>
      <c r="C45" s="7">
        <v>7663</v>
      </c>
      <c r="D45" s="6">
        <f>C45/B10</f>
        <v>6.7801582998410208E-4</v>
      </c>
      <c r="E45" s="6">
        <f>(C45/B15)*LN(C45/B15)</f>
        <v>0.8558294068145802</v>
      </c>
      <c r="H45" s="2"/>
    </row>
    <row r="46" spans="1:8">
      <c r="H46" s="2"/>
    </row>
    <row r="47" spans="1:8">
      <c r="A47" t="s">
        <v>40</v>
      </c>
      <c r="B47" t="s">
        <v>25</v>
      </c>
      <c r="C47" t="s">
        <v>26</v>
      </c>
      <c r="D47" s="5"/>
      <c r="E47" s="5"/>
      <c r="H47" s="2"/>
    </row>
    <row r="48" spans="1:8">
      <c r="A48" s="5">
        <v>82</v>
      </c>
      <c r="B48" s="5">
        <v>1</v>
      </c>
      <c r="C48" s="5">
        <v>1</v>
      </c>
      <c r="D48" s="5"/>
      <c r="E48" s="5"/>
      <c r="H48" s="2"/>
    </row>
    <row r="49" spans="1:8">
      <c r="A49" s="5">
        <v>232</v>
      </c>
      <c r="B49" s="5">
        <v>1</v>
      </c>
      <c r="C49" s="5">
        <v>1</v>
      </c>
      <c r="D49" s="5"/>
      <c r="E49" s="5"/>
      <c r="H49" s="2"/>
    </row>
    <row r="50" spans="1:8">
      <c r="A50" s="5">
        <v>382</v>
      </c>
      <c r="B50" s="5">
        <v>2</v>
      </c>
      <c r="C50" s="5">
        <v>2</v>
      </c>
      <c r="D50" s="5"/>
      <c r="E50" s="5"/>
      <c r="H50" s="2"/>
    </row>
    <row r="51" spans="1:8">
      <c r="A51" s="5">
        <v>532</v>
      </c>
      <c r="B51" s="5">
        <v>2</v>
      </c>
      <c r="C51" s="5">
        <v>2</v>
      </c>
      <c r="D51" s="5"/>
      <c r="E51" s="5"/>
      <c r="H51" s="2"/>
    </row>
    <row r="52" spans="1:8">
      <c r="A52" s="5">
        <v>682</v>
      </c>
      <c r="B52" s="5">
        <v>2</v>
      </c>
      <c r="C52" s="5">
        <v>2</v>
      </c>
      <c r="D52" s="5"/>
      <c r="E52" s="5"/>
      <c r="H52" s="2"/>
    </row>
    <row r="53" spans="1:8">
      <c r="A53" s="5">
        <v>832</v>
      </c>
      <c r="B53" s="5">
        <v>2</v>
      </c>
      <c r="C53" s="5">
        <v>2</v>
      </c>
      <c r="D53" s="5"/>
      <c r="E53" s="5"/>
      <c r="H53" s="2"/>
    </row>
    <row r="54" spans="1:8">
      <c r="A54" s="5">
        <v>982</v>
      </c>
      <c r="B54" s="5">
        <v>2</v>
      </c>
      <c r="C54" s="5">
        <v>2</v>
      </c>
      <c r="D54" s="5"/>
      <c r="E54" s="5"/>
      <c r="H54" s="2"/>
    </row>
    <row r="55" spans="1:8">
      <c r="A55" s="5"/>
      <c r="B55" s="5"/>
      <c r="C55" s="5">
        <f>SUM(C48:C54)</f>
        <v>12</v>
      </c>
      <c r="D55" s="5"/>
      <c r="E55" s="5"/>
      <c r="H55" s="2"/>
    </row>
    <row r="56" spans="1:8">
      <c r="A56" s="5"/>
      <c r="B56" s="5"/>
      <c r="C56" t="s">
        <v>32</v>
      </c>
      <c r="D56" t="s">
        <v>34</v>
      </c>
      <c r="E56" s="5" t="s">
        <v>16</v>
      </c>
      <c r="H56" s="2"/>
    </row>
    <row r="57" spans="1:8" ht="18">
      <c r="A57" s="5" t="s">
        <v>37</v>
      </c>
      <c r="B57" t="s">
        <v>27</v>
      </c>
      <c r="C57" s="8">
        <v>7056</v>
      </c>
      <c r="D57" s="6">
        <f>C57/B10</f>
        <v>6.2430897773297982E-4</v>
      </c>
      <c r="E57" s="6">
        <f>(C57/B15)*LN(C57/B15)</f>
        <v>0.66116666449174855</v>
      </c>
      <c r="F57">
        <f>VAR(E57:E60)</f>
        <v>1.1881517998020197</v>
      </c>
      <c r="H57" s="2"/>
    </row>
    <row r="58" spans="1:8" ht="18">
      <c r="A58" s="5"/>
      <c r="B58" t="s">
        <v>28</v>
      </c>
      <c r="C58" s="4">
        <v>309</v>
      </c>
      <c r="D58" s="6">
        <f>C58/B10</f>
        <v>2.7340061524871138E-5</v>
      </c>
      <c r="E58" s="6">
        <f>(C58/B15)*LN(C58/B15)</f>
        <v>-0.18165764352901689</v>
      </c>
      <c r="H58" s="2"/>
    </row>
    <row r="59" spans="1:8">
      <c r="A59" s="5"/>
      <c r="B59" t="s">
        <v>29</v>
      </c>
      <c r="C59" s="7">
        <v>6158</v>
      </c>
      <c r="D59" s="5">
        <f>C59/B10</f>
        <v>5.4485468890018277E-4</v>
      </c>
      <c r="E59" s="5">
        <f>(C59/B15)*LN(C59/B15)</f>
        <v>0.39438048901636863</v>
      </c>
      <c r="H59" s="2"/>
    </row>
    <row r="60" spans="1:8" ht="18">
      <c r="A60" s="5"/>
      <c r="B60" t="s">
        <v>30</v>
      </c>
      <c r="C60" s="8">
        <v>11627</v>
      </c>
      <c r="D60" s="6">
        <f>C60/B10</f>
        <v>1.0287472341413487E-3</v>
      </c>
      <c r="E60" s="6">
        <f>(C60/B15)*LN(C60/B15)</f>
        <v>2.3547368441656209</v>
      </c>
      <c r="H60" s="2"/>
    </row>
    <row r="61" spans="1:8">
      <c r="H61" s="2"/>
    </row>
    <row r="62" spans="1:8">
      <c r="A62" t="s">
        <v>41</v>
      </c>
      <c r="B62" t="s">
        <v>25</v>
      </c>
      <c r="C62" t="s">
        <v>26</v>
      </c>
      <c r="D62" s="5"/>
      <c r="E62" s="5"/>
      <c r="H62" s="2"/>
    </row>
    <row r="63" spans="1:8">
      <c r="A63" s="5">
        <v>101</v>
      </c>
      <c r="B63" s="5">
        <v>2</v>
      </c>
      <c r="C63" s="5">
        <v>2</v>
      </c>
      <c r="D63" s="5"/>
      <c r="E63" s="5"/>
      <c r="H63" s="2"/>
    </row>
    <row r="64" spans="1:8">
      <c r="A64" s="5">
        <v>251</v>
      </c>
      <c r="B64" s="5">
        <v>1</v>
      </c>
      <c r="C64" s="5">
        <v>1</v>
      </c>
      <c r="D64" s="5"/>
      <c r="E64" s="5"/>
      <c r="H64" s="2"/>
    </row>
    <row r="65" spans="1:8" ht="18">
      <c r="A65" s="5">
        <v>401</v>
      </c>
      <c r="B65" s="5">
        <v>4</v>
      </c>
      <c r="C65" s="5">
        <v>4</v>
      </c>
      <c r="D65" s="5"/>
      <c r="E65" s="5"/>
      <c r="H65" s="1"/>
    </row>
    <row r="66" spans="1:8">
      <c r="A66" s="5">
        <v>551</v>
      </c>
      <c r="B66" s="5">
        <v>2</v>
      </c>
      <c r="C66" s="5">
        <v>2</v>
      </c>
      <c r="D66" s="5"/>
      <c r="E66" s="5"/>
      <c r="H66" s="2"/>
    </row>
    <row r="67" spans="1:8">
      <c r="A67" s="5">
        <v>701</v>
      </c>
      <c r="B67" s="5">
        <v>1</v>
      </c>
      <c r="C67" s="5">
        <v>1</v>
      </c>
      <c r="D67" s="5"/>
      <c r="E67" s="5"/>
      <c r="H67" s="2"/>
    </row>
    <row r="68" spans="1:8">
      <c r="A68" s="5">
        <v>851</v>
      </c>
      <c r="B68" s="5">
        <v>2</v>
      </c>
      <c r="C68" s="5">
        <v>2</v>
      </c>
      <c r="D68" s="5"/>
      <c r="E68" s="5"/>
      <c r="H68" s="2"/>
    </row>
    <row r="69" spans="1:8">
      <c r="A69" s="5">
        <v>1001</v>
      </c>
      <c r="B69" s="5">
        <v>2</v>
      </c>
      <c r="C69" s="5">
        <v>2</v>
      </c>
      <c r="D69" s="5"/>
      <c r="E69" s="5"/>
      <c r="H69" s="2"/>
    </row>
    <row r="70" spans="1:8">
      <c r="A70" s="5"/>
      <c r="B70" s="5"/>
      <c r="C70" s="5">
        <f>SUM(C63:C69)</f>
        <v>14</v>
      </c>
      <c r="D70" s="5"/>
      <c r="E70" s="5"/>
      <c r="H70" s="2"/>
    </row>
    <row r="71" spans="1:8">
      <c r="A71" s="5"/>
      <c r="B71" s="5"/>
      <c r="C71" s="5" t="s">
        <v>31</v>
      </c>
      <c r="D71" s="5" t="s">
        <v>33</v>
      </c>
      <c r="E71" s="5" t="s">
        <v>17</v>
      </c>
      <c r="H71" s="2"/>
    </row>
    <row r="72" spans="1:8" ht="18">
      <c r="A72" s="5" t="s">
        <v>38</v>
      </c>
      <c r="B72" t="s">
        <v>27</v>
      </c>
      <c r="C72" s="8">
        <v>1500</v>
      </c>
      <c r="D72" s="6">
        <f>C72/B10</f>
        <v>1.3271874526636475E-4</v>
      </c>
      <c r="E72" s="6">
        <f>(C72/B15)*LN(C72/B15)</f>
        <v>-0.36549770464477593</v>
      </c>
      <c r="F72">
        <f>VAR(E72:E75)</f>
        <v>0.52027604888598822</v>
      </c>
      <c r="H72" s="2"/>
    </row>
    <row r="73" spans="1:8" ht="18">
      <c r="A73" s="5"/>
      <c r="B73" t="s">
        <v>28</v>
      </c>
      <c r="C73" s="8">
        <v>8564</v>
      </c>
      <c r="D73" s="6">
        <f>C73/B10</f>
        <v>7.5773555630743181E-4</v>
      </c>
      <c r="E73" s="6">
        <f>(C73/B15)*LN(C73/B15)</f>
        <v>1.1638791350401436</v>
      </c>
      <c r="H73" s="2"/>
    </row>
    <row r="74" spans="1:8" ht="18">
      <c r="A74" s="5"/>
      <c r="B74" t="s">
        <v>29</v>
      </c>
      <c r="C74" s="8">
        <v>7193</v>
      </c>
      <c r="D74" s="5">
        <f>C74/B10</f>
        <v>6.3643062313397444E-4</v>
      </c>
      <c r="E74" s="5">
        <f>(C74/B15)*LN(C74/B15)</f>
        <v>0.70414139243131979</v>
      </c>
      <c r="H74" s="2"/>
    </row>
    <row r="75" spans="1:8" ht="18">
      <c r="A75" s="5"/>
      <c r="B75" t="s">
        <v>30</v>
      </c>
      <c r="C75" s="8">
        <v>258</v>
      </c>
      <c r="D75" s="6">
        <f>C75/B10</f>
        <v>2.2827624185814736E-5</v>
      </c>
      <c r="E75" s="6">
        <f>(C75/B15)*LN(C75/B15)</f>
        <v>-0.16181510600032215</v>
      </c>
      <c r="H75" s="2"/>
    </row>
    <row r="76" spans="1:8">
      <c r="H76" s="2"/>
    </row>
    <row r="77" spans="1:8">
      <c r="H77" s="2"/>
    </row>
    <row r="78" spans="1:8">
      <c r="H78" s="2"/>
    </row>
    <row r="79" spans="1:8">
      <c r="H79" s="2"/>
    </row>
    <row r="80" spans="1:8">
      <c r="H80" s="2"/>
    </row>
    <row r="81" spans="8:8">
      <c r="H81" s="2"/>
    </row>
    <row r="82" spans="8:8">
      <c r="H82" s="2"/>
    </row>
    <row r="83" spans="8:8">
      <c r="H83" s="2"/>
    </row>
    <row r="84" spans="8:8">
      <c r="H84" s="2"/>
    </row>
    <row r="85" spans="8:8">
      <c r="H85" s="2"/>
    </row>
    <row r="86" spans="8:8">
      <c r="H86" s="2"/>
    </row>
    <row r="87" spans="8:8">
      <c r="H87" s="2"/>
    </row>
    <row r="88" spans="8:8">
      <c r="H88" s="2"/>
    </row>
    <row r="89" spans="8:8">
      <c r="H89" s="2"/>
    </row>
    <row r="90" spans="8:8">
      <c r="H90" s="2"/>
    </row>
    <row r="91" spans="8:8">
      <c r="H91" s="2"/>
    </row>
    <row r="92" spans="8:8">
      <c r="H92" s="2"/>
    </row>
    <row r="93" spans="8:8">
      <c r="H93" s="2"/>
    </row>
    <row r="94" spans="8:8">
      <c r="H94" s="2"/>
    </row>
    <row r="95" spans="8:8">
      <c r="H95" s="2"/>
    </row>
    <row r="96" spans="8:8">
      <c r="H96" s="2"/>
    </row>
    <row r="97" spans="8:8">
      <c r="H97" s="2"/>
    </row>
    <row r="98" spans="8:8" ht="18">
      <c r="H98" s="1"/>
    </row>
    <row r="99" spans="8:8">
      <c r="H99" s="2"/>
    </row>
    <row r="100" spans="8:8">
      <c r="H100" s="2"/>
    </row>
    <row r="101" spans="8:8">
      <c r="H101" s="2"/>
    </row>
    <row r="102" spans="8:8">
      <c r="H102" s="2"/>
    </row>
    <row r="103" spans="8:8">
      <c r="H103" s="2"/>
    </row>
    <row r="104" spans="8:8">
      <c r="H104" s="2"/>
    </row>
    <row r="105" spans="8:8">
      <c r="H105" s="2"/>
    </row>
    <row r="106" spans="8:8">
      <c r="H106" s="2"/>
    </row>
    <row r="107" spans="8:8">
      <c r="H107" s="2"/>
    </row>
    <row r="108" spans="8:8">
      <c r="H108" s="2"/>
    </row>
    <row r="109" spans="8:8">
      <c r="H109" s="2"/>
    </row>
    <row r="110" spans="8:8">
      <c r="H110" s="2"/>
    </row>
    <row r="111" spans="8:8">
      <c r="H111" s="2"/>
    </row>
    <row r="112" spans="8:8">
      <c r="H112" s="2"/>
    </row>
    <row r="113" spans="8:8">
      <c r="H113" s="2"/>
    </row>
    <row r="114" spans="8:8">
      <c r="H114" s="2"/>
    </row>
    <row r="115" spans="8:8">
      <c r="H115" s="2"/>
    </row>
    <row r="116" spans="8:8">
      <c r="H116" s="2"/>
    </row>
    <row r="117" spans="8:8">
      <c r="H117" s="2"/>
    </row>
    <row r="118" spans="8:8">
      <c r="H118" s="2"/>
    </row>
    <row r="119" spans="8:8">
      <c r="H119" s="2"/>
    </row>
    <row r="120" spans="8:8">
      <c r="H120" s="2"/>
    </row>
    <row r="121" spans="8:8">
      <c r="H121" s="2"/>
    </row>
    <row r="122" spans="8:8">
      <c r="H122" s="2"/>
    </row>
    <row r="123" spans="8:8">
      <c r="H123" s="2"/>
    </row>
    <row r="124" spans="8:8">
      <c r="H124" s="2"/>
    </row>
    <row r="125" spans="8:8">
      <c r="H125" s="2"/>
    </row>
    <row r="126" spans="8:8">
      <c r="H126" s="2"/>
    </row>
    <row r="127" spans="8:8">
      <c r="H127" s="2"/>
    </row>
    <row r="128" spans="8:8">
      <c r="H128" s="2"/>
    </row>
    <row r="129" spans="8:8">
      <c r="H129" s="2"/>
    </row>
    <row r="130" spans="8:8">
      <c r="H130" s="2"/>
    </row>
    <row r="131" spans="8:8">
      <c r="H131" s="2"/>
    </row>
    <row r="132" spans="8:8">
      <c r="H132" s="2"/>
    </row>
    <row r="133" spans="8:8">
      <c r="H133" s="2"/>
    </row>
    <row r="134" spans="8:8">
      <c r="H134" s="2"/>
    </row>
    <row r="135" spans="8:8">
      <c r="H135" s="2"/>
    </row>
    <row r="136" spans="8:8">
      <c r="H136" s="2"/>
    </row>
    <row r="137" spans="8:8">
      <c r="H137" s="2"/>
    </row>
    <row r="138" spans="8:8">
      <c r="H138" s="2"/>
    </row>
    <row r="139" spans="8:8">
      <c r="H139" s="2"/>
    </row>
    <row r="140" spans="8:8">
      <c r="H140" s="2"/>
    </row>
    <row r="141" spans="8:8">
      <c r="H141" s="2"/>
    </row>
    <row r="142" spans="8:8">
      <c r="H142" s="2"/>
    </row>
    <row r="143" spans="8:8" ht="18">
      <c r="H143" s="1"/>
    </row>
    <row r="144" spans="8:8">
      <c r="H144" s="2"/>
    </row>
    <row r="145" spans="8:8">
      <c r="H145" s="2"/>
    </row>
    <row r="146" spans="8:8">
      <c r="H146" s="2"/>
    </row>
    <row r="147" spans="8:8">
      <c r="H147" s="2"/>
    </row>
    <row r="148" spans="8:8">
      <c r="H148" s="2"/>
    </row>
    <row r="149" spans="8:8">
      <c r="H149" s="2"/>
    </row>
    <row r="150" spans="8:8">
      <c r="H150" s="2"/>
    </row>
    <row r="151" spans="8:8">
      <c r="H151" s="2"/>
    </row>
    <row r="152" spans="8:8">
      <c r="H152" s="2"/>
    </row>
    <row r="153" spans="8:8">
      <c r="H153" s="2"/>
    </row>
    <row r="154" spans="8:8">
      <c r="H154" s="2"/>
    </row>
    <row r="155" spans="8:8">
      <c r="H155" s="2"/>
    </row>
    <row r="156" spans="8:8">
      <c r="H156" s="2"/>
    </row>
    <row r="157" spans="8:8">
      <c r="H157" s="2"/>
    </row>
    <row r="158" spans="8:8">
      <c r="H158" s="2"/>
    </row>
    <row r="159" spans="8:8">
      <c r="H159" s="2"/>
    </row>
    <row r="160" spans="8:8">
      <c r="H160" s="2"/>
    </row>
    <row r="161" spans="8:8">
      <c r="H161" s="2"/>
    </row>
    <row r="162" spans="8:8">
      <c r="H162" s="2"/>
    </row>
    <row r="163" spans="8:8">
      <c r="H163" s="2"/>
    </row>
    <row r="164" spans="8:8">
      <c r="H164" s="2"/>
    </row>
    <row r="165" spans="8:8">
      <c r="H165" s="2"/>
    </row>
    <row r="166" spans="8:8">
      <c r="H166" s="2"/>
    </row>
    <row r="167" spans="8:8">
      <c r="H167" s="2"/>
    </row>
    <row r="168" spans="8:8">
      <c r="H168" s="2"/>
    </row>
    <row r="169" spans="8:8">
      <c r="H169" s="2"/>
    </row>
    <row r="170" spans="8:8">
      <c r="H170" s="2"/>
    </row>
    <row r="171" spans="8:8">
      <c r="H171" s="2"/>
    </row>
    <row r="172" spans="8:8">
      <c r="H172" s="2"/>
    </row>
    <row r="173" spans="8:8">
      <c r="H173" s="2"/>
    </row>
    <row r="174" spans="8:8">
      <c r="H174" s="2"/>
    </row>
    <row r="175" spans="8:8">
      <c r="H175" s="2"/>
    </row>
    <row r="176" spans="8:8">
      <c r="H176" s="2"/>
    </row>
    <row r="177" spans="8:8">
      <c r="H177" s="2"/>
    </row>
    <row r="178" spans="8:8">
      <c r="H178" s="2"/>
    </row>
    <row r="179" spans="8:8">
      <c r="H179" s="2"/>
    </row>
    <row r="180" spans="8:8">
      <c r="H180" s="2"/>
    </row>
    <row r="181" spans="8:8">
      <c r="H181" s="2"/>
    </row>
    <row r="182" spans="8:8">
      <c r="H182" s="2"/>
    </row>
    <row r="183" spans="8:8">
      <c r="H183" s="2"/>
    </row>
    <row r="184" spans="8:8">
      <c r="H184" s="2"/>
    </row>
    <row r="185" spans="8:8">
      <c r="H185" s="2"/>
    </row>
    <row r="186" spans="8:8">
      <c r="H186" s="2"/>
    </row>
    <row r="187" spans="8:8">
      <c r="H187" s="2"/>
    </row>
    <row r="188" spans="8:8">
      <c r="H188" s="2"/>
    </row>
    <row r="189" spans="8:8">
      <c r="H189" s="2"/>
    </row>
    <row r="190" spans="8:8">
      <c r="H190" s="2"/>
    </row>
    <row r="191" spans="8:8">
      <c r="H191" s="2"/>
    </row>
    <row r="192" spans="8:8">
      <c r="H192" s="2"/>
    </row>
    <row r="193" spans="8:8">
      <c r="H193" s="2"/>
    </row>
    <row r="194" spans="8:8">
      <c r="H194" s="2"/>
    </row>
    <row r="195" spans="8:8">
      <c r="H195" s="2"/>
    </row>
    <row r="196" spans="8:8">
      <c r="H196" s="2"/>
    </row>
    <row r="197" spans="8:8">
      <c r="H197" s="2"/>
    </row>
    <row r="198" spans="8:8">
      <c r="H198" s="2"/>
    </row>
    <row r="199" spans="8:8" ht="18">
      <c r="H199" s="1"/>
    </row>
    <row r="200" spans="8:8">
      <c r="H200" s="2"/>
    </row>
    <row r="201" spans="8:8">
      <c r="H201" s="2"/>
    </row>
    <row r="202" spans="8:8">
      <c r="H202" s="2"/>
    </row>
    <row r="203" spans="8:8">
      <c r="H203" s="2"/>
    </row>
    <row r="204" spans="8:8">
      <c r="H204" s="2"/>
    </row>
    <row r="205" spans="8:8">
      <c r="H205" s="2"/>
    </row>
    <row r="206" spans="8:8">
      <c r="H206" s="2"/>
    </row>
    <row r="207" spans="8:8">
      <c r="H207" s="2"/>
    </row>
    <row r="208" spans="8:8">
      <c r="H208" s="2"/>
    </row>
    <row r="209" spans="8:8">
      <c r="H209" s="2"/>
    </row>
    <row r="210" spans="8:8">
      <c r="H210" s="2"/>
    </row>
    <row r="211" spans="8:8">
      <c r="H211" s="2"/>
    </row>
    <row r="212" spans="8:8">
      <c r="H212" s="2"/>
    </row>
    <row r="213" spans="8:8">
      <c r="H213" s="2"/>
    </row>
    <row r="214" spans="8:8">
      <c r="H214" s="2"/>
    </row>
    <row r="215" spans="8:8">
      <c r="H215" s="2"/>
    </row>
    <row r="216" spans="8:8">
      <c r="H216" s="2"/>
    </row>
    <row r="217" spans="8:8">
      <c r="H217" s="2"/>
    </row>
    <row r="218" spans="8:8">
      <c r="H218" s="2"/>
    </row>
    <row r="219" spans="8:8">
      <c r="H219" s="2"/>
    </row>
    <row r="220" spans="8:8">
      <c r="H220" s="2"/>
    </row>
    <row r="221" spans="8:8">
      <c r="H221" s="2"/>
    </row>
    <row r="222" spans="8:8">
      <c r="H222" s="2"/>
    </row>
    <row r="223" spans="8:8">
      <c r="H223" s="2"/>
    </row>
    <row r="224" spans="8:8">
      <c r="H224" s="2"/>
    </row>
    <row r="225" spans="8:8">
      <c r="H225" s="2"/>
    </row>
    <row r="226" spans="8:8">
      <c r="H226" s="2"/>
    </row>
    <row r="227" spans="8:8">
      <c r="H227" s="2"/>
    </row>
    <row r="228" spans="8:8">
      <c r="H228" s="2"/>
    </row>
    <row r="229" spans="8:8">
      <c r="H229" s="2"/>
    </row>
    <row r="230" spans="8:8">
      <c r="H230" s="2"/>
    </row>
    <row r="231" spans="8:8">
      <c r="H231" s="2"/>
    </row>
    <row r="232" spans="8:8">
      <c r="H232" s="2"/>
    </row>
    <row r="233" spans="8:8">
      <c r="H233" s="2"/>
    </row>
    <row r="234" spans="8:8">
      <c r="H234" s="2"/>
    </row>
    <row r="235" spans="8:8">
      <c r="H235" s="2"/>
    </row>
    <row r="236" spans="8:8">
      <c r="H236" s="2"/>
    </row>
    <row r="237" spans="8:8">
      <c r="H237" s="2"/>
    </row>
    <row r="238" spans="8:8">
      <c r="H238" s="2"/>
    </row>
    <row r="239" spans="8:8">
      <c r="H239" s="2"/>
    </row>
    <row r="240" spans="8:8">
      <c r="H240" s="2"/>
    </row>
    <row r="241" spans="8:8">
      <c r="H241" s="2"/>
    </row>
    <row r="242" spans="8:8">
      <c r="H242" s="2"/>
    </row>
    <row r="243" spans="8:8">
      <c r="H243" s="2"/>
    </row>
    <row r="244" spans="8:8">
      <c r="H244" s="2"/>
    </row>
    <row r="245" spans="8:8">
      <c r="H245" s="2"/>
    </row>
    <row r="246" spans="8:8">
      <c r="H246" s="2"/>
    </row>
    <row r="247" spans="8:8">
      <c r="H247" s="2"/>
    </row>
    <row r="248" spans="8:8">
      <c r="H248" s="2"/>
    </row>
    <row r="249" spans="8:8">
      <c r="H249" s="2"/>
    </row>
    <row r="250" spans="8:8">
      <c r="H250" s="2"/>
    </row>
    <row r="251" spans="8:8">
      <c r="H251" s="2"/>
    </row>
    <row r="252" spans="8:8">
      <c r="H252" s="2"/>
    </row>
    <row r="253" spans="8:8">
      <c r="H25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68B9-4D5B-484D-B28A-B4421AFB94A0}">
  <dimension ref="A1:I101"/>
  <sheetViews>
    <sheetView workbookViewId="0">
      <selection activeCell="F10" sqref="F10"/>
    </sheetView>
  </sheetViews>
  <sheetFormatPr baseColWidth="10" defaultRowHeight="16"/>
  <cols>
    <col min="1" max="1" width="36.83203125" bestFit="1" customWidth="1"/>
    <col min="2" max="2" width="31.83203125" bestFit="1" customWidth="1"/>
    <col min="3" max="3" width="16" bestFit="1" customWidth="1"/>
    <col min="4" max="4" width="22.6640625" bestFit="1" customWidth="1"/>
    <col min="5" max="5" width="13.33203125" bestFit="1" customWidth="1"/>
    <col min="6" max="6" width="34.5" bestFit="1" customWidth="1"/>
  </cols>
  <sheetData>
    <row r="1" spans="1:9" ht="18">
      <c r="A1" t="s">
        <v>42</v>
      </c>
      <c r="B1" t="s">
        <v>10</v>
      </c>
      <c r="C1" t="s">
        <v>11</v>
      </c>
      <c r="D1" t="s">
        <v>12</v>
      </c>
      <c r="E1" t="s">
        <v>13</v>
      </c>
      <c r="H1" s="4"/>
      <c r="I1" s="2"/>
    </row>
    <row r="2" spans="1:9" ht="18">
      <c r="A2" t="s">
        <v>1</v>
      </c>
      <c r="B2">
        <v>70</v>
      </c>
      <c r="H2" s="4"/>
      <c r="I2" s="2"/>
    </row>
    <row r="3" spans="1:9" ht="18">
      <c r="A3" t="s">
        <v>2</v>
      </c>
      <c r="B3">
        <v>4</v>
      </c>
      <c r="H3" s="4"/>
      <c r="I3" s="2"/>
    </row>
    <row r="4" spans="1:9" ht="18">
      <c r="A4" t="s">
        <v>3</v>
      </c>
      <c r="B4">
        <v>10</v>
      </c>
      <c r="C4">
        <v>14</v>
      </c>
      <c r="D4">
        <v>13</v>
      </c>
      <c r="E4">
        <v>8</v>
      </c>
      <c r="H4" s="4"/>
      <c r="I4" s="2"/>
    </row>
    <row r="5" spans="1:9" ht="18">
      <c r="A5" t="s">
        <v>4</v>
      </c>
      <c r="B5">
        <v>841</v>
      </c>
      <c r="H5" s="4"/>
      <c r="I5" s="2"/>
    </row>
    <row r="6" spans="1:9" ht="18">
      <c r="A6" t="s">
        <v>5</v>
      </c>
      <c r="B6">
        <v>4</v>
      </c>
      <c r="C6">
        <v>4</v>
      </c>
      <c r="D6">
        <v>4</v>
      </c>
      <c r="E6">
        <v>4</v>
      </c>
      <c r="H6" s="4"/>
      <c r="I6" s="2"/>
    </row>
    <row r="7" spans="1:9" ht="18">
      <c r="A7" t="s">
        <v>6</v>
      </c>
      <c r="B7" t="s">
        <v>8</v>
      </c>
      <c r="H7" s="4"/>
      <c r="I7" s="2"/>
    </row>
    <row r="8" spans="1:9" ht="18">
      <c r="A8" t="s">
        <v>7</v>
      </c>
      <c r="B8">
        <f>(1/4)*SUM(E27:E30)</f>
        <v>0.62072959041639175</v>
      </c>
      <c r="C8">
        <f>(1/4)*SUM(E42:E45)</f>
        <v>0.14393525750786607</v>
      </c>
      <c r="D8">
        <f>(1/4)*SUM(E57:E60)</f>
        <v>4.4970349775997689E-2</v>
      </c>
      <c r="E8">
        <f>(1/4)*SUM(E72:E75)</f>
        <v>0.68021038373061704</v>
      </c>
      <c r="F8" t="s">
        <v>78</v>
      </c>
      <c r="H8" s="4"/>
      <c r="I8" s="2"/>
    </row>
    <row r="9" spans="1:9" ht="18">
      <c r="A9" t="s">
        <v>18</v>
      </c>
      <c r="B9">
        <f>B8*B4</f>
        <v>6.2072959041639173</v>
      </c>
      <c r="C9">
        <f>C8*C4</f>
        <v>2.0150936051101249</v>
      </c>
      <c r="D9">
        <f>D8*D4</f>
        <v>0.58461454708797</v>
      </c>
      <c r="E9">
        <f>E8*E4</f>
        <v>5.4416830698449363</v>
      </c>
      <c r="F9">
        <f>SUM(B9:E9)/4</f>
        <v>3.5621717815517369</v>
      </c>
      <c r="G9">
        <f>SUM(B9:E9)</f>
        <v>14.248687126206947</v>
      </c>
      <c r="H9" s="4"/>
      <c r="I9" s="2"/>
    </row>
    <row r="10" spans="1:9" ht="18">
      <c r="A10" t="s">
        <v>22</v>
      </c>
      <c r="B10" s="3">
        <v>4179302</v>
      </c>
      <c r="F10">
        <f>VAR(B9:E9)</f>
        <v>7.2628474251252824</v>
      </c>
      <c r="H10" s="4"/>
      <c r="I10" s="2"/>
    </row>
    <row r="11" spans="1:9" ht="18">
      <c r="A11" t="s">
        <v>19</v>
      </c>
      <c r="B11">
        <v>1077</v>
      </c>
      <c r="H11" s="4"/>
      <c r="I11" s="2"/>
    </row>
    <row r="12" spans="1:9" ht="18">
      <c r="A12" t="s">
        <v>20</v>
      </c>
      <c r="B12">
        <v>101</v>
      </c>
      <c r="F12" t="s">
        <v>79</v>
      </c>
      <c r="G12">
        <f>B2*F9</f>
        <v>249.35202470862157</v>
      </c>
      <c r="H12" s="4"/>
      <c r="I12" s="2"/>
    </row>
    <row r="13" spans="1:9" ht="18">
      <c r="A13" t="s">
        <v>21</v>
      </c>
      <c r="B13">
        <f>17+22+10+14+23+24+25</f>
        <v>135</v>
      </c>
      <c r="F13" t="s">
        <v>80</v>
      </c>
      <c r="G13">
        <f>G12/B14</f>
        <v>0.29649467860716</v>
      </c>
      <c r="H13" s="4"/>
      <c r="I13" s="2"/>
    </row>
    <row r="14" spans="1:9" ht="18">
      <c r="A14" t="s">
        <v>0</v>
      </c>
      <c r="B14">
        <f>B11-B12-B13</f>
        <v>841</v>
      </c>
      <c r="H14" s="4"/>
      <c r="I14" s="2"/>
    </row>
    <row r="15" spans="1:9" ht="18">
      <c r="A15" t="s">
        <v>82</v>
      </c>
      <c r="B15">
        <f>(SUM(C27:C30)+SUM(C42:C45)+SUM(C57:C60)+SUM(C72:C75))/(4*4)</f>
        <v>4013</v>
      </c>
      <c r="H15" s="4"/>
      <c r="I15" s="2"/>
    </row>
    <row r="16" spans="1:9" ht="18">
      <c r="A16" t="s">
        <v>43</v>
      </c>
      <c r="B16" t="s">
        <v>44</v>
      </c>
      <c r="H16" s="4"/>
      <c r="I16" s="2"/>
    </row>
    <row r="17" spans="1:9" ht="18">
      <c r="A17" t="s">
        <v>24</v>
      </c>
      <c r="B17" t="s">
        <v>25</v>
      </c>
      <c r="C17" t="s">
        <v>26</v>
      </c>
      <c r="H17" s="4"/>
      <c r="I17" s="2"/>
    </row>
    <row r="18" spans="1:9" ht="18">
      <c r="A18">
        <v>32</v>
      </c>
      <c r="B18">
        <v>2</v>
      </c>
      <c r="C18">
        <v>2</v>
      </c>
      <c r="H18" s="4"/>
      <c r="I18" s="2"/>
    </row>
    <row r="19" spans="1:9" ht="18">
      <c r="A19">
        <v>102</v>
      </c>
      <c r="B19">
        <v>1</v>
      </c>
      <c r="C19">
        <v>1</v>
      </c>
      <c r="H19" s="4"/>
      <c r="I19" s="2"/>
    </row>
    <row r="20" spans="1:9" ht="18">
      <c r="A20">
        <v>172</v>
      </c>
      <c r="B20">
        <v>1</v>
      </c>
      <c r="C20">
        <v>1</v>
      </c>
      <c r="H20" s="4"/>
      <c r="I20" s="2"/>
    </row>
    <row r="21" spans="1:9" ht="18">
      <c r="A21">
        <v>242</v>
      </c>
      <c r="B21">
        <v>1</v>
      </c>
      <c r="C21">
        <v>1</v>
      </c>
      <c r="H21" s="4"/>
      <c r="I21" s="2"/>
    </row>
    <row r="22" spans="1:9" ht="18">
      <c r="A22">
        <v>312</v>
      </c>
      <c r="B22">
        <v>2</v>
      </c>
      <c r="C22">
        <v>2</v>
      </c>
      <c r="H22" s="4"/>
      <c r="I22" s="2"/>
    </row>
    <row r="23" spans="1:9" ht="18">
      <c r="A23">
        <v>382</v>
      </c>
      <c r="B23">
        <v>2</v>
      </c>
      <c r="C23">
        <v>2</v>
      </c>
      <c r="H23" s="4"/>
      <c r="I23" s="2"/>
    </row>
    <row r="24" spans="1:9" ht="18">
      <c r="A24">
        <v>452</v>
      </c>
      <c r="B24">
        <v>1</v>
      </c>
      <c r="C24">
        <v>1</v>
      </c>
      <c r="H24" s="4"/>
      <c r="I24" s="2"/>
    </row>
    <row r="25" spans="1:9" ht="18">
      <c r="C25">
        <f>SUM(C18:C24)</f>
        <v>10</v>
      </c>
      <c r="H25" s="4"/>
      <c r="I25" s="2"/>
    </row>
    <row r="26" spans="1:9" ht="18">
      <c r="C26" t="s">
        <v>32</v>
      </c>
      <c r="D26" t="s">
        <v>34</v>
      </c>
      <c r="E26" t="s">
        <v>14</v>
      </c>
      <c r="H26" s="4"/>
      <c r="I26" s="2"/>
    </row>
    <row r="27" spans="1:9" ht="18">
      <c r="A27" t="s">
        <v>45</v>
      </c>
      <c r="B27" t="s">
        <v>27</v>
      </c>
      <c r="C27" s="8">
        <v>8346</v>
      </c>
      <c r="D27">
        <f>C27/B10</f>
        <v>1.9969841853974659E-3</v>
      </c>
      <c r="E27">
        <f>(C27/B15)*LN(C27/B15)</f>
        <v>1.5228762785254708</v>
      </c>
      <c r="F27">
        <f>VAR(E27:E30)</f>
        <v>1.0605073871868129</v>
      </c>
      <c r="H27" s="4"/>
      <c r="I27" s="2"/>
    </row>
    <row r="28" spans="1:9" ht="18">
      <c r="B28" t="s">
        <v>28</v>
      </c>
      <c r="C28" s="8">
        <v>8298</v>
      </c>
      <c r="D28">
        <f>C28/B10</f>
        <v>1.9854990139501765E-3</v>
      </c>
      <c r="E28">
        <f>(C28/B15)*LN(C28/B15)</f>
        <v>1.5021911595648365</v>
      </c>
      <c r="H28" s="4"/>
      <c r="I28" s="2"/>
    </row>
    <row r="29" spans="1:9" ht="18">
      <c r="B29" t="s">
        <v>29</v>
      </c>
      <c r="C29" s="4">
        <v>525</v>
      </c>
      <c r="D29">
        <f>C29/B10</f>
        <v>1.2561906270472915E-4</v>
      </c>
      <c r="E29">
        <f>(C29/B15)*LN(C29/B15)</f>
        <v>-0.26608409083716145</v>
      </c>
      <c r="H29" s="4"/>
      <c r="I29" s="2"/>
    </row>
    <row r="30" spans="1:9" ht="18">
      <c r="B30" t="s">
        <v>30</v>
      </c>
      <c r="C30" s="8">
        <v>2636</v>
      </c>
      <c r="D30">
        <f>C30/B10</f>
        <v>6.3072733198031637E-4</v>
      </c>
      <c r="E30">
        <f>(C30/B15)*LN(C30/B15)</f>
        <v>-0.27606498558757836</v>
      </c>
      <c r="H30" s="4"/>
      <c r="I30" s="2"/>
    </row>
    <row r="31" spans="1:9" ht="18">
      <c r="H31" s="4"/>
      <c r="I31" s="2"/>
    </row>
    <row r="32" spans="1:9" ht="18">
      <c r="A32" t="s">
        <v>39</v>
      </c>
      <c r="B32" t="s">
        <v>25</v>
      </c>
      <c r="C32" t="s">
        <v>26</v>
      </c>
      <c r="D32" s="5"/>
      <c r="E32" s="5"/>
      <c r="H32" s="4"/>
      <c r="I32" s="2"/>
    </row>
    <row r="33" spans="1:9" ht="18">
      <c r="A33" s="5">
        <v>39</v>
      </c>
      <c r="B33" s="5">
        <v>2</v>
      </c>
      <c r="C33" s="5">
        <v>2</v>
      </c>
      <c r="D33" s="5"/>
      <c r="E33" s="5"/>
      <c r="H33" s="4"/>
      <c r="I33" s="2"/>
    </row>
    <row r="34" spans="1:9" ht="18">
      <c r="A34" s="5">
        <v>109</v>
      </c>
      <c r="B34" s="5">
        <v>2</v>
      </c>
      <c r="C34" s="5">
        <v>2</v>
      </c>
      <c r="D34" s="5"/>
      <c r="E34" s="5"/>
      <c r="H34" s="4"/>
      <c r="I34" s="2"/>
    </row>
    <row r="35" spans="1:9" ht="18">
      <c r="A35" s="5">
        <v>179</v>
      </c>
      <c r="B35" s="5">
        <v>2</v>
      </c>
      <c r="C35" s="5">
        <v>2</v>
      </c>
      <c r="D35" s="5"/>
      <c r="E35" s="5"/>
      <c r="H35" s="4"/>
      <c r="I35" s="2"/>
    </row>
    <row r="36" spans="1:9" ht="18">
      <c r="A36" s="5">
        <v>249</v>
      </c>
      <c r="B36" s="5" t="s">
        <v>46</v>
      </c>
      <c r="C36" s="5">
        <v>3</v>
      </c>
      <c r="D36" s="5"/>
      <c r="E36" s="5"/>
      <c r="H36" s="4"/>
      <c r="I36" s="2"/>
    </row>
    <row r="37" spans="1:9" ht="18">
      <c r="A37" s="5">
        <v>319</v>
      </c>
      <c r="B37" s="5">
        <v>2</v>
      </c>
      <c r="C37" s="5">
        <v>2</v>
      </c>
      <c r="D37" s="5"/>
      <c r="E37" s="5"/>
      <c r="H37" s="4"/>
      <c r="I37" s="2"/>
    </row>
    <row r="38" spans="1:9" ht="18">
      <c r="A38" s="5">
        <v>389</v>
      </c>
      <c r="B38" s="5">
        <v>2</v>
      </c>
      <c r="C38" s="5">
        <v>2</v>
      </c>
      <c r="D38" s="5"/>
      <c r="E38" s="5"/>
      <c r="H38" s="4"/>
      <c r="I38" s="2"/>
    </row>
    <row r="39" spans="1:9" ht="18">
      <c r="A39" s="5">
        <v>459</v>
      </c>
      <c r="B39" s="5">
        <v>1</v>
      </c>
      <c r="C39" s="5">
        <v>1</v>
      </c>
      <c r="D39" s="5"/>
      <c r="E39" s="5"/>
      <c r="H39" s="4"/>
      <c r="I39" s="2"/>
    </row>
    <row r="40" spans="1:9" ht="18">
      <c r="A40" s="5"/>
      <c r="B40" s="5"/>
      <c r="C40" s="5">
        <f>SUM(C33:C39)</f>
        <v>14</v>
      </c>
      <c r="D40" s="5"/>
      <c r="E40" s="5"/>
      <c r="H40" s="4"/>
      <c r="I40" s="2"/>
    </row>
    <row r="41" spans="1:9" ht="18">
      <c r="A41" s="5"/>
      <c r="B41" s="5"/>
      <c r="C41" t="s">
        <v>32</v>
      </c>
      <c r="D41" t="s">
        <v>34</v>
      </c>
      <c r="E41" s="5" t="s">
        <v>15</v>
      </c>
      <c r="H41" s="4"/>
      <c r="I41" s="2"/>
    </row>
    <row r="42" spans="1:9" ht="18">
      <c r="A42" s="5" t="s">
        <v>47</v>
      </c>
      <c r="B42" t="s">
        <v>27</v>
      </c>
      <c r="C42" s="4">
        <v>261</v>
      </c>
      <c r="D42" s="6">
        <f>C42/B10</f>
        <v>6.2450619744636781E-5</v>
      </c>
      <c r="E42" s="6">
        <f>(C42/B15)*LN(C42/B15)</f>
        <v>-0.1777358595386101</v>
      </c>
      <c r="F42">
        <f>VAR(E42:E45)</f>
        <v>0.13759314656357849</v>
      </c>
      <c r="H42" s="4"/>
      <c r="I42" s="2"/>
    </row>
    <row r="43" spans="1:9" ht="18">
      <c r="A43" s="5"/>
      <c r="B43" t="s">
        <v>28</v>
      </c>
      <c r="C43" s="8">
        <v>5597</v>
      </c>
      <c r="D43" s="6">
        <f>C43/B10</f>
        <v>1.3392188456349888E-3</v>
      </c>
      <c r="E43" s="6">
        <f>(C43/B15)*LN(C43/B15)</f>
        <v>0.46401075438599726</v>
      </c>
      <c r="H43" s="4"/>
      <c r="I43" s="2"/>
    </row>
    <row r="44" spans="1:9" ht="18">
      <c r="A44" s="5"/>
      <c r="B44" t="s">
        <v>29</v>
      </c>
      <c r="C44" s="8">
        <v>5604</v>
      </c>
      <c r="D44" s="5">
        <f>C44/B10</f>
        <v>1.3408937664710519E-3</v>
      </c>
      <c r="E44" s="5">
        <f>(C44/B15)*LN(C44/B15)</f>
        <v>0.46633649997823395</v>
      </c>
      <c r="H44" s="4"/>
      <c r="I44" s="2"/>
    </row>
    <row r="45" spans="1:9" ht="18">
      <c r="A45" s="5"/>
      <c r="B45" t="s">
        <v>30</v>
      </c>
      <c r="C45" s="4">
        <v>259</v>
      </c>
      <c r="D45" s="6">
        <f>C45/B10</f>
        <v>6.1972070934333056E-5</v>
      </c>
      <c r="E45" s="6">
        <f>(C45/B15)*LN(C45/B15)</f>
        <v>-0.1768703647941568</v>
      </c>
      <c r="H45" s="4"/>
      <c r="I45" s="2"/>
    </row>
    <row r="46" spans="1:9" ht="18">
      <c r="H46" s="4"/>
      <c r="I46" s="2"/>
    </row>
    <row r="47" spans="1:9" ht="18">
      <c r="A47" t="s">
        <v>40</v>
      </c>
      <c r="B47" t="s">
        <v>25</v>
      </c>
      <c r="C47" t="s">
        <v>26</v>
      </c>
      <c r="D47" s="5"/>
      <c r="E47" s="5"/>
      <c r="H47" s="4"/>
      <c r="I47" s="2"/>
    </row>
    <row r="48" spans="1:9" ht="18">
      <c r="A48" s="5">
        <v>47</v>
      </c>
      <c r="B48" s="5">
        <v>2</v>
      </c>
      <c r="C48" s="5">
        <v>2</v>
      </c>
      <c r="D48" s="5"/>
      <c r="E48" s="5"/>
      <c r="H48" s="4"/>
      <c r="I48" s="2"/>
    </row>
    <row r="49" spans="1:9" ht="18">
      <c r="A49" s="5">
        <v>117</v>
      </c>
      <c r="B49" s="5">
        <v>1</v>
      </c>
      <c r="C49" s="5">
        <v>1</v>
      </c>
      <c r="D49" s="5"/>
      <c r="E49" s="5"/>
      <c r="H49" s="4"/>
      <c r="I49" s="2"/>
    </row>
    <row r="50" spans="1:9" ht="18">
      <c r="A50" s="5">
        <v>187</v>
      </c>
      <c r="B50" s="5">
        <v>3</v>
      </c>
      <c r="C50" s="5">
        <v>3</v>
      </c>
      <c r="D50" s="5"/>
      <c r="E50" s="5"/>
      <c r="H50" s="4"/>
      <c r="I50" s="2"/>
    </row>
    <row r="51" spans="1:9" ht="18">
      <c r="A51" s="5">
        <v>257</v>
      </c>
      <c r="B51" s="5" t="s">
        <v>48</v>
      </c>
      <c r="C51" s="5">
        <v>3</v>
      </c>
      <c r="D51" s="5"/>
      <c r="E51" s="5"/>
      <c r="H51" s="4"/>
      <c r="I51" s="2"/>
    </row>
    <row r="52" spans="1:9" ht="18">
      <c r="A52" s="5">
        <v>327</v>
      </c>
      <c r="B52" s="5">
        <v>1</v>
      </c>
      <c r="C52" s="5">
        <v>1</v>
      </c>
      <c r="D52" s="5"/>
      <c r="E52" s="5"/>
      <c r="H52" s="4"/>
      <c r="I52" s="2"/>
    </row>
    <row r="53" spans="1:9" ht="18">
      <c r="A53" s="5">
        <v>397</v>
      </c>
      <c r="B53" s="5">
        <v>1</v>
      </c>
      <c r="C53" s="5">
        <v>1</v>
      </c>
      <c r="D53" s="5"/>
      <c r="E53" s="5"/>
      <c r="H53" s="4"/>
      <c r="I53" s="2"/>
    </row>
    <row r="54" spans="1:9" ht="18">
      <c r="A54" s="5">
        <v>467</v>
      </c>
      <c r="B54" s="5" t="s">
        <v>9</v>
      </c>
      <c r="C54" s="5">
        <v>2</v>
      </c>
      <c r="D54" s="5"/>
      <c r="E54" s="5"/>
      <c r="H54" s="4"/>
      <c r="I54" s="2"/>
    </row>
    <row r="55" spans="1:9" ht="18">
      <c r="A55" s="5"/>
      <c r="B55" s="5"/>
      <c r="C55" s="5">
        <f>SUM(C48:C54)</f>
        <v>13</v>
      </c>
      <c r="D55" s="5"/>
      <c r="E55" s="5"/>
      <c r="H55" s="4"/>
      <c r="I55" s="2"/>
    </row>
    <row r="56" spans="1:9" ht="18">
      <c r="A56" s="5"/>
      <c r="B56" s="5"/>
      <c r="C56" t="s">
        <v>32</v>
      </c>
      <c r="D56" t="s">
        <v>34</v>
      </c>
      <c r="E56" s="5" t="s">
        <v>16</v>
      </c>
      <c r="H56" s="4"/>
      <c r="I56" s="2"/>
    </row>
    <row r="57" spans="1:9" ht="18">
      <c r="A57" s="5" t="s">
        <v>49</v>
      </c>
      <c r="B57" t="s">
        <v>27</v>
      </c>
      <c r="C57" s="4">
        <v>495</v>
      </c>
      <c r="D57" s="6">
        <f>C57/B10</f>
        <v>1.1844083055017322E-4</v>
      </c>
      <c r="E57" s="6">
        <f>(C57/B15)*LN(C57/B15)</f>
        <v>-0.25813720927251982</v>
      </c>
      <c r="F57">
        <f>VAR(E57:E60)</f>
        <v>8.2960818621457558E-2</v>
      </c>
      <c r="H57" s="4"/>
      <c r="I57" s="2"/>
    </row>
    <row r="58" spans="1:9" ht="18">
      <c r="A58" s="5"/>
      <c r="B58" t="s">
        <v>28</v>
      </c>
      <c r="C58" s="8">
        <v>4020</v>
      </c>
      <c r="D58" s="6">
        <f>C58/B10</f>
        <v>9.618831087104976E-4</v>
      </c>
      <c r="E58" s="6">
        <f>(C58/B15)*LN(C58/B15)</f>
        <v>1.7458513858766103E-3</v>
      </c>
      <c r="H58" s="4"/>
      <c r="I58" s="2"/>
    </row>
    <row r="59" spans="1:9" ht="18">
      <c r="A59" s="5"/>
      <c r="B59" t="s">
        <v>29</v>
      </c>
      <c r="C59" s="8">
        <v>5513</v>
      </c>
      <c r="D59" s="5">
        <f>C59/B10</f>
        <v>1.3191197956022322E-3</v>
      </c>
      <c r="E59" s="5">
        <f>(C59/B15)*LN(C59/B15)</f>
        <v>0.43627275699063395</v>
      </c>
      <c r="H59" s="4"/>
      <c r="I59" s="2"/>
    </row>
    <row r="60" spans="1:9" ht="18">
      <c r="A60" s="5"/>
      <c r="B60" t="s">
        <v>30</v>
      </c>
      <c r="C60" s="8">
        <v>0</v>
      </c>
      <c r="D60" s="6">
        <f>C60/B10</f>
        <v>0</v>
      </c>
      <c r="E60" s="6">
        <f>0</f>
        <v>0</v>
      </c>
      <c r="H60" s="4"/>
      <c r="I60" s="2"/>
    </row>
    <row r="61" spans="1:9" ht="18">
      <c r="H61" s="4"/>
      <c r="I61" s="2"/>
    </row>
    <row r="62" spans="1:9" ht="18">
      <c r="A62" t="s">
        <v>41</v>
      </c>
      <c r="B62" t="s">
        <v>25</v>
      </c>
      <c r="C62" t="s">
        <v>26</v>
      </c>
      <c r="D62" s="5"/>
      <c r="E62" s="5"/>
      <c r="H62" s="4"/>
      <c r="I62" s="2"/>
    </row>
    <row r="63" spans="1:9" ht="18">
      <c r="A63" s="5">
        <v>66</v>
      </c>
      <c r="B63" s="5">
        <v>2</v>
      </c>
      <c r="C63" s="5">
        <v>2</v>
      </c>
      <c r="D63" s="5"/>
      <c r="E63" s="5"/>
      <c r="H63" s="4"/>
      <c r="I63" s="2"/>
    </row>
    <row r="64" spans="1:9" ht="18">
      <c r="A64" s="5">
        <v>136</v>
      </c>
      <c r="B64" s="5">
        <v>1</v>
      </c>
      <c r="C64" s="5">
        <v>1</v>
      </c>
      <c r="D64" s="5"/>
      <c r="E64" s="5"/>
      <c r="H64" s="4"/>
      <c r="I64" s="2"/>
    </row>
    <row r="65" spans="1:9" ht="18">
      <c r="A65" s="5">
        <v>206</v>
      </c>
      <c r="B65" s="5">
        <v>2</v>
      </c>
      <c r="C65" s="5">
        <v>2</v>
      </c>
      <c r="D65" s="5"/>
      <c r="E65" s="5"/>
      <c r="H65" s="4"/>
      <c r="I65" s="2"/>
    </row>
    <row r="66" spans="1:9" ht="18">
      <c r="A66" s="5">
        <v>276</v>
      </c>
      <c r="B66" s="5">
        <v>1</v>
      </c>
      <c r="C66" s="5">
        <v>1</v>
      </c>
      <c r="D66" s="5"/>
      <c r="E66" s="5"/>
      <c r="H66" s="4"/>
      <c r="I66" s="2"/>
    </row>
    <row r="67" spans="1:9" ht="18">
      <c r="A67" s="5">
        <v>346</v>
      </c>
      <c r="B67" s="5">
        <v>2</v>
      </c>
      <c r="C67" s="5">
        <v>2</v>
      </c>
      <c r="D67" s="5"/>
      <c r="E67" s="5"/>
      <c r="H67" s="4"/>
      <c r="I67" s="2"/>
    </row>
    <row r="68" spans="1:9" ht="18">
      <c r="A68" s="5"/>
      <c r="B68" s="5"/>
      <c r="C68" s="5"/>
      <c r="D68" s="5"/>
      <c r="E68" s="5"/>
      <c r="H68" s="4"/>
      <c r="I68" s="2"/>
    </row>
    <row r="69" spans="1:9" ht="18">
      <c r="A69" s="5"/>
      <c r="B69" s="5"/>
      <c r="C69" s="5"/>
      <c r="D69" s="5"/>
      <c r="E69" s="5"/>
      <c r="H69" s="4"/>
      <c r="I69" s="2"/>
    </row>
    <row r="70" spans="1:9" ht="18">
      <c r="A70" s="5"/>
      <c r="B70" s="5"/>
      <c r="C70" s="5">
        <f>SUM(C63:C69)</f>
        <v>8</v>
      </c>
      <c r="D70" s="5"/>
      <c r="E70" s="5"/>
      <c r="H70" s="4"/>
      <c r="I70" s="2"/>
    </row>
    <row r="71" spans="1:9" ht="18">
      <c r="A71" s="5"/>
      <c r="B71" s="5"/>
      <c r="C71" s="5" t="s">
        <v>31</v>
      </c>
      <c r="D71" s="5" t="s">
        <v>33</v>
      </c>
      <c r="E71" s="5" t="s">
        <v>17</v>
      </c>
      <c r="H71" s="4"/>
      <c r="I71" s="2"/>
    </row>
    <row r="72" spans="1:9" ht="18">
      <c r="A72" s="5" t="s">
        <v>50</v>
      </c>
      <c r="B72" t="s">
        <v>27</v>
      </c>
      <c r="C72" s="8">
        <v>5134</v>
      </c>
      <c r="D72" s="6">
        <f>C72/B10</f>
        <v>1.2284347960496752E-3</v>
      </c>
      <c r="E72" s="6">
        <f>(C72/B15)*LN(C72/B15)</f>
        <v>0.31516080703634286</v>
      </c>
      <c r="F72">
        <f>VAR(E72:E75)</f>
        <v>1.4719909482343951</v>
      </c>
      <c r="H72" s="4"/>
      <c r="I72" s="2"/>
    </row>
    <row r="73" spans="1:9" ht="18">
      <c r="A73" s="5"/>
      <c r="B73" t="s">
        <v>28</v>
      </c>
      <c r="C73" s="8">
        <v>5106</v>
      </c>
      <c r="D73" s="6">
        <f>C73/B10</f>
        <v>1.221735112705423E-3</v>
      </c>
      <c r="E73" s="6">
        <f>(C73/B15)*LN(C73/B15)</f>
        <v>0.30648370889390003</v>
      </c>
      <c r="H73" s="4"/>
      <c r="I73" s="2"/>
    </row>
    <row r="74" spans="1:9" ht="18">
      <c r="A74" s="5"/>
      <c r="B74" t="s">
        <v>29</v>
      </c>
      <c r="C74" s="8">
        <v>2070</v>
      </c>
      <c r="D74" s="5">
        <f>C74/B10</f>
        <v>4.9529801866436067E-4</v>
      </c>
      <c r="E74" s="5">
        <f>(C74/B15)*LN(C74/B15)</f>
        <v>-0.34147029700860432</v>
      </c>
      <c r="H74" s="4"/>
      <c r="I74" s="2"/>
    </row>
    <row r="75" spans="1:9" ht="18">
      <c r="A75" s="5"/>
      <c r="B75" t="s">
        <v>30</v>
      </c>
      <c r="C75" s="8">
        <v>10344</v>
      </c>
      <c r="D75" s="6">
        <f>C75/B10</f>
        <v>2.4750544468908923E-3</v>
      </c>
      <c r="E75" s="6">
        <f>(C75/B15)*LN(C75/B15)</f>
        <v>2.4406673160008299</v>
      </c>
      <c r="H75" s="4"/>
      <c r="I75" s="2"/>
    </row>
    <row r="76" spans="1:9" ht="18">
      <c r="H76" s="4"/>
      <c r="I76" s="2"/>
    </row>
    <row r="77" spans="1:9" ht="18">
      <c r="H77" s="4"/>
      <c r="I77" s="2"/>
    </row>
    <row r="78" spans="1:9" ht="18">
      <c r="H78" s="4"/>
      <c r="I78" s="2"/>
    </row>
    <row r="79" spans="1:9" ht="18">
      <c r="H79" s="4"/>
      <c r="I79" s="2"/>
    </row>
    <row r="80" spans="1:9" ht="18">
      <c r="H80" s="4"/>
      <c r="I80" s="2"/>
    </row>
    <row r="81" spans="8:9" ht="18">
      <c r="H81" s="4"/>
      <c r="I81" s="2"/>
    </row>
    <row r="82" spans="8:9" ht="18">
      <c r="H82" s="4"/>
      <c r="I82" s="2"/>
    </row>
    <row r="83" spans="8:9" ht="18">
      <c r="H83" s="4"/>
      <c r="I83" s="2"/>
    </row>
    <row r="84" spans="8:9" ht="18">
      <c r="H84" s="4"/>
      <c r="I84" s="2"/>
    </row>
    <row r="85" spans="8:9" ht="18">
      <c r="H85" s="4"/>
      <c r="I85" s="2"/>
    </row>
    <row r="86" spans="8:9" ht="18">
      <c r="H86" s="4"/>
      <c r="I86" s="2"/>
    </row>
    <row r="87" spans="8:9" ht="18">
      <c r="H87" s="4"/>
      <c r="I87" s="2"/>
    </row>
    <row r="88" spans="8:9" ht="18">
      <c r="H88" s="4"/>
      <c r="I88" s="2"/>
    </row>
    <row r="89" spans="8:9" ht="18">
      <c r="H89" s="4"/>
      <c r="I89" s="2"/>
    </row>
    <row r="90" spans="8:9" ht="18">
      <c r="H90" s="4"/>
      <c r="I90" s="2"/>
    </row>
    <row r="91" spans="8:9" ht="18">
      <c r="H91" s="4"/>
      <c r="I91" s="2"/>
    </row>
    <row r="92" spans="8:9" ht="18">
      <c r="H92" s="4"/>
      <c r="I92" s="2"/>
    </row>
    <row r="93" spans="8:9" ht="18">
      <c r="H93" s="4"/>
      <c r="I93" s="2"/>
    </row>
    <row r="94" spans="8:9" ht="18">
      <c r="H94" s="4"/>
      <c r="I94" s="2"/>
    </row>
    <row r="95" spans="8:9" ht="18">
      <c r="H95" s="4"/>
      <c r="I95" s="2"/>
    </row>
    <row r="96" spans="8:9" ht="18">
      <c r="H96" s="4"/>
      <c r="I96" s="2"/>
    </row>
    <row r="97" spans="8:9" ht="18">
      <c r="H97" s="4"/>
      <c r="I97" s="2"/>
    </row>
    <row r="98" spans="8:9" ht="18">
      <c r="H98" s="4"/>
      <c r="I98" s="2"/>
    </row>
    <row r="99" spans="8:9" ht="18">
      <c r="H99" s="4"/>
      <c r="I99" s="2"/>
    </row>
    <row r="100" spans="8:9" ht="18">
      <c r="H100" s="4"/>
      <c r="I100" s="2"/>
    </row>
    <row r="101" spans="8:9" ht="18">
      <c r="H101" s="4"/>
      <c r="I10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FC7E-CAFF-BB40-BC6E-C3341D69F201}">
  <dimension ref="A1:G75"/>
  <sheetViews>
    <sheetView workbookViewId="0">
      <selection activeCell="F10" sqref="F10"/>
    </sheetView>
  </sheetViews>
  <sheetFormatPr baseColWidth="10" defaultRowHeight="16"/>
  <cols>
    <col min="1" max="1" width="40.33203125" bestFit="1" customWidth="1"/>
    <col min="2" max="2" width="31.83203125" bestFit="1" customWidth="1"/>
    <col min="3" max="3" width="16" bestFit="1" customWidth="1"/>
    <col min="4" max="4" width="22.6640625" bestFit="1" customWidth="1"/>
    <col min="5" max="5" width="13" bestFit="1" customWidth="1"/>
    <col min="6" max="6" width="31.5" bestFit="1" customWidth="1"/>
    <col min="7" max="7" width="13" bestFit="1" customWidth="1"/>
  </cols>
  <sheetData>
    <row r="1" spans="1:7">
      <c r="A1" t="s">
        <v>51</v>
      </c>
      <c r="B1" t="s">
        <v>10</v>
      </c>
      <c r="C1" t="s">
        <v>11</v>
      </c>
      <c r="D1" t="s">
        <v>12</v>
      </c>
      <c r="E1" t="s">
        <v>13</v>
      </c>
    </row>
    <row r="2" spans="1:7">
      <c r="A2" t="s">
        <v>1</v>
      </c>
      <c r="B2">
        <v>36</v>
      </c>
    </row>
    <row r="3" spans="1:7">
      <c r="A3" t="s">
        <v>2</v>
      </c>
      <c r="B3">
        <v>4</v>
      </c>
    </row>
    <row r="4" spans="1:7">
      <c r="A4" t="s">
        <v>3</v>
      </c>
      <c r="B4">
        <v>15</v>
      </c>
      <c r="C4">
        <v>14</v>
      </c>
      <c r="D4">
        <v>16</v>
      </c>
      <c r="E4">
        <v>15</v>
      </c>
    </row>
    <row r="5" spans="1:7">
      <c r="A5" t="s">
        <v>4</v>
      </c>
      <c r="B5">
        <v>482</v>
      </c>
    </row>
    <row r="6" spans="1:7">
      <c r="A6" t="s">
        <v>5</v>
      </c>
      <c r="B6">
        <v>4</v>
      </c>
      <c r="C6">
        <v>4</v>
      </c>
      <c r="D6">
        <v>4</v>
      </c>
      <c r="E6">
        <v>4</v>
      </c>
    </row>
    <row r="7" spans="1:7">
      <c r="A7" t="s">
        <v>6</v>
      </c>
      <c r="B7" t="s">
        <v>8</v>
      </c>
    </row>
    <row r="8" spans="1:7">
      <c r="A8" t="s">
        <v>7</v>
      </c>
      <c r="B8">
        <f>(1/4)*SUM(E27:E30)</f>
        <v>2.4838155844690318E-2</v>
      </c>
      <c r="C8">
        <f>(1/4)*SUM(E42:E45)</f>
        <v>0.24054996153796726</v>
      </c>
      <c r="D8">
        <f>(1/4)*SUM(E57:E60)</f>
        <v>0.89291845129717562</v>
      </c>
      <c r="E8">
        <f>(1/4)*SUM(E72:E75)</f>
        <v>0.27204977362655441</v>
      </c>
      <c r="F8" t="s">
        <v>78</v>
      </c>
    </row>
    <row r="9" spans="1:7">
      <c r="A9" t="s">
        <v>18</v>
      </c>
      <c r="B9">
        <f>B8*B4</f>
        <v>0.3725723376703548</v>
      </c>
      <c r="C9">
        <f>C8*C4</f>
        <v>3.3676994615315419</v>
      </c>
      <c r="D9">
        <f>D8*D4</f>
        <v>14.28669522075481</v>
      </c>
      <c r="E9">
        <f>E8*E4</f>
        <v>4.0807466043983158</v>
      </c>
      <c r="F9">
        <f>SUM(B9:E9)/4</f>
        <v>5.5269284060887554</v>
      </c>
      <c r="G9">
        <f>SUM(B9:E9)</f>
        <v>22.107713624355021</v>
      </c>
    </row>
    <row r="10" spans="1:7">
      <c r="A10" t="s">
        <v>22</v>
      </c>
      <c r="B10" s="3">
        <v>4671262</v>
      </c>
      <c r="F10">
        <f>VAR(B9:E9)</f>
        <v>36.684870855306841</v>
      </c>
    </row>
    <row r="11" spans="1:7">
      <c r="A11" t="s">
        <v>19</v>
      </c>
      <c r="B11">
        <v>551</v>
      </c>
    </row>
    <row r="12" spans="1:7">
      <c r="A12" t="s">
        <v>20</v>
      </c>
      <c r="B12">
        <v>13</v>
      </c>
      <c r="F12" t="s">
        <v>79</v>
      </c>
      <c r="G12">
        <f>B2*F9</f>
        <v>198.9694226191952</v>
      </c>
    </row>
    <row r="13" spans="1:7">
      <c r="A13" t="s">
        <v>21</v>
      </c>
      <c r="B13">
        <v>56</v>
      </c>
      <c r="F13" t="s">
        <v>80</v>
      </c>
      <c r="G13">
        <f>G12/B14</f>
        <v>0.41279963199003156</v>
      </c>
    </row>
    <row r="14" spans="1:7">
      <c r="A14" t="s">
        <v>0</v>
      </c>
      <c r="B14">
        <f>B11-B12-B13</f>
        <v>482</v>
      </c>
    </row>
    <row r="15" spans="1:7">
      <c r="A15" t="s">
        <v>82</v>
      </c>
      <c r="B15">
        <f>(SUM(C27:C30)+SUM(C42:C45)+SUM(C57:C60)+SUM(C72:C75))/(4*4)</f>
        <v>3525.5</v>
      </c>
    </row>
    <row r="16" spans="1:7">
      <c r="A16" t="s">
        <v>68</v>
      </c>
      <c r="B16" t="s">
        <v>52</v>
      </c>
    </row>
    <row r="17" spans="1:6">
      <c r="A17" t="s">
        <v>24</v>
      </c>
      <c r="B17" t="s">
        <v>25</v>
      </c>
      <c r="C17" t="s">
        <v>26</v>
      </c>
    </row>
    <row r="18" spans="1:6">
      <c r="A18">
        <v>12</v>
      </c>
      <c r="B18">
        <v>5</v>
      </c>
      <c r="C18">
        <v>5</v>
      </c>
    </row>
    <row r="19" spans="1:6">
      <c r="A19">
        <v>48</v>
      </c>
      <c r="B19">
        <v>1</v>
      </c>
      <c r="C19">
        <v>1</v>
      </c>
    </row>
    <row r="20" spans="1:6">
      <c r="A20">
        <v>84</v>
      </c>
      <c r="B20">
        <v>2</v>
      </c>
      <c r="C20">
        <v>2</v>
      </c>
    </row>
    <row r="21" spans="1:6">
      <c r="A21">
        <v>120</v>
      </c>
      <c r="B21">
        <v>1</v>
      </c>
      <c r="C21">
        <v>1</v>
      </c>
    </row>
    <row r="22" spans="1:6">
      <c r="A22">
        <v>156</v>
      </c>
      <c r="B22">
        <v>2</v>
      </c>
      <c r="C22">
        <v>2</v>
      </c>
    </row>
    <row r="23" spans="1:6">
      <c r="A23">
        <v>192</v>
      </c>
      <c r="B23">
        <v>2</v>
      </c>
      <c r="C23">
        <v>2</v>
      </c>
    </row>
    <row r="24" spans="1:6">
      <c r="A24">
        <v>228</v>
      </c>
      <c r="B24" t="s">
        <v>9</v>
      </c>
      <c r="C24">
        <v>2</v>
      </c>
    </row>
    <row r="25" spans="1:6">
      <c r="C25">
        <f>SUM(C18:C24)</f>
        <v>15</v>
      </c>
    </row>
    <row r="26" spans="1:6">
      <c r="C26" t="s">
        <v>32</v>
      </c>
      <c r="D26" t="s">
        <v>34</v>
      </c>
      <c r="E26" t="s">
        <v>14</v>
      </c>
    </row>
    <row r="27" spans="1:6" ht="18">
      <c r="A27" t="s">
        <v>53</v>
      </c>
      <c r="B27" t="s">
        <v>27</v>
      </c>
      <c r="C27" s="8">
        <v>0</v>
      </c>
      <c r="D27">
        <f>C27/B10</f>
        <v>0</v>
      </c>
      <c r="E27">
        <f>0</f>
        <v>0</v>
      </c>
      <c r="F27">
        <f>VAR(E27:E30)</f>
        <v>0.1363386209862181</v>
      </c>
    </row>
    <row r="28" spans="1:6" ht="18">
      <c r="B28" t="s">
        <v>28</v>
      </c>
      <c r="C28" s="8">
        <v>2592</v>
      </c>
      <c r="D28">
        <f>C28/B10</f>
        <v>5.5488217102787213E-4</v>
      </c>
      <c r="E28">
        <f>(C28/B15)*LN(C28/B15)</f>
        <v>-0.22614657167849167</v>
      </c>
    </row>
    <row r="29" spans="1:6" ht="18">
      <c r="B29" t="s">
        <v>29</v>
      </c>
      <c r="C29" s="8">
        <v>2576</v>
      </c>
      <c r="D29">
        <f>C29/B10</f>
        <v>5.5145697244128036E-4</v>
      </c>
      <c r="E29">
        <f>(C29/B15)*LN(C29/B15)</f>
        <v>-0.229274932334187</v>
      </c>
    </row>
    <row r="30" spans="1:6" ht="18">
      <c r="B30" t="s">
        <v>30</v>
      </c>
      <c r="C30" s="8">
        <v>5153</v>
      </c>
      <c r="D30">
        <f>C30/B10</f>
        <v>1.1031280197942226E-3</v>
      </c>
      <c r="E30">
        <f>(C30/B15)*LN(C30/B15)</f>
        <v>0.55477412739143994</v>
      </c>
    </row>
    <row r="32" spans="1:6">
      <c r="A32" t="s">
        <v>39</v>
      </c>
      <c r="B32" t="s">
        <v>25</v>
      </c>
      <c r="C32" t="s">
        <v>26</v>
      </c>
      <c r="D32" s="5"/>
      <c r="E32" s="5"/>
    </row>
    <row r="33" spans="1:6">
      <c r="A33" s="5">
        <v>24</v>
      </c>
      <c r="B33" s="5">
        <v>4</v>
      </c>
      <c r="C33" s="5">
        <v>4</v>
      </c>
      <c r="D33" s="5"/>
      <c r="E33" s="5"/>
    </row>
    <row r="34" spans="1:6">
      <c r="A34" s="5">
        <v>60</v>
      </c>
      <c r="B34" s="5">
        <v>2</v>
      </c>
      <c r="C34" s="5">
        <v>2</v>
      </c>
      <c r="D34" s="5"/>
      <c r="E34" s="5"/>
    </row>
    <row r="35" spans="1:6">
      <c r="A35" s="5">
        <v>96</v>
      </c>
      <c r="B35" s="5">
        <v>2</v>
      </c>
      <c r="C35" s="5">
        <v>2</v>
      </c>
      <c r="D35" s="5"/>
      <c r="E35" s="5"/>
    </row>
    <row r="36" spans="1:6">
      <c r="A36" s="5">
        <v>132</v>
      </c>
      <c r="B36" s="5">
        <v>2</v>
      </c>
      <c r="C36" s="5">
        <v>2</v>
      </c>
      <c r="D36" s="5"/>
      <c r="E36" s="5"/>
    </row>
    <row r="37" spans="1:6">
      <c r="A37" s="5">
        <v>168</v>
      </c>
      <c r="B37" s="5">
        <v>1</v>
      </c>
      <c r="C37" s="5">
        <v>1</v>
      </c>
      <c r="D37" s="5"/>
      <c r="E37" s="5"/>
    </row>
    <row r="38" spans="1:6">
      <c r="A38" s="5">
        <v>204</v>
      </c>
      <c r="B38" s="5">
        <v>1</v>
      </c>
      <c r="C38" s="5">
        <v>1</v>
      </c>
      <c r="D38" s="5"/>
      <c r="E38" s="5"/>
    </row>
    <row r="39" spans="1:6">
      <c r="A39" s="5">
        <v>240</v>
      </c>
      <c r="B39" s="5">
        <v>2</v>
      </c>
      <c r="C39" s="5">
        <v>2</v>
      </c>
      <c r="D39" s="5"/>
      <c r="E39" s="5"/>
    </row>
    <row r="40" spans="1:6">
      <c r="A40" s="5"/>
      <c r="B40" s="5"/>
      <c r="C40" s="5">
        <f>SUM(C33:C39)</f>
        <v>14</v>
      </c>
      <c r="D40" s="5"/>
      <c r="E40" s="5"/>
    </row>
    <row r="41" spans="1:6">
      <c r="A41" s="5"/>
      <c r="B41" s="5"/>
      <c r="C41" t="s">
        <v>32</v>
      </c>
      <c r="D41" t="s">
        <v>34</v>
      </c>
      <c r="E41" s="5" t="s">
        <v>15</v>
      </c>
    </row>
    <row r="42" spans="1:6" ht="18">
      <c r="A42" s="5" t="s">
        <v>54</v>
      </c>
      <c r="B42" t="s">
        <v>27</v>
      </c>
      <c r="C42" s="8">
        <v>3582</v>
      </c>
      <c r="D42" s="6">
        <f>C42/B10</f>
        <v>7.6681633357323991E-4</v>
      </c>
      <c r="E42" s="6">
        <f>(C42/B15)*LN(C42/B15)</f>
        <v>1.6153832891593962E-2</v>
      </c>
      <c r="F42">
        <f>VAR(E42:E45)</f>
        <v>0.64743133554037324</v>
      </c>
    </row>
    <row r="43" spans="1:6" ht="18">
      <c r="A43" s="5"/>
      <c r="B43" t="s">
        <v>28</v>
      </c>
      <c r="C43" s="8">
        <v>7133</v>
      </c>
      <c r="D43" s="6">
        <f>C43/B10</f>
        <v>1.5269963448849583E-3</v>
      </c>
      <c r="E43" s="6">
        <f>(C43/B15)*LN(C43/B15)</f>
        <v>1.4258101866508071</v>
      </c>
    </row>
    <row r="44" spans="1:6" ht="18">
      <c r="A44" s="5"/>
      <c r="B44" t="s">
        <v>29</v>
      </c>
      <c r="C44" s="4">
        <v>943</v>
      </c>
      <c r="D44" s="5">
        <f>C44/B10</f>
        <v>2.0187264169725441E-4</v>
      </c>
      <c r="E44" s="5">
        <f>(C44/B15)*LN(C44/B15)</f>
        <v>-0.35272861277369916</v>
      </c>
    </row>
    <row r="45" spans="1:6" ht="18">
      <c r="A45" s="5"/>
      <c r="B45" t="s">
        <v>30</v>
      </c>
      <c r="C45" s="8">
        <v>3043</v>
      </c>
      <c r="D45" s="6">
        <f>C45/B10</f>
        <v>6.5142995618742853E-4</v>
      </c>
      <c r="E45" s="6">
        <f>(C45/B15)*LN(C45/B15)</f>
        <v>-0.1270355606168328</v>
      </c>
    </row>
    <row r="47" spans="1:6">
      <c r="A47" t="s">
        <v>40</v>
      </c>
      <c r="B47" t="s">
        <v>25</v>
      </c>
      <c r="C47" t="s">
        <v>26</v>
      </c>
      <c r="D47" s="5"/>
      <c r="E47" s="5"/>
    </row>
    <row r="48" spans="1:6">
      <c r="A48" s="5">
        <v>63</v>
      </c>
      <c r="B48" s="5">
        <v>4</v>
      </c>
      <c r="C48" s="5">
        <v>4</v>
      </c>
      <c r="D48" s="5"/>
      <c r="E48" s="5"/>
    </row>
    <row r="49" spans="1:6">
      <c r="A49" s="5">
        <v>99</v>
      </c>
      <c r="B49" s="5">
        <v>1</v>
      </c>
      <c r="C49" s="5">
        <v>1</v>
      </c>
      <c r="D49" s="5"/>
      <c r="E49" s="5"/>
    </row>
    <row r="50" spans="1:6">
      <c r="A50" s="5">
        <v>135</v>
      </c>
      <c r="B50" s="5">
        <v>2</v>
      </c>
      <c r="C50" s="5">
        <v>2</v>
      </c>
      <c r="D50" s="5"/>
      <c r="E50" s="5"/>
    </row>
    <row r="51" spans="1:6">
      <c r="A51" s="5">
        <v>171</v>
      </c>
      <c r="B51" s="5">
        <v>1</v>
      </c>
      <c r="C51" s="5">
        <v>1</v>
      </c>
      <c r="D51" s="5"/>
      <c r="E51" s="5"/>
    </row>
    <row r="52" spans="1:6">
      <c r="A52" s="5">
        <v>207</v>
      </c>
      <c r="B52" s="5" t="s">
        <v>55</v>
      </c>
      <c r="C52" s="5">
        <v>2</v>
      </c>
      <c r="D52" s="5"/>
      <c r="E52" s="5"/>
    </row>
    <row r="53" spans="1:6">
      <c r="A53" s="5">
        <v>243</v>
      </c>
      <c r="B53" s="5">
        <v>6</v>
      </c>
      <c r="C53" s="5">
        <v>6</v>
      </c>
      <c r="D53" s="5"/>
      <c r="E53" s="5"/>
    </row>
    <row r="54" spans="1:6">
      <c r="A54" s="5"/>
      <c r="B54" s="5"/>
      <c r="C54" s="5"/>
      <c r="D54" s="5"/>
      <c r="E54" s="5"/>
    </row>
    <row r="55" spans="1:6">
      <c r="A55" s="5"/>
      <c r="B55" s="5"/>
      <c r="C55" s="5">
        <f>SUM(C48:C54)</f>
        <v>16</v>
      </c>
      <c r="D55" s="5"/>
      <c r="E55" s="5"/>
    </row>
    <row r="56" spans="1:6">
      <c r="A56" s="5"/>
      <c r="B56" s="5"/>
      <c r="C56" t="s">
        <v>32</v>
      </c>
      <c r="D56" t="s">
        <v>34</v>
      </c>
      <c r="E56" s="5" t="s">
        <v>16</v>
      </c>
    </row>
    <row r="57" spans="1:6" ht="18">
      <c r="A57" s="5" t="s">
        <v>56</v>
      </c>
      <c r="B57" t="s">
        <v>27</v>
      </c>
      <c r="C57" s="8">
        <v>4873</v>
      </c>
      <c r="D57" s="6">
        <f>C57/B10</f>
        <v>1.0431870445288662E-3</v>
      </c>
      <c r="E57" s="6">
        <f>(C57/B15)*LN(C57/B15)</f>
        <v>0.44740580250294543</v>
      </c>
      <c r="F57">
        <f>VAR(E57:E60)</f>
        <v>1.5997617108915714</v>
      </c>
    </row>
    <row r="58" spans="1:6" ht="18">
      <c r="A58" s="5"/>
      <c r="B58" t="s">
        <v>28</v>
      </c>
      <c r="C58" s="4">
        <v>420</v>
      </c>
      <c r="D58" s="6">
        <f>C58/B10</f>
        <v>8.9911462898034831E-5</v>
      </c>
      <c r="E58" s="6">
        <f>(C58/B15)*LN(C58/B15)</f>
        <v>-0.25345613158709573</v>
      </c>
    </row>
    <row r="59" spans="1:6" ht="18">
      <c r="A59" s="5"/>
      <c r="B59" t="s">
        <v>29</v>
      </c>
      <c r="C59" s="8">
        <v>9540</v>
      </c>
      <c r="D59" s="5">
        <f>C59/B10</f>
        <v>2.0422746572553627E-3</v>
      </c>
      <c r="E59" s="5">
        <f>(C59/B15)*LN(C59/B15)</f>
        <v>2.693744261467049</v>
      </c>
    </row>
    <row r="60" spans="1:6" ht="18">
      <c r="A60" s="5"/>
      <c r="B60" t="s">
        <v>30</v>
      </c>
      <c r="C60" s="8">
        <v>5476</v>
      </c>
      <c r="D60" s="6">
        <f>C60/B10</f>
        <v>1.1722742162610447E-3</v>
      </c>
      <c r="E60" s="6">
        <f>(C60/B15)*LN(C60/B15)</f>
        <v>0.68397987280580386</v>
      </c>
    </row>
    <row r="62" spans="1:6">
      <c r="A62" t="s">
        <v>41</v>
      </c>
      <c r="B62" t="s">
        <v>25</v>
      </c>
      <c r="C62" t="s">
        <v>26</v>
      </c>
      <c r="D62" s="5"/>
      <c r="E62" s="5"/>
    </row>
    <row r="63" spans="1:6">
      <c r="A63" s="5">
        <v>68</v>
      </c>
      <c r="B63" s="5">
        <v>2</v>
      </c>
      <c r="C63" s="5">
        <v>2</v>
      </c>
      <c r="D63" s="5"/>
      <c r="E63" s="5"/>
    </row>
    <row r="64" spans="1:6">
      <c r="A64" s="5">
        <v>104</v>
      </c>
      <c r="B64" s="5">
        <v>2</v>
      </c>
      <c r="C64" s="5">
        <v>2</v>
      </c>
      <c r="D64" s="5"/>
      <c r="E64" s="5"/>
    </row>
    <row r="65" spans="1:6">
      <c r="A65" s="5">
        <v>140</v>
      </c>
      <c r="B65" s="5" t="s">
        <v>57</v>
      </c>
      <c r="C65" s="5">
        <v>4</v>
      </c>
      <c r="D65" s="5"/>
      <c r="E65" s="5"/>
    </row>
    <row r="66" spans="1:6">
      <c r="A66" s="5">
        <v>176</v>
      </c>
      <c r="B66" s="5" t="s">
        <v>9</v>
      </c>
      <c r="C66" s="5">
        <v>2</v>
      </c>
      <c r="D66" s="5"/>
      <c r="E66" s="5"/>
    </row>
    <row r="67" spans="1:6">
      <c r="A67" s="5">
        <v>212</v>
      </c>
      <c r="B67" s="5" t="s">
        <v>58</v>
      </c>
      <c r="C67" s="5">
        <v>5</v>
      </c>
      <c r="D67" s="5"/>
      <c r="E67" s="5"/>
    </row>
    <row r="68" spans="1:6">
      <c r="A68" s="5"/>
      <c r="B68" s="5"/>
      <c r="C68" s="5"/>
      <c r="D68" s="5"/>
      <c r="E68" s="5"/>
    </row>
    <row r="69" spans="1:6">
      <c r="A69" s="5"/>
      <c r="B69" s="5"/>
      <c r="C69" s="5"/>
      <c r="D69" s="5"/>
      <c r="E69" s="5"/>
    </row>
    <row r="70" spans="1:6">
      <c r="A70" s="5"/>
      <c r="B70" s="5"/>
      <c r="C70" s="5">
        <f>SUM(C63:C69)</f>
        <v>15</v>
      </c>
      <c r="D70" s="5"/>
      <c r="E70" s="5"/>
    </row>
    <row r="71" spans="1:6">
      <c r="A71" s="5"/>
      <c r="B71" s="5"/>
      <c r="C71" s="5" t="s">
        <v>31</v>
      </c>
      <c r="D71" s="5" t="s">
        <v>33</v>
      </c>
      <c r="E71" s="5" t="s">
        <v>17</v>
      </c>
    </row>
    <row r="72" spans="1:6" ht="18">
      <c r="A72" s="5" t="s">
        <v>59</v>
      </c>
      <c r="B72" t="s">
        <v>27</v>
      </c>
      <c r="C72" s="8">
        <v>1584</v>
      </c>
      <c r="D72" s="6">
        <f>C72/B10</f>
        <v>3.3909466007258851E-4</v>
      </c>
      <c r="E72" s="6">
        <f>(C72/B15)*LN(C72/B15)</f>
        <v>-0.35946936866458745</v>
      </c>
      <c r="F72">
        <f>VAR(E72:E75)</f>
        <v>1.0750452252402309</v>
      </c>
    </row>
    <row r="73" spans="1:6" ht="18">
      <c r="A73" s="5"/>
      <c r="B73" t="s">
        <v>28</v>
      </c>
      <c r="C73" s="8">
        <v>1596</v>
      </c>
      <c r="D73" s="6">
        <f>C73/B10</f>
        <v>3.4166355901253236E-4</v>
      </c>
      <c r="E73" s="6">
        <f>(C73/B15)*LN(C73/B15)</f>
        <v>-0.35877598830076546</v>
      </c>
    </row>
    <row r="74" spans="1:6" ht="18">
      <c r="A74" s="5"/>
      <c r="B74" t="s">
        <v>29</v>
      </c>
      <c r="C74" s="8">
        <v>0</v>
      </c>
      <c r="D74" s="5">
        <f>C74/B10</f>
        <v>0</v>
      </c>
      <c r="E74" s="5">
        <v>0</v>
      </c>
    </row>
    <row r="75" spans="1:6" ht="18">
      <c r="A75" s="5"/>
      <c r="B75" t="s">
        <v>30</v>
      </c>
      <c r="C75" s="8">
        <v>7897</v>
      </c>
      <c r="D75" s="6">
        <f>C75/B10</f>
        <v>1.6905495773947168E-3</v>
      </c>
      <c r="E75" s="6">
        <f>(C75/B15)*LN(C75/B15)</f>
        <v>1.8064444514715705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2911-CBBD-784E-BB7A-5B39E822CD17}">
  <dimension ref="A1:G75"/>
  <sheetViews>
    <sheetView workbookViewId="0">
      <selection activeCell="F44" sqref="F44"/>
    </sheetView>
  </sheetViews>
  <sheetFormatPr baseColWidth="10" defaultRowHeight="16"/>
  <cols>
    <col min="1" max="1" width="40.33203125" bestFit="1" customWidth="1"/>
    <col min="2" max="2" width="31.83203125" bestFit="1" customWidth="1"/>
    <col min="3" max="3" width="16" bestFit="1" customWidth="1"/>
    <col min="4" max="4" width="22.6640625" bestFit="1" customWidth="1"/>
    <col min="5" max="5" width="13" bestFit="1" customWidth="1"/>
    <col min="6" max="6" width="31.5" bestFit="1" customWidth="1"/>
  </cols>
  <sheetData>
    <row r="1" spans="1:7">
      <c r="A1" t="s">
        <v>60</v>
      </c>
      <c r="B1" t="s">
        <v>10</v>
      </c>
      <c r="C1" t="s">
        <v>11</v>
      </c>
      <c r="D1" t="s">
        <v>12</v>
      </c>
      <c r="E1" t="s">
        <v>13</v>
      </c>
    </row>
    <row r="2" spans="1:7">
      <c r="A2" t="s">
        <v>1</v>
      </c>
      <c r="B2">
        <v>25</v>
      </c>
    </row>
    <row r="3" spans="1:7">
      <c r="A3" t="s">
        <v>2</v>
      </c>
      <c r="B3">
        <v>4</v>
      </c>
    </row>
    <row r="4" spans="1:7">
      <c r="A4" t="s">
        <v>3</v>
      </c>
      <c r="B4">
        <v>10</v>
      </c>
      <c r="C4">
        <v>12</v>
      </c>
      <c r="D4">
        <v>11</v>
      </c>
      <c r="E4">
        <v>9</v>
      </c>
    </row>
    <row r="5" spans="1:7">
      <c r="A5" t="s">
        <v>4</v>
      </c>
      <c r="B5">
        <v>289</v>
      </c>
    </row>
    <row r="6" spans="1:7">
      <c r="A6" t="s">
        <v>5</v>
      </c>
      <c r="B6">
        <v>4</v>
      </c>
      <c r="C6">
        <v>4</v>
      </c>
      <c r="D6">
        <v>4</v>
      </c>
      <c r="E6">
        <v>4</v>
      </c>
    </row>
    <row r="7" spans="1:7">
      <c r="A7" t="s">
        <v>6</v>
      </c>
      <c r="B7" t="s">
        <v>8</v>
      </c>
    </row>
    <row r="8" spans="1:7">
      <c r="A8" t="s">
        <v>7</v>
      </c>
      <c r="B8">
        <f>(1/4)*SUM(E27:E30)</f>
        <v>0.87970613611007553</v>
      </c>
      <c r="C8">
        <f>(1/4)*SUM(E42:E45)</f>
        <v>0.15697386017189632</v>
      </c>
      <c r="D8">
        <f>(1/4)*SUM(E57:E60)</f>
        <v>-0.32344727033867826</v>
      </c>
      <c r="E8">
        <f>(1/4)*SUM(E72:E75)</f>
        <v>0.22041679273637999</v>
      </c>
      <c r="F8" t="s">
        <v>78</v>
      </c>
    </row>
    <row r="9" spans="1:7">
      <c r="A9" t="s">
        <v>18</v>
      </c>
      <c r="B9">
        <f>B8*B4</f>
        <v>8.7970613611007558</v>
      </c>
      <c r="C9">
        <f>C8*C4</f>
        <v>1.883686322062756</v>
      </c>
      <c r="D9">
        <f>D8*D4</f>
        <v>-3.5579199737254608</v>
      </c>
      <c r="E9">
        <f>E8*E4</f>
        <v>1.9837511346274199</v>
      </c>
      <c r="F9">
        <f>SUM(B9:E9)/4</f>
        <v>2.2766447110163677</v>
      </c>
      <c r="G9">
        <f>SUM(B9:E9)</f>
        <v>9.1065788440654707</v>
      </c>
    </row>
    <row r="10" spans="1:7" ht="18">
      <c r="A10" t="s">
        <v>22</v>
      </c>
      <c r="B10" s="8">
        <v>2920856</v>
      </c>
      <c r="F10">
        <f>VAR(B9:E9)</f>
        <v>25.599393764557714</v>
      </c>
    </row>
    <row r="11" spans="1:7">
      <c r="A11" t="s">
        <v>19</v>
      </c>
      <c r="B11">
        <v>357</v>
      </c>
    </row>
    <row r="12" spans="1:7">
      <c r="A12" t="s">
        <v>20</v>
      </c>
      <c r="B12">
        <v>34</v>
      </c>
      <c r="F12" t="s">
        <v>79</v>
      </c>
      <c r="G12">
        <f>B2*F9</f>
        <v>56.916117775409191</v>
      </c>
    </row>
    <row r="13" spans="1:7">
      <c r="A13" t="s">
        <v>21</v>
      </c>
      <c r="B13">
        <v>34</v>
      </c>
      <c r="F13" t="s">
        <v>80</v>
      </c>
      <c r="G13">
        <f>G12/B14</f>
        <v>0.19694158399795567</v>
      </c>
    </row>
    <row r="14" spans="1:7">
      <c r="A14" t="s">
        <v>0</v>
      </c>
      <c r="B14">
        <f>B11-B12-B13</f>
        <v>289</v>
      </c>
    </row>
    <row r="15" spans="1:7">
      <c r="A15" t="s">
        <v>82</v>
      </c>
      <c r="B15" s="3">
        <f>(SUM(C27:C30)+SUM(C42:C45)+SUM(C57:C60)+SUM(C72:C75))/(4*4)</f>
        <v>2019.875</v>
      </c>
    </row>
    <row r="16" spans="1:7">
      <c r="A16" t="s">
        <v>61</v>
      </c>
      <c r="B16" t="s">
        <v>62</v>
      </c>
    </row>
    <row r="17" spans="1:6">
      <c r="A17" t="s">
        <v>24</v>
      </c>
      <c r="B17" t="s">
        <v>25</v>
      </c>
      <c r="C17" t="s">
        <v>26</v>
      </c>
    </row>
    <row r="18" spans="1:6">
      <c r="A18">
        <v>3</v>
      </c>
      <c r="B18">
        <v>2</v>
      </c>
      <c r="C18">
        <v>2</v>
      </c>
    </row>
    <row r="19" spans="1:6">
      <c r="A19">
        <v>28</v>
      </c>
      <c r="B19">
        <v>1</v>
      </c>
      <c r="C19">
        <v>1</v>
      </c>
    </row>
    <row r="20" spans="1:6">
      <c r="A20">
        <v>53</v>
      </c>
      <c r="B20">
        <v>2</v>
      </c>
      <c r="C20">
        <v>2</v>
      </c>
    </row>
    <row r="21" spans="1:6">
      <c r="A21">
        <v>78</v>
      </c>
      <c r="B21">
        <v>1</v>
      </c>
      <c r="C21">
        <v>1</v>
      </c>
    </row>
    <row r="22" spans="1:6">
      <c r="A22">
        <v>103</v>
      </c>
      <c r="B22" t="s">
        <v>63</v>
      </c>
      <c r="C22">
        <v>2</v>
      </c>
    </row>
    <row r="23" spans="1:6">
      <c r="A23">
        <v>128</v>
      </c>
      <c r="B23">
        <v>1</v>
      </c>
      <c r="C23">
        <v>1</v>
      </c>
    </row>
    <row r="24" spans="1:6">
      <c r="A24">
        <v>153</v>
      </c>
      <c r="B24">
        <v>1</v>
      </c>
      <c r="C24">
        <v>1</v>
      </c>
    </row>
    <row r="25" spans="1:6">
      <c r="C25">
        <f>SUM(C18:C24)</f>
        <v>10</v>
      </c>
    </row>
    <row r="26" spans="1:6">
      <c r="C26" t="s">
        <v>32</v>
      </c>
      <c r="D26" t="s">
        <v>34</v>
      </c>
      <c r="E26" t="s">
        <v>14</v>
      </c>
    </row>
    <row r="27" spans="1:6" ht="18">
      <c r="A27" t="s">
        <v>83</v>
      </c>
      <c r="B27" t="s">
        <v>27</v>
      </c>
      <c r="C27" s="4">
        <v>406</v>
      </c>
      <c r="D27">
        <f>C27/B10</f>
        <v>1.39000347843235E-4</v>
      </c>
      <c r="E27">
        <f>(C27/B15)*LN(C27/B15)</f>
        <v>-0.3224960582028174</v>
      </c>
      <c r="F27">
        <f>VAR(E27:E30)</f>
        <v>1.0609003161072723</v>
      </c>
    </row>
    <row r="28" spans="1:6" ht="18">
      <c r="B28" t="s">
        <v>28</v>
      </c>
      <c r="C28" s="8">
        <v>3267</v>
      </c>
      <c r="D28">
        <f>C28/B10</f>
        <v>1.1185077251326322E-3</v>
      </c>
      <c r="E28">
        <f>(C28/B15)*LN(C28/B15)</f>
        <v>0.77771785856866715</v>
      </c>
    </row>
    <row r="29" spans="1:6" ht="18">
      <c r="B29" t="s">
        <v>29</v>
      </c>
      <c r="C29" s="8">
        <v>3391</v>
      </c>
      <c r="D29">
        <f>C29/B10</f>
        <v>1.160961033340911E-3</v>
      </c>
      <c r="E29">
        <f>(C29/B15)*LN(C29/B15)</f>
        <v>0.86977688981717782</v>
      </c>
    </row>
    <row r="30" spans="1:6" ht="18">
      <c r="B30" t="s">
        <v>30</v>
      </c>
      <c r="C30" s="8">
        <v>4947</v>
      </c>
      <c r="D30">
        <f>C30/B10</f>
        <v>1.693681578277053E-3</v>
      </c>
      <c r="E30">
        <f>(C30/B15)*LN(C30/B15)</f>
        <v>2.1938258542572746</v>
      </c>
    </row>
    <row r="32" spans="1:6">
      <c r="A32" t="s">
        <v>39</v>
      </c>
      <c r="B32" t="s">
        <v>25</v>
      </c>
      <c r="C32" t="s">
        <v>26</v>
      </c>
      <c r="D32" s="5"/>
      <c r="E32" s="5"/>
    </row>
    <row r="33" spans="1:6">
      <c r="A33" s="5">
        <v>9</v>
      </c>
      <c r="B33" s="5">
        <v>2</v>
      </c>
      <c r="C33" s="5">
        <v>2</v>
      </c>
      <c r="D33" s="5"/>
      <c r="E33" s="5"/>
    </row>
    <row r="34" spans="1:6">
      <c r="A34" s="5">
        <v>34</v>
      </c>
      <c r="B34" s="5">
        <v>2</v>
      </c>
      <c r="C34" s="5">
        <v>2</v>
      </c>
      <c r="D34" s="5"/>
      <c r="E34" s="5"/>
    </row>
    <row r="35" spans="1:6">
      <c r="A35" s="5">
        <v>59</v>
      </c>
      <c r="B35" s="5">
        <v>3</v>
      </c>
      <c r="C35" s="5">
        <v>3</v>
      </c>
      <c r="D35" s="5"/>
      <c r="E35" s="5"/>
    </row>
    <row r="36" spans="1:6">
      <c r="A36" s="5">
        <v>84</v>
      </c>
      <c r="B36" s="5">
        <v>2</v>
      </c>
      <c r="C36" s="5">
        <v>2</v>
      </c>
      <c r="D36" s="5"/>
      <c r="E36" s="5"/>
    </row>
    <row r="37" spans="1:6">
      <c r="A37" s="5">
        <v>109</v>
      </c>
      <c r="B37" s="5">
        <v>1</v>
      </c>
      <c r="C37" s="5">
        <v>1</v>
      </c>
      <c r="D37" s="5"/>
      <c r="E37" s="5"/>
    </row>
    <row r="38" spans="1:6">
      <c r="A38" s="5">
        <v>134</v>
      </c>
      <c r="B38" s="5">
        <v>1</v>
      </c>
      <c r="C38" s="5">
        <v>1</v>
      </c>
      <c r="D38" s="5"/>
      <c r="E38" s="5"/>
    </row>
    <row r="39" spans="1:6">
      <c r="A39" s="5">
        <v>159</v>
      </c>
      <c r="B39" s="5">
        <v>1</v>
      </c>
      <c r="C39" s="5">
        <v>1</v>
      </c>
      <c r="D39" s="5"/>
      <c r="E39" s="5"/>
    </row>
    <row r="40" spans="1:6">
      <c r="A40" s="5"/>
      <c r="B40" s="5"/>
      <c r="C40" s="5">
        <f>SUM(C33:C39)</f>
        <v>12</v>
      </c>
      <c r="D40" s="5"/>
      <c r="E40" s="5"/>
    </row>
    <row r="41" spans="1:6">
      <c r="A41" s="5"/>
      <c r="B41" s="5"/>
      <c r="C41" t="s">
        <v>32</v>
      </c>
      <c r="D41" t="s">
        <v>34</v>
      </c>
      <c r="E41" s="5" t="s">
        <v>15</v>
      </c>
    </row>
    <row r="42" spans="1:6" ht="18">
      <c r="A42" s="5" t="s">
        <v>84</v>
      </c>
      <c r="B42" t="s">
        <v>27</v>
      </c>
      <c r="C42" s="4">
        <v>815</v>
      </c>
      <c r="D42" s="6">
        <f>C42/B10</f>
        <v>2.7902779185279931E-4</v>
      </c>
      <c r="E42" s="6">
        <f>(C42/B15)*LN(C42/B15)</f>
        <v>-0.36620893726196552</v>
      </c>
      <c r="F42">
        <f>VAR(E42:E45)</f>
        <v>0.4671443805624797</v>
      </c>
    </row>
    <row r="43" spans="1:6" ht="18">
      <c r="A43" s="5"/>
      <c r="B43" t="s">
        <v>28</v>
      </c>
      <c r="C43" s="8">
        <v>3652</v>
      </c>
      <c r="D43" s="6">
        <f>C43/B10</f>
        <v>1.2503183998115622E-3</v>
      </c>
      <c r="E43" s="6">
        <f>(C43/B15)*LN(C43/B15)</f>
        <v>1.0707880682273792</v>
      </c>
    </row>
    <row r="44" spans="1:6" ht="18">
      <c r="A44" s="5"/>
      <c r="B44" t="s">
        <v>29</v>
      </c>
      <c r="C44" s="8">
        <v>2544</v>
      </c>
      <c r="D44" s="5">
        <f>C44/B10</f>
        <v>8.7097754904726554E-4</v>
      </c>
      <c r="E44" s="5">
        <f>(C44/B15)*LN(C44/B15)</f>
        <v>0.29056547146450967</v>
      </c>
    </row>
    <row r="45" spans="1:6" ht="18">
      <c r="A45" s="5"/>
      <c r="B45" t="s">
        <v>30</v>
      </c>
      <c r="C45" s="4">
        <v>700</v>
      </c>
      <c r="D45" s="6">
        <f>C45/B10</f>
        <v>2.396557721435086E-4</v>
      </c>
      <c r="E45" s="6">
        <f>(C45/B15)*LN(C45/B15)</f>
        <v>-0.36724916174233802</v>
      </c>
    </row>
    <row r="47" spans="1:6">
      <c r="A47" t="s">
        <v>40</v>
      </c>
      <c r="B47" t="s">
        <v>25</v>
      </c>
      <c r="C47" t="s">
        <v>26</v>
      </c>
      <c r="D47" s="5"/>
      <c r="E47" s="5"/>
    </row>
    <row r="48" spans="1:6">
      <c r="A48" s="5">
        <v>21</v>
      </c>
      <c r="B48" s="5">
        <v>1</v>
      </c>
      <c r="C48" s="5">
        <v>1</v>
      </c>
      <c r="D48" s="5"/>
      <c r="E48" s="5"/>
    </row>
    <row r="49" spans="1:6">
      <c r="A49" s="5">
        <v>46</v>
      </c>
      <c r="B49" s="5">
        <v>2</v>
      </c>
      <c r="C49" s="5">
        <v>2</v>
      </c>
      <c r="D49" s="5"/>
      <c r="E49" s="5"/>
    </row>
    <row r="50" spans="1:6">
      <c r="A50" s="5">
        <v>71</v>
      </c>
      <c r="B50" s="5">
        <v>1</v>
      </c>
      <c r="C50" s="5">
        <v>1</v>
      </c>
      <c r="D50" s="5"/>
      <c r="E50" s="5"/>
    </row>
    <row r="51" spans="1:6">
      <c r="A51" s="5">
        <v>96</v>
      </c>
      <c r="B51" s="5">
        <v>2</v>
      </c>
      <c r="C51" s="5">
        <v>2</v>
      </c>
      <c r="D51" s="5"/>
      <c r="E51" s="5"/>
    </row>
    <row r="52" spans="1:6">
      <c r="A52" s="5">
        <v>121</v>
      </c>
      <c r="B52" s="5">
        <v>2</v>
      </c>
      <c r="C52" s="5">
        <v>2</v>
      </c>
      <c r="D52" s="5"/>
      <c r="E52" s="5"/>
    </row>
    <row r="53" spans="1:6">
      <c r="A53" s="5">
        <v>146</v>
      </c>
      <c r="B53" s="5">
        <v>2</v>
      </c>
      <c r="C53" s="5">
        <v>2</v>
      </c>
      <c r="D53" s="5"/>
      <c r="E53" s="5"/>
    </row>
    <row r="54" spans="1:6">
      <c r="A54" s="5">
        <v>171</v>
      </c>
      <c r="B54" s="5">
        <v>1</v>
      </c>
      <c r="C54" s="5">
        <v>1</v>
      </c>
      <c r="D54" s="5"/>
      <c r="E54" s="5"/>
    </row>
    <row r="55" spans="1:6">
      <c r="A55" s="5"/>
      <c r="B55" s="5"/>
      <c r="C55" s="5">
        <f>SUM(C48:C54)</f>
        <v>11</v>
      </c>
      <c r="D55" s="5"/>
      <c r="E55" s="5"/>
    </row>
    <row r="56" spans="1:6">
      <c r="A56" s="5"/>
      <c r="B56" s="5"/>
      <c r="C56" t="s">
        <v>32</v>
      </c>
      <c r="D56" t="s">
        <v>34</v>
      </c>
      <c r="E56" s="5" t="s">
        <v>16</v>
      </c>
    </row>
    <row r="57" spans="1:6" ht="18">
      <c r="A57" s="5" t="s">
        <v>64</v>
      </c>
      <c r="B57" t="s">
        <v>27</v>
      </c>
      <c r="C57" s="4">
        <v>929</v>
      </c>
      <c r="D57" s="6">
        <f>C57/B10</f>
        <v>3.1805744617331358E-4</v>
      </c>
      <c r="E57" s="6">
        <f>(C57/B15)*LN(C57/B15)</f>
        <v>-0.35721900341189167</v>
      </c>
      <c r="F57">
        <f>VAR(E57:E60)</f>
        <v>1.8039354845170719E-3</v>
      </c>
    </row>
    <row r="58" spans="1:6" ht="18">
      <c r="A58" s="5"/>
      <c r="B58" t="s">
        <v>28</v>
      </c>
      <c r="C58" s="4">
        <v>255</v>
      </c>
      <c r="D58" s="6">
        <f>C58/B10</f>
        <v>8.7303174137992425E-5</v>
      </c>
      <c r="E58" s="6">
        <f>(C58/B15)*LN(C58/B15)</f>
        <v>-0.26126838410503933</v>
      </c>
    </row>
    <row r="59" spans="1:6" ht="18">
      <c r="A59" s="5"/>
      <c r="B59" t="s">
        <v>29</v>
      </c>
      <c r="C59" s="8">
        <v>1069</v>
      </c>
      <c r="D59" s="5">
        <f>C59/B10</f>
        <v>3.6598860060201531E-4</v>
      </c>
      <c r="E59" s="5">
        <f>(C59/B15)*LN(C59/B15)</f>
        <v>-0.33676218776400274</v>
      </c>
    </row>
    <row r="60" spans="1:6" ht="18">
      <c r="A60" s="5"/>
      <c r="B60" t="s">
        <v>30</v>
      </c>
      <c r="C60" s="8">
        <v>1059</v>
      </c>
      <c r="D60" s="6">
        <f>C60/B10</f>
        <v>3.6256494671425089E-4</v>
      </c>
      <c r="E60" s="6">
        <f>(C60/B15)*LN(C60/B15)</f>
        <v>-0.33853950607377925</v>
      </c>
    </row>
    <row r="62" spans="1:6">
      <c r="A62" t="s">
        <v>41</v>
      </c>
      <c r="B62" t="s">
        <v>25</v>
      </c>
      <c r="C62" t="s">
        <v>26</v>
      </c>
      <c r="D62" s="5"/>
      <c r="E62" s="5"/>
    </row>
    <row r="63" spans="1:6">
      <c r="A63" s="5">
        <v>23</v>
      </c>
      <c r="B63" s="5" t="s">
        <v>65</v>
      </c>
      <c r="C63" s="5">
        <v>2</v>
      </c>
      <c r="D63" s="5"/>
      <c r="E63" s="5"/>
    </row>
    <row r="64" spans="1:6">
      <c r="A64" s="5">
        <v>48</v>
      </c>
      <c r="B64" s="5">
        <v>1</v>
      </c>
      <c r="C64" s="5">
        <v>1</v>
      </c>
      <c r="D64" s="5"/>
      <c r="E64" s="5"/>
    </row>
    <row r="65" spans="1:6">
      <c r="A65" s="5">
        <v>73</v>
      </c>
      <c r="B65" s="5">
        <v>2</v>
      </c>
      <c r="C65" s="5">
        <v>2</v>
      </c>
      <c r="D65" s="5"/>
      <c r="E65" s="5"/>
    </row>
    <row r="66" spans="1:6">
      <c r="A66" s="5">
        <v>98</v>
      </c>
      <c r="B66" s="5">
        <v>1</v>
      </c>
      <c r="C66" s="5">
        <v>1</v>
      </c>
      <c r="D66" s="5"/>
      <c r="E66" s="5"/>
    </row>
    <row r="67" spans="1:6">
      <c r="A67" s="5">
        <v>123</v>
      </c>
      <c r="B67" s="5">
        <v>1</v>
      </c>
      <c r="C67" s="5">
        <v>1</v>
      </c>
      <c r="D67" s="5"/>
      <c r="E67" s="5"/>
    </row>
    <row r="68" spans="1:6">
      <c r="A68" s="5">
        <v>148</v>
      </c>
      <c r="B68" s="5">
        <v>1</v>
      </c>
      <c r="C68" s="5">
        <v>1</v>
      </c>
      <c r="D68" s="5"/>
      <c r="E68" s="5"/>
    </row>
    <row r="69" spans="1:6">
      <c r="A69" s="5">
        <v>173</v>
      </c>
      <c r="B69" s="5">
        <v>1</v>
      </c>
      <c r="C69" s="5">
        <v>1</v>
      </c>
      <c r="D69" s="5"/>
      <c r="E69" s="5"/>
    </row>
    <row r="70" spans="1:6">
      <c r="A70" s="5"/>
      <c r="B70" s="5"/>
      <c r="C70" s="5">
        <f>SUM(C63:C69)</f>
        <v>9</v>
      </c>
      <c r="D70" s="5"/>
      <c r="E70" s="5"/>
    </row>
    <row r="71" spans="1:6">
      <c r="A71" s="5"/>
      <c r="B71" s="5"/>
      <c r="C71" s="5" t="s">
        <v>31</v>
      </c>
      <c r="D71" s="5" t="s">
        <v>33</v>
      </c>
      <c r="E71" s="5" t="s">
        <v>17</v>
      </c>
    </row>
    <row r="72" spans="1:6" ht="18">
      <c r="A72" s="5" t="s">
        <v>66</v>
      </c>
      <c r="B72" t="s">
        <v>27</v>
      </c>
      <c r="C72" s="8">
        <v>2864</v>
      </c>
      <c r="D72" s="6">
        <f>C72/B10</f>
        <v>9.8053447345572658E-4</v>
      </c>
      <c r="E72" s="6">
        <f>(C72/B15)*LN(C72/B15)</f>
        <v>0.49511078157667582</v>
      </c>
      <c r="F72">
        <f>VAR(E72:E75)</f>
        <v>0.14881697738879551</v>
      </c>
    </row>
    <row r="73" spans="1:6" ht="18">
      <c r="A73" s="5"/>
      <c r="B73" t="s">
        <v>28</v>
      </c>
      <c r="C73" s="8">
        <v>1140</v>
      </c>
      <c r="D73" s="6">
        <f>C73/B10</f>
        <v>3.9029654320514259E-4</v>
      </c>
      <c r="E73" s="6">
        <f>(C73/B15)*LN(C73/B15)</f>
        <v>-0.32283601565958919</v>
      </c>
    </row>
    <row r="74" spans="1:6" ht="18">
      <c r="A74" s="5"/>
      <c r="B74" t="s">
        <v>29</v>
      </c>
      <c r="C74" s="8">
        <v>2865</v>
      </c>
      <c r="D74" s="5">
        <f>C74/B10</f>
        <v>9.8087683884450307E-4</v>
      </c>
      <c r="E74" s="5">
        <f>(C74/B15)*LN(C74/B15)</f>
        <v>0.49577882201555362</v>
      </c>
    </row>
    <row r="75" spans="1:6" ht="18">
      <c r="A75" s="5"/>
      <c r="B75" t="s">
        <v>30</v>
      </c>
      <c r="C75" s="8">
        <v>2415</v>
      </c>
      <c r="D75" s="6">
        <f>C75/B10</f>
        <v>8.2681241389510472E-4</v>
      </c>
      <c r="E75" s="6">
        <f>(C75/B15)*LN(C75/B15)</f>
        <v>0.21361358301287975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27D2-100C-0C43-9AF8-AD492A4A1270}">
  <dimension ref="A1:J82"/>
  <sheetViews>
    <sheetView tabSelected="1" topLeftCell="A43" workbookViewId="0">
      <selection activeCell="B51" sqref="B51"/>
    </sheetView>
  </sheetViews>
  <sheetFormatPr baseColWidth="10" defaultRowHeight="16"/>
  <cols>
    <col min="1" max="1" width="36.83203125" bestFit="1" customWidth="1"/>
    <col min="2" max="2" width="31.83203125" bestFit="1" customWidth="1"/>
    <col min="3" max="3" width="16" bestFit="1" customWidth="1"/>
    <col min="4" max="4" width="22.6640625" bestFit="1" customWidth="1"/>
    <col min="5" max="5" width="13.33203125" bestFit="1" customWidth="1"/>
    <col min="6" max="6" width="31.5" bestFit="1" customWidth="1"/>
  </cols>
  <sheetData>
    <row r="1" spans="1:10" ht="18">
      <c r="A1" t="s">
        <v>67</v>
      </c>
      <c r="B1" t="s">
        <v>10</v>
      </c>
      <c r="C1" t="s">
        <v>11</v>
      </c>
      <c r="D1" t="s">
        <v>12</v>
      </c>
      <c r="E1" t="s">
        <v>13</v>
      </c>
      <c r="J1" s="1"/>
    </row>
    <row r="2" spans="1:10">
      <c r="A2" t="s">
        <v>1</v>
      </c>
      <c r="B2">
        <v>36</v>
      </c>
      <c r="J2" s="2"/>
    </row>
    <row r="3" spans="1:10">
      <c r="A3" t="s">
        <v>2</v>
      </c>
      <c r="B3">
        <v>4</v>
      </c>
      <c r="J3" s="2"/>
    </row>
    <row r="4" spans="1:10">
      <c r="A4" t="s">
        <v>3</v>
      </c>
      <c r="B4">
        <v>13</v>
      </c>
      <c r="C4">
        <v>12</v>
      </c>
      <c r="D4">
        <v>16</v>
      </c>
      <c r="E4">
        <v>12</v>
      </c>
      <c r="J4" s="2"/>
    </row>
    <row r="5" spans="1:10">
      <c r="A5" t="s">
        <v>4</v>
      </c>
      <c r="B5">
        <f>B14</f>
        <v>451</v>
      </c>
      <c r="J5" s="2"/>
    </row>
    <row r="6" spans="1:10">
      <c r="A6" t="s">
        <v>5</v>
      </c>
      <c r="B6">
        <v>4</v>
      </c>
      <c r="C6">
        <v>4</v>
      </c>
      <c r="D6">
        <v>4</v>
      </c>
      <c r="E6">
        <v>4</v>
      </c>
      <c r="J6" s="2"/>
    </row>
    <row r="7" spans="1:10" ht="18">
      <c r="A7" t="s">
        <v>6</v>
      </c>
      <c r="B7" t="s">
        <v>8</v>
      </c>
      <c r="J7" s="1"/>
    </row>
    <row r="8" spans="1:10">
      <c r="A8" t="s">
        <v>7</v>
      </c>
      <c r="B8">
        <f>(1/4)*SUM(E27:E30)</f>
        <v>0.90045819355430368</v>
      </c>
      <c r="C8">
        <f>(1/4)*SUM(E42:E45)</f>
        <v>0.30078397625582043</v>
      </c>
      <c r="D8">
        <f>(1/4)*SUM(E57:E60)</f>
        <v>0.62001750277417789</v>
      </c>
      <c r="E8">
        <f>(1/4)*SUM(E72:E75)</f>
        <v>0.79581814902997094</v>
      </c>
      <c r="F8" t="s">
        <v>78</v>
      </c>
      <c r="J8" s="2"/>
    </row>
    <row r="9" spans="1:10">
      <c r="A9" t="s">
        <v>18</v>
      </c>
      <c r="B9">
        <f>B8*B4</f>
        <v>11.705956516205948</v>
      </c>
      <c r="C9">
        <f>C8*C4</f>
        <v>3.6094077150698451</v>
      </c>
      <c r="D9">
        <f>D8*D4</f>
        <v>9.9202800443868462</v>
      </c>
      <c r="E9">
        <f>E8*E4</f>
        <v>9.5498177883596505</v>
      </c>
      <c r="F9">
        <f>SUM(B9:E9)/4</f>
        <v>8.6963655160055726</v>
      </c>
      <c r="G9">
        <f>SUM(B9:E9)</f>
        <v>34.78546206402229</v>
      </c>
      <c r="J9" s="2"/>
    </row>
    <row r="10" spans="1:10" ht="18">
      <c r="A10" t="s">
        <v>22</v>
      </c>
      <c r="B10" s="8">
        <v>3324425</v>
      </c>
      <c r="F10">
        <f>VAR(B9:E9)</f>
        <v>12.38704173698566</v>
      </c>
      <c r="J10" s="2"/>
    </row>
    <row r="11" spans="1:10">
      <c r="A11" t="s">
        <v>19</v>
      </c>
      <c r="B11">
        <v>530</v>
      </c>
      <c r="J11" s="2"/>
    </row>
    <row r="12" spans="1:10">
      <c r="A12" t="s">
        <v>20</v>
      </c>
      <c r="B12">
        <v>4</v>
      </c>
      <c r="F12" t="s">
        <v>79</v>
      </c>
      <c r="G12">
        <f>B2*F9</f>
        <v>313.06915857620061</v>
      </c>
      <c r="J12" s="2"/>
    </row>
    <row r="13" spans="1:10">
      <c r="A13" t="s">
        <v>21</v>
      </c>
      <c r="B13">
        <v>75</v>
      </c>
      <c r="F13" t="s">
        <v>80</v>
      </c>
      <c r="G13">
        <f>G12/B14</f>
        <v>0.69416664872771749</v>
      </c>
      <c r="J13" s="2"/>
    </row>
    <row r="14" spans="1:10" ht="18">
      <c r="A14" t="s">
        <v>0</v>
      </c>
      <c r="B14">
        <f>B11-B12-B13</f>
        <v>451</v>
      </c>
      <c r="J14" s="1"/>
    </row>
    <row r="15" spans="1:10">
      <c r="A15" t="s">
        <v>82</v>
      </c>
      <c r="B15" s="3">
        <f>(SUM(C27:C30)+SUM(C42:C45)+SUM(C57:C60)+SUM(C72:C75))/(4*4)</f>
        <v>2243.4375</v>
      </c>
      <c r="J15" s="2"/>
    </row>
    <row r="16" spans="1:10">
      <c r="A16" t="s">
        <v>70</v>
      </c>
      <c r="B16" t="s">
        <v>69</v>
      </c>
      <c r="J16" s="2"/>
    </row>
    <row r="17" spans="1:10">
      <c r="A17" t="s">
        <v>24</v>
      </c>
      <c r="B17" t="s">
        <v>25</v>
      </c>
      <c r="C17" t="s">
        <v>26</v>
      </c>
      <c r="J17" s="2"/>
    </row>
    <row r="18" spans="1:10">
      <c r="A18">
        <v>1</v>
      </c>
      <c r="B18">
        <v>2</v>
      </c>
      <c r="C18">
        <v>2</v>
      </c>
      <c r="J18" s="2"/>
    </row>
    <row r="19" spans="1:10">
      <c r="A19">
        <v>37</v>
      </c>
      <c r="B19">
        <v>1</v>
      </c>
      <c r="C19">
        <v>1</v>
      </c>
      <c r="J19" s="2"/>
    </row>
    <row r="20" spans="1:10">
      <c r="A20">
        <v>73</v>
      </c>
      <c r="B20">
        <v>1</v>
      </c>
      <c r="C20">
        <v>1</v>
      </c>
      <c r="J20" s="2"/>
    </row>
    <row r="21" spans="1:10" ht="18">
      <c r="A21">
        <v>109</v>
      </c>
      <c r="B21">
        <v>2</v>
      </c>
      <c r="C21">
        <v>2</v>
      </c>
      <c r="J21" s="1"/>
    </row>
    <row r="22" spans="1:10">
      <c r="A22">
        <v>145</v>
      </c>
      <c r="B22">
        <v>2</v>
      </c>
      <c r="C22">
        <v>2</v>
      </c>
      <c r="J22" s="2"/>
    </row>
    <row r="23" spans="1:10">
      <c r="A23">
        <v>181</v>
      </c>
      <c r="B23">
        <v>3</v>
      </c>
      <c r="C23">
        <v>3</v>
      </c>
      <c r="J23" s="2"/>
    </row>
    <row r="24" spans="1:10">
      <c r="A24">
        <v>217</v>
      </c>
      <c r="B24">
        <v>2</v>
      </c>
      <c r="C24">
        <v>2</v>
      </c>
      <c r="J24" s="2"/>
    </row>
    <row r="25" spans="1:10">
      <c r="C25">
        <f>SUM(C18:C24)</f>
        <v>13</v>
      </c>
      <c r="J25" s="2"/>
    </row>
    <row r="26" spans="1:10">
      <c r="C26" t="s">
        <v>32</v>
      </c>
      <c r="D26" t="s">
        <v>34</v>
      </c>
      <c r="E26" t="s">
        <v>14</v>
      </c>
      <c r="J26" s="2"/>
    </row>
    <row r="27" spans="1:10" ht="18">
      <c r="A27" t="s">
        <v>85</v>
      </c>
      <c r="B27" t="s">
        <v>27</v>
      </c>
      <c r="C27" s="4">
        <v>600</v>
      </c>
      <c r="D27">
        <f>C27/B10</f>
        <v>1.804823390511141E-4</v>
      </c>
      <c r="E27">
        <f>(C27/B15)*LN(C27/B15)</f>
        <v>-0.35271807078770573</v>
      </c>
      <c r="F27">
        <f>VAR(E27:E30)</f>
        <v>4.5191695513399788</v>
      </c>
      <c r="J27" s="2"/>
    </row>
    <row r="28" spans="1:10" ht="18">
      <c r="B28" t="s">
        <v>28</v>
      </c>
      <c r="C28" s="4">
        <v>256</v>
      </c>
      <c r="D28">
        <f>C28/B10</f>
        <v>7.700579799514201E-5</v>
      </c>
      <c r="E28">
        <f>(C28/B15)*LN(C28/B15)</f>
        <v>-0.2476869996630427</v>
      </c>
      <c r="J28" s="2"/>
    </row>
    <row r="29" spans="1:10">
      <c r="B29" t="s">
        <v>29</v>
      </c>
      <c r="C29" s="3">
        <v>7540</v>
      </c>
      <c r="D29">
        <f>C29/B10</f>
        <v>2.2680613940756671E-3</v>
      </c>
      <c r="E29">
        <f>(C29/B15)*LN(C29/B15)</f>
        <v>4.0741430160203906</v>
      </c>
      <c r="J29" s="2"/>
    </row>
    <row r="30" spans="1:10" ht="18">
      <c r="B30" t="s">
        <v>30</v>
      </c>
      <c r="C30" s="8">
        <v>2515</v>
      </c>
      <c r="D30">
        <f>C30/B10</f>
        <v>7.5652180452258659E-4</v>
      </c>
      <c r="E30">
        <f>(C30/B15)*LN(C30/B15)</f>
        <v>0.12809482864757282</v>
      </c>
      <c r="J30" s="2"/>
    </row>
    <row r="31" spans="1:10">
      <c r="J31" s="2"/>
    </row>
    <row r="32" spans="1:10" ht="18">
      <c r="A32" t="s">
        <v>39</v>
      </c>
      <c r="B32" t="s">
        <v>25</v>
      </c>
      <c r="C32" t="s">
        <v>26</v>
      </c>
      <c r="D32" s="5"/>
      <c r="E32" s="5"/>
      <c r="J32" s="1"/>
    </row>
    <row r="33" spans="1:10">
      <c r="A33" s="5">
        <v>2</v>
      </c>
      <c r="B33" s="5">
        <v>1</v>
      </c>
      <c r="C33" s="5">
        <v>1</v>
      </c>
      <c r="D33" s="5"/>
      <c r="E33" s="5"/>
      <c r="J33" s="2"/>
    </row>
    <row r="34" spans="1:10">
      <c r="A34" s="5">
        <v>38</v>
      </c>
      <c r="B34" s="5">
        <v>2</v>
      </c>
      <c r="C34" s="5">
        <v>2</v>
      </c>
      <c r="D34" s="5"/>
      <c r="E34" s="5"/>
      <c r="J34" s="2"/>
    </row>
    <row r="35" spans="1:10">
      <c r="A35" s="5">
        <v>74</v>
      </c>
      <c r="B35" s="5">
        <v>1</v>
      </c>
      <c r="C35" s="5">
        <v>1</v>
      </c>
      <c r="D35" s="5"/>
      <c r="E35" s="5"/>
      <c r="J35" s="2"/>
    </row>
    <row r="36" spans="1:10">
      <c r="A36" s="5">
        <v>110</v>
      </c>
      <c r="B36" s="5">
        <v>2</v>
      </c>
      <c r="C36" s="5">
        <v>2</v>
      </c>
      <c r="D36" s="5"/>
      <c r="E36" s="5"/>
      <c r="J36" s="2"/>
    </row>
    <row r="37" spans="1:10">
      <c r="A37" s="5">
        <v>146</v>
      </c>
      <c r="B37" s="5">
        <v>2</v>
      </c>
      <c r="C37" s="5">
        <v>2</v>
      </c>
      <c r="D37" s="5"/>
      <c r="E37" s="5"/>
      <c r="J37" s="2"/>
    </row>
    <row r="38" spans="1:10">
      <c r="A38" s="5">
        <v>182</v>
      </c>
      <c r="B38" s="5">
        <v>2</v>
      </c>
      <c r="C38" s="5">
        <v>2</v>
      </c>
      <c r="D38" s="5"/>
      <c r="E38" s="5"/>
      <c r="J38" s="2"/>
    </row>
    <row r="39" spans="1:10">
      <c r="A39" s="5">
        <v>218</v>
      </c>
      <c r="B39" s="5">
        <v>2</v>
      </c>
      <c r="C39" s="5">
        <v>2</v>
      </c>
      <c r="D39" s="5"/>
      <c r="E39" s="5"/>
      <c r="J39" s="2"/>
    </row>
    <row r="40" spans="1:10">
      <c r="A40" s="5"/>
      <c r="B40" s="5"/>
      <c r="C40" s="5">
        <f>SUM(C33:C39)</f>
        <v>12</v>
      </c>
      <c r="D40" s="5"/>
      <c r="E40" s="5"/>
      <c r="J40" s="2"/>
    </row>
    <row r="41" spans="1:10">
      <c r="A41" s="5"/>
      <c r="B41" s="5"/>
      <c r="C41" t="s">
        <v>32</v>
      </c>
      <c r="D41" t="s">
        <v>34</v>
      </c>
      <c r="E41" s="5" t="s">
        <v>15</v>
      </c>
      <c r="J41" s="2"/>
    </row>
    <row r="42" spans="1:10" ht="18">
      <c r="A42" s="5" t="s">
        <v>71</v>
      </c>
      <c r="B42" t="s">
        <v>27</v>
      </c>
      <c r="C42" s="8">
        <v>1662</v>
      </c>
      <c r="D42" s="6">
        <f>C42/B10</f>
        <v>4.9993607917158604E-4</v>
      </c>
      <c r="E42" s="6">
        <f>(C42/B15)*LN(C42/B15)</f>
        <v>-0.22223903132255263</v>
      </c>
      <c r="F42">
        <f>VAR(E42:E45)</f>
        <v>1.1687466925135466</v>
      </c>
      <c r="J42" s="2"/>
    </row>
    <row r="43" spans="1:10" ht="18">
      <c r="A43" s="5"/>
      <c r="B43" t="s">
        <v>28</v>
      </c>
      <c r="C43" s="4">
        <v>256</v>
      </c>
      <c r="D43" s="6">
        <f>C43/B10</f>
        <v>7.700579799514201E-5</v>
      </c>
      <c r="E43" s="6">
        <f>(C43/B15)*LN(C43/B15)</f>
        <v>-0.2476869996630427</v>
      </c>
      <c r="J43" s="2"/>
    </row>
    <row r="44" spans="1:10" ht="18">
      <c r="A44" s="5"/>
      <c r="B44" t="s">
        <v>29</v>
      </c>
      <c r="C44" s="4">
        <v>259</v>
      </c>
      <c r="D44" s="5">
        <f>C44/B10</f>
        <v>7.7908209690397587E-5</v>
      </c>
      <c r="E44" s="5">
        <f>(C44/B15)*LN(C44/B15)</f>
        <v>-0.24924454316799891</v>
      </c>
      <c r="J44" s="2"/>
    </row>
    <row r="45" spans="1:10" ht="18">
      <c r="A45" s="5"/>
      <c r="B45" t="s">
        <v>30</v>
      </c>
      <c r="C45" s="8">
        <v>5168</v>
      </c>
      <c r="D45" s="6">
        <f>C45/B10</f>
        <v>1.5545545470269295E-3</v>
      </c>
      <c r="E45" s="6">
        <f>(C45/B15)*LN(C45/B15)</f>
        <v>1.9223064791768758</v>
      </c>
      <c r="J45" s="1"/>
    </row>
    <row r="46" spans="1:10">
      <c r="J46" s="2"/>
    </row>
    <row r="47" spans="1:10">
      <c r="A47" t="s">
        <v>40</v>
      </c>
      <c r="B47" t="s">
        <v>25</v>
      </c>
      <c r="C47" t="s">
        <v>26</v>
      </c>
      <c r="D47" s="5"/>
      <c r="E47" s="5"/>
      <c r="J47" s="2"/>
    </row>
    <row r="48" spans="1:10">
      <c r="A48" s="5">
        <v>10</v>
      </c>
      <c r="B48" s="5">
        <v>1</v>
      </c>
      <c r="C48" s="5">
        <v>1</v>
      </c>
      <c r="D48" s="5"/>
      <c r="E48" s="5"/>
      <c r="J48" s="2"/>
    </row>
    <row r="49" spans="1:10">
      <c r="A49" s="5">
        <v>46</v>
      </c>
      <c r="B49" s="5">
        <v>1</v>
      </c>
      <c r="C49" s="5">
        <v>1</v>
      </c>
      <c r="D49" s="5"/>
      <c r="E49" s="5"/>
      <c r="J49" s="2"/>
    </row>
    <row r="50" spans="1:10">
      <c r="A50" s="5">
        <v>82</v>
      </c>
      <c r="B50" s="5" t="s">
        <v>46</v>
      </c>
      <c r="C50" s="5">
        <v>3</v>
      </c>
      <c r="D50" s="5"/>
      <c r="E50" s="5"/>
      <c r="J50" s="2"/>
    </row>
    <row r="51" spans="1:10">
      <c r="A51" s="5">
        <v>118</v>
      </c>
      <c r="B51" s="5" t="s">
        <v>72</v>
      </c>
      <c r="C51" s="5">
        <v>3</v>
      </c>
      <c r="D51" s="5"/>
      <c r="E51" s="5"/>
      <c r="J51" s="2"/>
    </row>
    <row r="52" spans="1:10">
      <c r="A52" s="5">
        <v>154</v>
      </c>
      <c r="B52" s="5" t="s">
        <v>73</v>
      </c>
      <c r="C52" s="5">
        <v>3</v>
      </c>
      <c r="D52" s="5"/>
      <c r="E52" s="5"/>
      <c r="J52" s="2"/>
    </row>
    <row r="53" spans="1:10">
      <c r="A53" s="5">
        <v>190</v>
      </c>
      <c r="B53" s="5">
        <v>2</v>
      </c>
      <c r="C53" s="5">
        <v>2</v>
      </c>
      <c r="D53" s="5"/>
      <c r="E53" s="5"/>
      <c r="J53" s="2"/>
    </row>
    <row r="54" spans="1:10">
      <c r="A54" s="5">
        <v>226</v>
      </c>
      <c r="B54" s="5" t="s">
        <v>73</v>
      </c>
      <c r="C54" s="5">
        <v>3</v>
      </c>
      <c r="D54" s="5"/>
      <c r="E54" s="5"/>
      <c r="J54" s="2"/>
    </row>
    <row r="55" spans="1:10">
      <c r="A55" s="5"/>
      <c r="B55" s="5"/>
      <c r="C55" s="5">
        <f>SUM(C48:C54)</f>
        <v>16</v>
      </c>
      <c r="D55" s="5"/>
      <c r="E55" s="5"/>
      <c r="J55" s="2"/>
    </row>
    <row r="56" spans="1:10">
      <c r="A56" s="5"/>
      <c r="B56" s="5"/>
      <c r="C56" t="s">
        <v>32</v>
      </c>
      <c r="D56" t="s">
        <v>34</v>
      </c>
      <c r="E56" s="5" t="s">
        <v>16</v>
      </c>
      <c r="J56" s="2"/>
    </row>
    <row r="57" spans="1:10" ht="18">
      <c r="A57" s="5" t="s">
        <v>74</v>
      </c>
      <c r="B57" t="s">
        <v>27</v>
      </c>
      <c r="C57" s="8">
        <v>1125</v>
      </c>
      <c r="D57" s="6">
        <f>C57/B10</f>
        <v>3.3840438572083894E-4</v>
      </c>
      <c r="E57" s="6">
        <f>(C57/B15)*LN(C57/B15)</f>
        <v>-0.34612265046332552</v>
      </c>
      <c r="F57">
        <f>VAR(E57:E60)</f>
        <v>3.5895235069875624</v>
      </c>
      <c r="J57" s="2"/>
    </row>
    <row r="58" spans="1:10" ht="18">
      <c r="A58" s="5"/>
      <c r="B58" t="s">
        <v>28</v>
      </c>
      <c r="C58" s="4">
        <v>780</v>
      </c>
      <c r="D58" s="6">
        <f>C58/B10</f>
        <v>2.3462704076644832E-4</v>
      </c>
      <c r="E58" s="6">
        <f>(C58/B15)*LN(C58/B15)</f>
        <v>-0.36731449159068996</v>
      </c>
      <c r="J58" s="2"/>
    </row>
    <row r="59" spans="1:10" ht="18">
      <c r="A59" s="5"/>
      <c r="B59" t="s">
        <v>29</v>
      </c>
      <c r="C59" s="8">
        <v>6906</v>
      </c>
      <c r="D59" s="5">
        <f>C59/B10</f>
        <v>2.0773517224783231E-3</v>
      </c>
      <c r="E59" s="5">
        <f>(C59/B15)*LN(C59/B15)</f>
        <v>3.4611961933430777</v>
      </c>
      <c r="J59" s="2"/>
    </row>
    <row r="60" spans="1:10" ht="18">
      <c r="A60" s="5"/>
      <c r="B60" t="s">
        <v>30</v>
      </c>
      <c r="C60" s="4">
        <v>297</v>
      </c>
      <c r="D60" s="6">
        <f>C60/B10</f>
        <v>8.9338757830301487E-5</v>
      </c>
      <c r="E60" s="6">
        <f>(C60/B15)*LN(C60/B15)</f>
        <v>-0.26768904019235057</v>
      </c>
      <c r="J60" s="2"/>
    </row>
    <row r="61" spans="1:10" ht="18">
      <c r="J61" s="1"/>
    </row>
    <row r="62" spans="1:10">
      <c r="A62" t="s">
        <v>41</v>
      </c>
      <c r="B62" t="s">
        <v>25</v>
      </c>
      <c r="C62" t="s">
        <v>26</v>
      </c>
      <c r="D62" s="5"/>
      <c r="E62" s="5"/>
      <c r="J62" s="2"/>
    </row>
    <row r="63" spans="1:10">
      <c r="A63" s="5">
        <v>34</v>
      </c>
      <c r="B63" s="5">
        <v>1</v>
      </c>
      <c r="C63" s="5">
        <v>1</v>
      </c>
      <c r="D63" s="5"/>
      <c r="E63" s="5"/>
      <c r="J63" s="2"/>
    </row>
    <row r="64" spans="1:10">
      <c r="A64" s="5">
        <v>70</v>
      </c>
      <c r="B64" s="5" t="s">
        <v>65</v>
      </c>
      <c r="C64" s="5">
        <v>2</v>
      </c>
      <c r="D64" s="5"/>
      <c r="E64" s="5"/>
      <c r="J64" s="2"/>
    </row>
    <row r="65" spans="1:10">
      <c r="A65" s="5">
        <v>106</v>
      </c>
      <c r="B65" s="5">
        <v>2</v>
      </c>
      <c r="C65" s="5">
        <v>2</v>
      </c>
      <c r="D65" s="5"/>
      <c r="E65" s="5"/>
      <c r="J65" s="2"/>
    </row>
    <row r="66" spans="1:10">
      <c r="A66" s="5">
        <v>142</v>
      </c>
      <c r="B66" s="5" t="s">
        <v>75</v>
      </c>
      <c r="C66" s="5">
        <v>4</v>
      </c>
      <c r="D66" s="5"/>
      <c r="E66" s="5"/>
      <c r="J66" s="2"/>
    </row>
    <row r="67" spans="1:10">
      <c r="A67" s="5">
        <v>178</v>
      </c>
      <c r="B67" s="5">
        <v>2</v>
      </c>
      <c r="C67" s="5">
        <v>2</v>
      </c>
      <c r="D67" s="5"/>
      <c r="E67" s="5"/>
      <c r="J67" s="2"/>
    </row>
    <row r="68" spans="1:10">
      <c r="A68" s="5">
        <v>214</v>
      </c>
      <c r="B68" s="5">
        <v>1</v>
      </c>
      <c r="C68" s="5">
        <v>1</v>
      </c>
      <c r="D68" s="5"/>
      <c r="E68" s="5"/>
      <c r="J68" s="2"/>
    </row>
    <row r="69" spans="1:10">
      <c r="A69" s="5"/>
      <c r="B69" s="5"/>
      <c r="C69" s="5"/>
      <c r="D69" s="5"/>
      <c r="E69" s="5"/>
      <c r="J69" s="2"/>
    </row>
    <row r="70" spans="1:10">
      <c r="A70" s="5"/>
      <c r="B70" s="5"/>
      <c r="C70" s="5">
        <f>SUM(C63:C69)</f>
        <v>12</v>
      </c>
      <c r="D70" s="5"/>
      <c r="E70" s="5"/>
      <c r="J70" s="2"/>
    </row>
    <row r="71" spans="1:10">
      <c r="A71" s="5"/>
      <c r="B71" s="5"/>
      <c r="C71" s="5" t="s">
        <v>31</v>
      </c>
      <c r="D71" s="5" t="s">
        <v>33</v>
      </c>
      <c r="E71" s="5" t="s">
        <v>17</v>
      </c>
      <c r="J71" s="2"/>
    </row>
    <row r="72" spans="1:10" ht="18">
      <c r="A72" s="5" t="s">
        <v>76</v>
      </c>
      <c r="B72" t="s">
        <v>27</v>
      </c>
      <c r="C72" s="8">
        <v>0</v>
      </c>
      <c r="D72" s="6">
        <f>C72/B10</f>
        <v>0</v>
      </c>
      <c r="E72" s="6">
        <v>0</v>
      </c>
      <c r="F72">
        <f>VAR(E72:E75)</f>
        <v>3.0126833188828166</v>
      </c>
      <c r="J72" s="2"/>
    </row>
    <row r="73" spans="1:10" ht="18">
      <c r="A73" s="5"/>
      <c r="B73" t="s">
        <v>28</v>
      </c>
      <c r="C73" s="8">
        <v>1695</v>
      </c>
      <c r="D73" s="6">
        <f>C73/B10</f>
        <v>5.0986260781939738E-4</v>
      </c>
      <c r="E73" s="6">
        <f>(C73/B15)*LN(C73/B15)</f>
        <v>-0.21179707350476501</v>
      </c>
      <c r="J73" s="2"/>
    </row>
    <row r="74" spans="1:10" ht="18">
      <c r="A74" s="5"/>
      <c r="B74" t="s">
        <v>29</v>
      </c>
      <c r="C74" s="8">
        <v>0</v>
      </c>
      <c r="D74" s="5">
        <f>C74/B10</f>
        <v>0</v>
      </c>
      <c r="E74" s="5">
        <v>0</v>
      </c>
      <c r="J74" s="2"/>
    </row>
    <row r="75" spans="1:10" ht="18">
      <c r="A75" s="5"/>
      <c r="B75" t="s">
        <v>30</v>
      </c>
      <c r="C75" s="8">
        <v>6836</v>
      </c>
      <c r="D75" s="6">
        <f>C75/B10</f>
        <v>2.0562954495890267E-3</v>
      </c>
      <c r="E75" s="6">
        <f>(C75/B15)*LN(C75/B15)</f>
        <v>3.395069669624649</v>
      </c>
      <c r="J75" s="2"/>
    </row>
    <row r="76" spans="1:10">
      <c r="J76" s="2"/>
    </row>
    <row r="77" spans="1:10">
      <c r="J77" s="2"/>
    </row>
    <row r="78" spans="1:10">
      <c r="J78" s="2"/>
    </row>
    <row r="79" spans="1:10">
      <c r="J79" s="2"/>
    </row>
    <row r="80" spans="1:10">
      <c r="J80" s="2"/>
    </row>
    <row r="81" spans="10:10">
      <c r="J81" s="2"/>
    </row>
    <row r="82" spans="10:10">
      <c r="J8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Hofn</vt:lpstr>
      <vt:lpstr>Talu</vt:lpstr>
      <vt:lpstr>Nelson</vt:lpstr>
      <vt:lpstr>Takazaki</vt:lpstr>
      <vt:lpstr>Valais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ZHENG, Weijia</dc:creator>
  <cp:lastModifiedBy>ZHENG, Weijia</cp:lastModifiedBy>
  <dcterms:created xsi:type="dcterms:W3CDTF">2021-05-14T09:02:11Z</dcterms:created>
  <dcterms:modified xsi:type="dcterms:W3CDTF">2021-05-15T23:20:12Z</dcterms:modified>
</cp:coreProperties>
</file>