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ysena-my.sharepoint.com/personal/wamoreno57_soy_sena_edu_co/Documents/PORTAFOLIO_2617510_MORENO_PRIETO_WILLIAN_ANDRES/TRIMESTRE III/TECNICA/3. EVIDENCIAS DE APRENDIZAJE/ACTIVIDADES Y EJERCICIOS/PROPUESTA TECNICA Y ECONOMICA/"/>
    </mc:Choice>
  </mc:AlternateContent>
  <xr:revisionPtr revIDLastSave="958" documentId="8_{A6E1A216-0927-4F07-9AE6-5E915309811A}" xr6:coauthVersionLast="47" xr6:coauthVersionMax="47" xr10:uidLastSave="{D17C55F5-AA74-4016-8FC4-B3D9D919D8BC}"/>
  <bookViews>
    <workbookView xWindow="-120" yWindow="-120" windowWidth="24240" windowHeight="13740" xr2:uid="{00000000-000D-0000-FFFF-FFFF00000000}"/>
  </bookViews>
  <sheets>
    <sheet name="PROPUESTA ECONOMICA 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3" l="1"/>
  <c r="Y11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16" i="3"/>
  <c r="X11" i="3"/>
  <c r="AC46" i="3"/>
  <c r="X17" i="3"/>
  <c r="X18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16" i="3"/>
  <c r="V14" i="3"/>
  <c r="V13" i="3"/>
  <c r="V12" i="3"/>
  <c r="P8" i="3"/>
  <c r="N8" i="3"/>
  <c r="AC33" i="3"/>
  <c r="AC8" i="3"/>
  <c r="AB33" i="3"/>
  <c r="AB8" i="3"/>
  <c r="AA33" i="3"/>
  <c r="AA8" i="3"/>
  <c r="R33" i="3"/>
  <c r="R8" i="3"/>
  <c r="L33" i="3"/>
  <c r="L8" i="3"/>
  <c r="H33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16" i="3"/>
  <c r="G10" i="3"/>
  <c r="G11" i="3"/>
  <c r="G12" i="3"/>
  <c r="G13" i="3"/>
  <c r="G14" i="3"/>
  <c r="G9" i="3"/>
  <c r="R9" i="3" l="1"/>
  <c r="P9" i="3"/>
  <c r="N9" i="3"/>
  <c r="AC9" i="3"/>
  <c r="AB9" i="3"/>
  <c r="AA9" i="3"/>
  <c r="P14" i="3"/>
  <c r="N14" i="3"/>
  <c r="AC14" i="3"/>
  <c r="AB14" i="3"/>
  <c r="AA14" i="3"/>
  <c r="R13" i="3"/>
  <c r="P13" i="3"/>
  <c r="AC13" i="3"/>
  <c r="AB13" i="3"/>
  <c r="AA13" i="3"/>
  <c r="T12" i="3"/>
  <c r="P12" i="3"/>
  <c r="AC12" i="3"/>
  <c r="AB12" i="3"/>
  <c r="AA12" i="3"/>
  <c r="R11" i="3"/>
  <c r="P11" i="3"/>
  <c r="AC11" i="3"/>
  <c r="AB11" i="3"/>
  <c r="AA11" i="3"/>
  <c r="R10" i="3"/>
  <c r="P10" i="3"/>
  <c r="AC10" i="3"/>
  <c r="AB10" i="3"/>
  <c r="AA10" i="3"/>
  <c r="AC16" i="3"/>
  <c r="AB16" i="3"/>
  <c r="AA16" i="3"/>
  <c r="AC36" i="3"/>
  <c r="AB36" i="3"/>
  <c r="AA36" i="3"/>
  <c r="AC35" i="3"/>
  <c r="AB35" i="3"/>
  <c r="AA35" i="3"/>
  <c r="AC34" i="3"/>
  <c r="AB34" i="3"/>
  <c r="AA34" i="3"/>
  <c r="AC32" i="3"/>
  <c r="AB32" i="3"/>
  <c r="AA32" i="3"/>
  <c r="AC31" i="3"/>
  <c r="AB31" i="3"/>
  <c r="AA31" i="3"/>
  <c r="AC30" i="3"/>
  <c r="AB30" i="3"/>
  <c r="AA30" i="3"/>
  <c r="AC29" i="3"/>
  <c r="AB29" i="3"/>
  <c r="AA29" i="3"/>
  <c r="AC28" i="3"/>
  <c r="AB28" i="3"/>
  <c r="AA28" i="3"/>
  <c r="AC27" i="3"/>
  <c r="AA27" i="3"/>
  <c r="AC26" i="3"/>
  <c r="AB27" i="3"/>
  <c r="AB26" i="3"/>
  <c r="AA26" i="3"/>
  <c r="AC25" i="3"/>
  <c r="AB25" i="3"/>
  <c r="AA25" i="3"/>
  <c r="AC24" i="3"/>
  <c r="AB24" i="3"/>
  <c r="AA24" i="3"/>
  <c r="AC23" i="3"/>
  <c r="AB23" i="3"/>
  <c r="AA23" i="3"/>
  <c r="AC22" i="3"/>
  <c r="AB22" i="3"/>
  <c r="AA22" i="3"/>
  <c r="AC21" i="3"/>
  <c r="AB21" i="3"/>
  <c r="AA21" i="3"/>
  <c r="AC20" i="3"/>
  <c r="AB20" i="3"/>
  <c r="AA20" i="3"/>
  <c r="AC19" i="3"/>
  <c r="AB19" i="3"/>
  <c r="AA19" i="3"/>
  <c r="AC18" i="3"/>
  <c r="AB18" i="3"/>
  <c r="AA18" i="3"/>
  <c r="AC17" i="3"/>
  <c r="AB17" i="3"/>
  <c r="AA17" i="3"/>
  <c r="AE8" i="3"/>
  <c r="AF8" i="3"/>
  <c r="AE33" i="3"/>
  <c r="AF33" i="3"/>
  <c r="L14" i="3"/>
  <c r="R14" i="3"/>
  <c r="R12" i="3"/>
  <c r="L12" i="3"/>
  <c r="R16" i="3"/>
  <c r="L16" i="3"/>
  <c r="H36" i="3"/>
  <c r="R36" i="3"/>
  <c r="L36" i="3"/>
  <c r="H35" i="3"/>
  <c r="R35" i="3"/>
  <c r="L35" i="3"/>
  <c r="H34" i="3"/>
  <c r="R34" i="3"/>
  <c r="L34" i="3"/>
  <c r="H32" i="3"/>
  <c r="R32" i="3"/>
  <c r="L32" i="3"/>
  <c r="H31" i="3"/>
  <c r="R31" i="3"/>
  <c r="L31" i="3"/>
  <c r="H30" i="3"/>
  <c r="R30" i="3"/>
  <c r="L30" i="3"/>
  <c r="H29" i="3"/>
  <c r="R29" i="3"/>
  <c r="L29" i="3"/>
  <c r="H28" i="3"/>
  <c r="R28" i="3"/>
  <c r="L28" i="3"/>
  <c r="H27" i="3"/>
  <c r="R27" i="3"/>
  <c r="L27" i="3"/>
  <c r="H26" i="3"/>
  <c r="R26" i="3"/>
  <c r="L26" i="3"/>
  <c r="H25" i="3"/>
  <c r="R25" i="3"/>
  <c r="L25" i="3"/>
  <c r="H24" i="3"/>
  <c r="R24" i="3"/>
  <c r="L24" i="3"/>
  <c r="H23" i="3"/>
  <c r="R23" i="3"/>
  <c r="L23" i="3"/>
  <c r="H22" i="3"/>
  <c r="R22" i="3"/>
  <c r="L22" i="3"/>
  <c r="H21" i="3"/>
  <c r="R21" i="3"/>
  <c r="L21" i="3"/>
  <c r="H20" i="3"/>
  <c r="R20" i="3"/>
  <c r="L20" i="3"/>
  <c r="H19" i="3"/>
  <c r="R19" i="3"/>
  <c r="L19" i="3"/>
  <c r="H18" i="3"/>
  <c r="R18" i="3"/>
  <c r="L18" i="3"/>
  <c r="H17" i="3"/>
  <c r="R17" i="3"/>
  <c r="L17" i="3"/>
  <c r="H9" i="3"/>
  <c r="L9" i="3"/>
  <c r="H14" i="3"/>
  <c r="H13" i="3"/>
  <c r="L13" i="3"/>
  <c r="H12" i="3"/>
  <c r="H11" i="3"/>
  <c r="L11" i="3"/>
  <c r="H10" i="3"/>
  <c r="L10" i="3"/>
  <c r="H16" i="3"/>
  <c r="AE10" i="3" l="1"/>
  <c r="AF10" i="3"/>
  <c r="AE11" i="3"/>
  <c r="AF11" i="3"/>
  <c r="AE13" i="3"/>
  <c r="AF13" i="3"/>
  <c r="AE9" i="3"/>
  <c r="AF9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4" i="3"/>
  <c r="AF34" i="3"/>
  <c r="AE35" i="3"/>
  <c r="AF35" i="3"/>
  <c r="AE36" i="3"/>
  <c r="AF36" i="3"/>
  <c r="AE16" i="3"/>
  <c r="AF16" i="3"/>
  <c r="AE37" i="3" s="1"/>
  <c r="AE12" i="3"/>
  <c r="AF12" i="3"/>
  <c r="AE14" i="3"/>
  <c r="AF14" i="3"/>
  <c r="AE15" i="3" l="1"/>
</calcChain>
</file>

<file path=xl/sharedStrings.xml><?xml version="1.0" encoding="utf-8"?>
<sst xmlns="http://schemas.openxmlformats.org/spreadsheetml/2006/main" count="107" uniqueCount="97">
  <si>
    <t>PRESUPUESTO PROYECTO DESARROLLO SOFTWARE - WM INVENTORY COMPANY OR BUSSINE</t>
  </si>
  <si>
    <t>Version  1.5</t>
  </si>
  <si>
    <t>Duracion</t>
  </si>
  <si>
    <t>GASTOS</t>
  </si>
  <si>
    <t>COSTOS</t>
  </si>
  <si>
    <t>FECHA:__________________</t>
  </si>
  <si>
    <t>Administracion</t>
  </si>
  <si>
    <t>Ventas</t>
  </si>
  <si>
    <t>Otros</t>
  </si>
  <si>
    <t>RECURSOS HUMANOS</t>
  </si>
  <si>
    <t xml:space="preserve">MATERIALES </t>
  </si>
  <si>
    <t>INDIRECTOS FABRICACION</t>
  </si>
  <si>
    <t>Gerente Proyecto</t>
  </si>
  <si>
    <t>Cantidad</t>
  </si>
  <si>
    <t>Analista Requerimiento</t>
  </si>
  <si>
    <t>Diseñador</t>
  </si>
  <si>
    <t>Desarrollador</t>
  </si>
  <si>
    <t>Testeador</t>
  </si>
  <si>
    <t>Arquitecto Software</t>
  </si>
  <si>
    <t>HARDWARE</t>
  </si>
  <si>
    <t>SOFTWARE</t>
  </si>
  <si>
    <t>OTROS</t>
  </si>
  <si>
    <t>Servicio de Internet</t>
  </si>
  <si>
    <t>Servicio de Energia</t>
  </si>
  <si>
    <t xml:space="preserve">Servicio de Agua </t>
  </si>
  <si>
    <t>PRECIO</t>
  </si>
  <si>
    <t>TIPO</t>
  </si>
  <si>
    <t>DETALLE</t>
  </si>
  <si>
    <t>FECHA INICIO</t>
  </si>
  <si>
    <t>FECHA ENTREGA</t>
  </si>
  <si>
    <t xml:space="preserve">DIA </t>
  </si>
  <si>
    <t>MES</t>
  </si>
  <si>
    <t>Unitario</t>
  </si>
  <si>
    <t>Total</t>
  </si>
  <si>
    <t xml:space="preserve">Mano de obra </t>
  </si>
  <si>
    <t>Analisis de datos</t>
  </si>
  <si>
    <t>Construccion de Propuesta</t>
  </si>
  <si>
    <t>Diseño Aplicación</t>
  </si>
  <si>
    <t>Desarrollo</t>
  </si>
  <si>
    <t xml:space="preserve">Pruebas </t>
  </si>
  <si>
    <t xml:space="preserve">Instalacion </t>
  </si>
  <si>
    <t xml:space="preserve">Documentacion </t>
  </si>
  <si>
    <t>TAREA\ACTVIDAD DESARROLLO</t>
  </si>
  <si>
    <t>TOTAL PRESUPUESTO</t>
  </si>
  <si>
    <t>Gestionar Usuarios</t>
  </si>
  <si>
    <t>Navegación Con Registro</t>
  </si>
  <si>
    <t>Autenticación de Usuario</t>
  </si>
  <si>
    <t>Registró de Usuario</t>
  </si>
  <si>
    <t>Modificar Datos</t>
  </si>
  <si>
    <t>Eliminar Usuarios</t>
  </si>
  <si>
    <t>Restablecer Contraseña</t>
  </si>
  <si>
    <t>Gestionar Requerimientos</t>
  </si>
  <si>
    <t>Visualizar Requerimientos Generados</t>
  </si>
  <si>
    <t>Generar un nuevo Requerimiento</t>
  </si>
  <si>
    <t>Visualizar casos asignados</t>
  </si>
  <si>
    <t xml:space="preserve">Cambio de estado requerimiento </t>
  </si>
  <si>
    <t>Gestionar Elemento</t>
  </si>
  <si>
    <t>Buscar Elementos</t>
  </si>
  <si>
    <t xml:space="preserve">Filtrar elemento  </t>
  </si>
  <si>
    <t xml:space="preserve">Asignar elemento </t>
  </si>
  <si>
    <t>Registrar Elemento</t>
  </si>
  <si>
    <t>Modificar Elemento</t>
  </si>
  <si>
    <t>Eliminar Elemento</t>
  </si>
  <si>
    <t xml:space="preserve">Visualizar todos los elementos </t>
  </si>
  <si>
    <t>Gestionar Inventario</t>
  </si>
  <si>
    <t>Visualizar Solicitud de elementos</t>
  </si>
  <si>
    <t>Solicitar o devolver Elemento</t>
  </si>
  <si>
    <t>Solicitar Soporte al Aplicativo</t>
  </si>
  <si>
    <t>Gestión Proveedores</t>
  </si>
  <si>
    <t>TOTAL DESARROLLO:</t>
  </si>
  <si>
    <t>COSTOS/GASTOS</t>
  </si>
  <si>
    <t xml:space="preserve">MES </t>
  </si>
  <si>
    <t>DIA</t>
  </si>
  <si>
    <t>COSTO FABRICION</t>
  </si>
  <si>
    <t>AGUA</t>
  </si>
  <si>
    <t xml:space="preserve">COSTO REQUERIDO PARA EL USO DE LABORES DIARIAS POR APARTE DEL RECURSO HUMANO </t>
  </si>
  <si>
    <t>INTERNET</t>
  </si>
  <si>
    <t>ENERGIA</t>
  </si>
  <si>
    <t xml:space="preserve">RECURSOS HUMANOS </t>
  </si>
  <si>
    <t>GERENTE PROYECTO</t>
  </si>
  <si>
    <t>COSTO SUELDO GERENTE DE PROYECTO</t>
  </si>
  <si>
    <t>ANALISSTA DE REQUERIMIENTOS</t>
  </si>
  <si>
    <t>COSTO SUELDO ANALISTA DE REQUERIMIENTOS</t>
  </si>
  <si>
    <t>DISEÑADOR</t>
  </si>
  <si>
    <t xml:space="preserve">COSTO SUELDO DISEÑADOR </t>
  </si>
  <si>
    <t>DESARROLLADOR</t>
  </si>
  <si>
    <t>COSTO SUELDO DESARROLLADOR</t>
  </si>
  <si>
    <t>TESTEADOR</t>
  </si>
  <si>
    <t>COSTO SUELDO TESTEADOR</t>
  </si>
  <si>
    <t>ARQUITECTO DE SOFTWARE</t>
  </si>
  <si>
    <t>COSTOS SUELTO ARQUITECTO DE SOFTWARE</t>
  </si>
  <si>
    <t>COSTOS MATERIALES</t>
  </si>
  <si>
    <t>ALQUIER DE SOFTWARE</t>
  </si>
  <si>
    <t>COSTOS DISPOSITIVOS HARDWARE</t>
  </si>
  <si>
    <t>ALQUILER DE EQUIPOS</t>
  </si>
  <si>
    <t>COSTO LIDENCIAS DE SOFTWARE</t>
  </si>
  <si>
    <t>ALQUILER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</si>
</sst>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</font>
    <font>
      <b/>
      <sz val="12"/>
      <color rgb="FF000000"/>
      <name val="Calibri"/>
      <charset val="1"/>
    </font>
    <font>
      <b/>
      <sz val="11"/>
      <color rgb="FFFFFFFF"/>
      <name val="Calibri"/>
      <family val="2"/>
      <scheme val="minor"/>
    </font>
    <font>
      <sz val="11"/>
      <color rgb="FF000000"/>
      <name val="Calibri"/>
      <charset val="1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0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164" fontId="2" fillId="0" borderId="15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0" fillId="3" borderId="10" xfId="0" applyFill="1" applyBorder="1"/>
    <xf numFmtId="14" fontId="3" fillId="0" borderId="33" xfId="0" applyNumberFormat="1" applyFont="1" applyBorder="1" applyAlignment="1">
      <alignment horizontal="center" vertical="center"/>
    </xf>
    <xf numFmtId="14" fontId="3" fillId="0" borderId="32" xfId="0" applyNumberFormat="1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/>
    </xf>
    <xf numFmtId="14" fontId="3" fillId="0" borderId="37" xfId="0" applyNumberFormat="1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3" fillId="0" borderId="38" xfId="0" applyNumberFormat="1" applyFont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3" fillId="0" borderId="39" xfId="0" applyNumberFormat="1" applyFont="1" applyBorder="1" applyAlignment="1">
      <alignment vertical="center"/>
    </xf>
    <xf numFmtId="14" fontId="3" fillId="0" borderId="40" xfId="0" applyNumberFormat="1" applyFont="1" applyBorder="1" applyAlignment="1">
      <alignment horizontal="center" vertical="center"/>
    </xf>
    <xf numFmtId="14" fontId="3" fillId="0" borderId="39" xfId="0" applyNumberFormat="1" applyFont="1" applyBorder="1" applyAlignment="1">
      <alignment horizontal="center" vertical="center"/>
    </xf>
    <xf numFmtId="14" fontId="5" fillId="0" borderId="41" xfId="0" applyNumberFormat="1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 vertical="center"/>
    </xf>
    <xf numFmtId="14" fontId="3" fillId="0" borderId="42" xfId="0" applyNumberFormat="1" applyFont="1" applyBorder="1" applyAlignment="1">
      <alignment horizontal="center" vertical="center"/>
    </xf>
    <xf numFmtId="14" fontId="3" fillId="0" borderId="43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64" fontId="2" fillId="0" borderId="46" xfId="0" applyNumberFormat="1" applyFont="1" applyBorder="1" applyAlignment="1">
      <alignment vertical="center"/>
    </xf>
    <xf numFmtId="164" fontId="2" fillId="0" borderId="47" xfId="0" applyNumberFormat="1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14" fontId="5" fillId="0" borderId="52" xfId="0" applyNumberFormat="1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wrapText="1"/>
    </xf>
    <xf numFmtId="0" fontId="4" fillId="0" borderId="15" xfId="0" applyFont="1" applyBorder="1"/>
    <xf numFmtId="3" fontId="0" fillId="0" borderId="15" xfId="0" applyNumberFormat="1" applyBorder="1"/>
    <xf numFmtId="0" fontId="3" fillId="2" borderId="50" xfId="0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14" fontId="3" fillId="0" borderId="55" xfId="0" applyNumberFormat="1" applyFont="1" applyBorder="1" applyAlignment="1">
      <alignment horizontal="center" vertical="center"/>
    </xf>
    <xf numFmtId="164" fontId="2" fillId="0" borderId="56" xfId="0" applyNumberFormat="1" applyFont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14" fontId="3" fillId="0" borderId="57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2" fillId="2" borderId="59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4" fontId="2" fillId="0" borderId="36" xfId="0" applyNumberFormat="1" applyFont="1" applyBorder="1" applyAlignment="1">
      <alignment vertical="center"/>
    </xf>
    <xf numFmtId="164" fontId="0" fillId="0" borderId="0" xfId="0" applyNumberFormat="1"/>
    <xf numFmtId="0" fontId="0" fillId="0" borderId="15" xfId="0" applyBorder="1" applyAlignment="1">
      <alignment horizontal="center" vertical="center"/>
    </xf>
    <xf numFmtId="0" fontId="6" fillId="4" borderId="15" xfId="0" applyFont="1" applyFill="1" applyBorder="1"/>
    <xf numFmtId="0" fontId="0" fillId="4" borderId="15" xfId="0" applyFill="1" applyBorder="1"/>
    <xf numFmtId="3" fontId="7" fillId="0" borderId="15" xfId="0" applyNumberFormat="1" applyFont="1" applyBorder="1"/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164" fontId="3" fillId="2" borderId="50" xfId="0" applyNumberFormat="1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164" fontId="0" fillId="0" borderId="68" xfId="0" applyNumberFormat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0" fontId="8" fillId="4" borderId="50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51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60" xfId="0" applyFont="1" applyBorder="1" applyAlignment="1">
      <alignment horizontal="center" vertical="center" textRotation="90" wrapText="1"/>
    </xf>
    <xf numFmtId="0" fontId="1" fillId="0" borderId="29" xfId="0" applyFont="1" applyBorder="1" applyAlignment="1">
      <alignment horizontal="center" vertical="center" textRotation="90" wrapText="1"/>
    </xf>
    <xf numFmtId="0" fontId="1" fillId="0" borderId="64" xfId="0" applyFont="1" applyBorder="1" applyAlignment="1">
      <alignment horizontal="center" vertical="center" textRotation="90" wrapText="1"/>
    </xf>
    <xf numFmtId="0" fontId="1" fillId="0" borderId="62" xfId="0" applyFont="1" applyBorder="1" applyAlignment="1">
      <alignment horizontal="center" vertical="center" textRotation="90" wrapText="1"/>
    </xf>
    <xf numFmtId="0" fontId="1" fillId="0" borderId="63" xfId="0" applyFont="1" applyBorder="1" applyAlignment="1">
      <alignment horizontal="center" vertical="center" textRotation="90" wrapText="1"/>
    </xf>
    <xf numFmtId="0" fontId="1" fillId="0" borderId="66" xfId="0" applyFont="1" applyBorder="1" applyAlignment="1">
      <alignment horizontal="center" vertical="center" textRotation="90" wrapText="1"/>
    </xf>
    <xf numFmtId="0" fontId="1" fillId="0" borderId="6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5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30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textRotation="90" wrapText="1"/>
    </xf>
    <xf numFmtId="0" fontId="1" fillId="0" borderId="54" xfId="0" applyFont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35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206188</xdr:colOff>
      <xdr:row>3</xdr:row>
      <xdr:rowOff>17371</xdr:rowOff>
    </xdr:from>
    <xdr:to>
      <xdr:col>3</xdr:col>
      <xdr:colOff>1427629</xdr:colOff>
      <xdr:row>5</xdr:row>
      <xdr:rowOff>744072</xdr:rowOff>
    </xdr:to>
    <xdr:pic>
      <xdr:nvPicPr>
        <xdr:cNvPr id="2" name="object 15">
          <a:extLst>
            <a:ext uri="{FF2B5EF4-FFF2-40B4-BE49-F238E27FC236}">
              <a16:creationId xmlns:a16="http://schemas.microsoft.com/office/drawing/2014/main" id="{70119E09-15D1-6D2D-4F16-93714975CFA9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20330" t="7113" r="7790" b="11081"/>
        <a:stretch/>
      </xdr:blipFill>
      <xdr:spPr bwMode="auto">
        <a:xfrm>
          <a:off x="1301563" y="684121"/>
          <a:ext cx="1221441" cy="108865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1419225</xdr:colOff>
      <xdr:row>4</xdr:row>
      <xdr:rowOff>123825</xdr:rowOff>
    </xdr:from>
    <xdr:to>
      <xdr:col>5</xdr:col>
      <xdr:colOff>990600</xdr:colOff>
      <xdr:row>5</xdr:row>
      <xdr:rowOff>447675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B868D2-B936-52CC-EC3D-3A9CB347521E}"/>
            </a:ext>
            <a:ext uri="{147F2762-F138-4A5C-976F-8EAC2B608ADB}">
              <a16:predDERef xmlns:a16="http://schemas.microsoft.com/office/drawing/2014/main" pred="{70119E09-15D1-6D2D-4F16-93714975C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971550"/>
          <a:ext cx="3038475" cy="50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22DA-FD97-41DF-8ABC-4C12A06EF55B}">
  <dimension ref="C1:AF54"/>
  <sheetViews>
    <sheetView tabSelected="1" zoomScale="85" zoomScaleNormal="85" workbookViewId="0">
      <selection activeCell="AE15" sqref="AE15:AF15"/>
    </sheetView>
  </sheetViews>
  <sheetFormatPr defaultColWidth="11.42578125" defaultRowHeight="29.25" customHeight="1"/>
  <cols>
    <col min="1" max="1" width="4.7109375" customWidth="1"/>
    <col min="2" max="2" width="4" customWidth="1"/>
    <col min="3" max="3" width="7.7109375" customWidth="1"/>
    <col min="4" max="4" width="39.140625" bestFit="1" customWidth="1"/>
    <col min="5" max="5" width="12.85546875" bestFit="1" customWidth="1"/>
    <col min="6" max="6" width="15.42578125" bestFit="1" customWidth="1"/>
    <col min="7" max="7" width="4.7109375" bestFit="1" customWidth="1"/>
    <col min="8" max="8" width="5.28515625" customWidth="1"/>
    <col min="9" max="11" width="7.85546875" customWidth="1"/>
    <col min="12" max="12" width="13.28515625" bestFit="1" customWidth="1"/>
    <col min="13" max="13" width="3" bestFit="1" customWidth="1"/>
    <col min="14" max="14" width="12.140625" bestFit="1" customWidth="1"/>
    <col min="15" max="15" width="3" bestFit="1" customWidth="1"/>
    <col min="16" max="16" width="11.5703125" customWidth="1"/>
    <col min="17" max="17" width="3" bestFit="1" customWidth="1"/>
    <col min="18" max="18" width="12" customWidth="1"/>
    <col min="19" max="19" width="3" bestFit="1" customWidth="1"/>
    <col min="20" max="20" width="12.140625" bestFit="1" customWidth="1"/>
    <col min="21" max="21" width="3" bestFit="1" customWidth="1"/>
    <col min="22" max="22" width="13.140625" customWidth="1"/>
    <col min="23" max="23" width="3" bestFit="1" customWidth="1"/>
    <col min="24" max="25" width="12.5703125" customWidth="1"/>
    <col min="26" max="26" width="7.85546875" customWidth="1"/>
    <col min="27" max="27" width="10.28515625" bestFit="1" customWidth="1"/>
    <col min="28" max="28" width="12.140625" customWidth="1"/>
    <col min="29" max="29" width="10.140625" customWidth="1"/>
    <col min="30" max="30" width="7.85546875" customWidth="1"/>
    <col min="31" max="32" width="13.28515625" bestFit="1" customWidth="1"/>
  </cols>
  <sheetData>
    <row r="1" spans="3:32" ht="18.75" customHeight="1"/>
    <row r="2" spans="3:32" ht="18.75" customHeight="1"/>
    <row r="3" spans="3:32" ht="15">
      <c r="C3" s="108" t="s">
        <v>0</v>
      </c>
      <c r="D3" s="109"/>
      <c r="E3" s="109"/>
      <c r="F3" s="109"/>
      <c r="G3" s="109"/>
      <c r="H3" s="109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1"/>
    </row>
    <row r="4" spans="3:32" ht="14.25" customHeight="1">
      <c r="C4" s="130" t="s">
        <v>1</v>
      </c>
      <c r="D4" s="124"/>
      <c r="E4" s="124"/>
      <c r="F4" s="125"/>
      <c r="G4" s="118" t="s">
        <v>2</v>
      </c>
      <c r="H4" s="119"/>
      <c r="I4" s="68" t="s">
        <v>3</v>
      </c>
      <c r="J4" s="69"/>
      <c r="K4" s="70"/>
      <c r="L4" s="71" t="s">
        <v>4</v>
      </c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72"/>
      <c r="Y4" s="72"/>
      <c r="Z4" s="72"/>
      <c r="AA4" s="72"/>
      <c r="AB4" s="72"/>
      <c r="AC4" s="72"/>
      <c r="AD4" s="73"/>
      <c r="AE4" s="114" t="s">
        <v>5</v>
      </c>
      <c r="AF4" s="115"/>
    </row>
    <row r="5" spans="3:32" ht="14.25" customHeight="1">
      <c r="C5" s="131"/>
      <c r="D5" s="126"/>
      <c r="E5" s="126"/>
      <c r="F5" s="127"/>
      <c r="G5" s="120"/>
      <c r="H5" s="121"/>
      <c r="I5" s="74" t="s">
        <v>6</v>
      </c>
      <c r="J5" s="80" t="s">
        <v>7</v>
      </c>
      <c r="K5" s="77" t="s">
        <v>8</v>
      </c>
      <c r="L5" s="95" t="s">
        <v>9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6"/>
      <c r="X5" s="86" t="s">
        <v>10</v>
      </c>
      <c r="Y5" s="86"/>
      <c r="Z5" s="87"/>
      <c r="AA5" s="85" t="s">
        <v>11</v>
      </c>
      <c r="AB5" s="86"/>
      <c r="AC5" s="86"/>
      <c r="AD5" s="87"/>
      <c r="AE5" s="116"/>
      <c r="AF5" s="117"/>
    </row>
    <row r="6" spans="3:32" ht="63.75" customHeight="1">
      <c r="C6" s="132"/>
      <c r="D6" s="128"/>
      <c r="E6" s="128"/>
      <c r="F6" s="129"/>
      <c r="G6" s="122"/>
      <c r="H6" s="123"/>
      <c r="I6" s="75"/>
      <c r="J6" s="81"/>
      <c r="K6" s="78"/>
      <c r="L6" s="90" t="s">
        <v>12</v>
      </c>
      <c r="M6" s="94" t="s">
        <v>13</v>
      </c>
      <c r="N6" s="90" t="s">
        <v>14</v>
      </c>
      <c r="O6" s="94" t="s">
        <v>13</v>
      </c>
      <c r="P6" s="90" t="s">
        <v>15</v>
      </c>
      <c r="Q6" s="94" t="s">
        <v>13</v>
      </c>
      <c r="R6" s="90" t="s">
        <v>16</v>
      </c>
      <c r="S6" s="94" t="s">
        <v>13</v>
      </c>
      <c r="T6" s="90" t="s">
        <v>17</v>
      </c>
      <c r="U6" s="94" t="s">
        <v>13</v>
      </c>
      <c r="V6" s="92" t="s">
        <v>18</v>
      </c>
      <c r="W6" s="88" t="s">
        <v>13</v>
      </c>
      <c r="X6" s="133" t="s">
        <v>19</v>
      </c>
      <c r="Y6" s="83" t="s">
        <v>20</v>
      </c>
      <c r="Z6" s="83" t="s">
        <v>21</v>
      </c>
      <c r="AA6" s="83" t="s">
        <v>22</v>
      </c>
      <c r="AB6" s="83" t="s">
        <v>23</v>
      </c>
      <c r="AC6" s="83" t="s">
        <v>24</v>
      </c>
      <c r="AD6" s="88" t="s">
        <v>8</v>
      </c>
      <c r="AE6" s="112" t="s">
        <v>25</v>
      </c>
      <c r="AF6" s="113"/>
    </row>
    <row r="7" spans="3:32" s="2" customFormat="1" ht="15.75" customHeight="1">
      <c r="C7" s="3" t="s">
        <v>26</v>
      </c>
      <c r="D7" s="3" t="s">
        <v>27</v>
      </c>
      <c r="E7" s="5" t="s">
        <v>28</v>
      </c>
      <c r="F7" s="5" t="s">
        <v>29</v>
      </c>
      <c r="G7" s="5" t="s">
        <v>30</v>
      </c>
      <c r="H7" s="11" t="s">
        <v>31</v>
      </c>
      <c r="I7" s="76"/>
      <c r="J7" s="82"/>
      <c r="K7" s="79"/>
      <c r="L7" s="91"/>
      <c r="M7" s="93"/>
      <c r="N7" s="91"/>
      <c r="O7" s="93"/>
      <c r="P7" s="91"/>
      <c r="Q7" s="93"/>
      <c r="R7" s="91"/>
      <c r="S7" s="93"/>
      <c r="T7" s="91"/>
      <c r="U7" s="93"/>
      <c r="V7" s="93"/>
      <c r="W7" s="89"/>
      <c r="X7" s="93"/>
      <c r="Y7" s="84"/>
      <c r="Z7" s="84"/>
      <c r="AA7" s="84"/>
      <c r="AB7" s="84"/>
      <c r="AC7" s="84"/>
      <c r="AD7" s="89"/>
      <c r="AE7" s="29" t="s">
        <v>32</v>
      </c>
      <c r="AF7" s="30" t="s">
        <v>33</v>
      </c>
    </row>
    <row r="8" spans="3:32" s="1" customFormat="1" ht="29.25" customHeight="1">
      <c r="C8" s="102" t="s">
        <v>34</v>
      </c>
      <c r="D8" s="4" t="s">
        <v>35</v>
      </c>
      <c r="E8" s="18">
        <v>45047</v>
      </c>
      <c r="F8" s="16">
        <v>45058</v>
      </c>
      <c r="G8" s="47">
        <v>12</v>
      </c>
      <c r="H8" s="42" t="s">
        <v>31</v>
      </c>
      <c r="I8" s="10">
        <v>0</v>
      </c>
      <c r="J8" s="10">
        <v>0</v>
      </c>
      <c r="K8" s="10">
        <v>0</v>
      </c>
      <c r="L8" s="44">
        <f>F45*G8</f>
        <v>3096768</v>
      </c>
      <c r="M8" s="33">
        <v>1</v>
      </c>
      <c r="N8" s="8">
        <f>F46*G8</f>
        <v>1354836</v>
      </c>
      <c r="O8" s="50">
        <v>1</v>
      </c>
      <c r="P8" s="8">
        <f>F47*G8</f>
        <v>1354836</v>
      </c>
      <c r="Q8" s="50">
        <v>1</v>
      </c>
      <c r="R8" s="8">
        <f>F48*G8</f>
        <v>2322576</v>
      </c>
      <c r="S8" s="50">
        <v>1</v>
      </c>
      <c r="T8" s="8">
        <v>0</v>
      </c>
      <c r="U8" s="50">
        <v>0</v>
      </c>
      <c r="V8" s="8">
        <v>0</v>
      </c>
      <c r="W8" s="50">
        <v>0</v>
      </c>
      <c r="X8" s="8">
        <v>0</v>
      </c>
      <c r="Y8" s="8">
        <v>0</v>
      </c>
      <c r="Z8" s="8">
        <v>0</v>
      </c>
      <c r="AA8" s="8">
        <f>F42*G8</f>
        <v>77412</v>
      </c>
      <c r="AB8" s="8">
        <f>F43*G8</f>
        <v>116124</v>
      </c>
      <c r="AC8" s="8">
        <f>F41*G8</f>
        <v>30960</v>
      </c>
      <c r="AD8" s="8">
        <v>0</v>
      </c>
      <c r="AE8" s="31">
        <f>SUM(I8:AD8)</f>
        <v>8353516</v>
      </c>
      <c r="AF8" s="32">
        <f>(L8*M8)+(N8*O8)+(P8*Q8)+(R8*S8)+(T8*U8)+(V8*W8)+X8+Y8+Z8+AA8+AB8+AC8+AD8</f>
        <v>8353512</v>
      </c>
    </row>
    <row r="9" spans="3:32" s="1" customFormat="1" ht="29.25" customHeight="1">
      <c r="C9" s="100"/>
      <c r="D9" s="4" t="s">
        <v>36</v>
      </c>
      <c r="E9" s="19">
        <v>45061</v>
      </c>
      <c r="F9" s="17">
        <v>45079</v>
      </c>
      <c r="G9" s="47">
        <f>NETWORKDAYS(E9,F9)</f>
        <v>15</v>
      </c>
      <c r="H9" s="42">
        <f t="shared" ref="H9:H36" si="0">INT(G9/30)</f>
        <v>0</v>
      </c>
      <c r="I9" s="8">
        <v>0</v>
      </c>
      <c r="J9" s="8">
        <v>0</v>
      </c>
      <c r="K9" s="8">
        <v>0</v>
      </c>
      <c r="L9" s="44">
        <f>F45*G9</f>
        <v>3870960</v>
      </c>
      <c r="M9" s="33">
        <v>1</v>
      </c>
      <c r="N9" s="8">
        <f>F46*G9</f>
        <v>1693545</v>
      </c>
      <c r="O9" s="50">
        <v>1</v>
      </c>
      <c r="P9" s="8">
        <f>F47*G9</f>
        <v>1693545</v>
      </c>
      <c r="Q9" s="50">
        <v>1</v>
      </c>
      <c r="R9" s="8">
        <f>F48*G9</f>
        <v>2903220</v>
      </c>
      <c r="S9" s="50">
        <v>1</v>
      </c>
      <c r="T9" s="8">
        <v>0</v>
      </c>
      <c r="U9" s="50">
        <v>0</v>
      </c>
      <c r="V9" s="8">
        <v>0</v>
      </c>
      <c r="W9" s="50">
        <v>0</v>
      </c>
      <c r="X9" s="8">
        <v>0</v>
      </c>
      <c r="Y9" s="8">
        <v>0</v>
      </c>
      <c r="Z9" s="8">
        <v>0</v>
      </c>
      <c r="AA9" s="8">
        <f>F42*G9</f>
        <v>96765</v>
      </c>
      <c r="AB9" s="8">
        <f>F43*G9</f>
        <v>145155</v>
      </c>
      <c r="AC9" s="8">
        <f>F41*G9</f>
        <v>38700</v>
      </c>
      <c r="AD9" s="8">
        <v>0</v>
      </c>
      <c r="AE9" s="31">
        <f t="shared" ref="AE9:AE36" si="1">SUM(I9:AD9)</f>
        <v>10441894</v>
      </c>
      <c r="AF9" s="32">
        <f t="shared" ref="AF9:AF36" si="2">(L9*M9)+(N9*O9)+(P9*Q9)+(R9*S9)+(T9*U9)+(V9*W9)+X9+Y9+Z9+AA9+AB9+AC9+AD9</f>
        <v>10441890</v>
      </c>
    </row>
    <row r="10" spans="3:32" s="1" customFormat="1" ht="29.25" customHeight="1">
      <c r="C10" s="100"/>
      <c r="D10" s="4" t="s">
        <v>37</v>
      </c>
      <c r="E10" s="19">
        <v>45082</v>
      </c>
      <c r="F10" s="17">
        <v>45114</v>
      </c>
      <c r="G10" s="47">
        <f t="shared" ref="G10:G36" si="3">NETWORKDAYS(E10,F10)</f>
        <v>25</v>
      </c>
      <c r="H10" s="42">
        <f t="shared" si="0"/>
        <v>0</v>
      </c>
      <c r="I10" s="8">
        <v>0</v>
      </c>
      <c r="J10" s="8">
        <v>0</v>
      </c>
      <c r="K10" s="8">
        <v>0</v>
      </c>
      <c r="L10" s="44">
        <f>F45*G10</f>
        <v>6451600</v>
      </c>
      <c r="M10" s="33">
        <v>1</v>
      </c>
      <c r="N10" s="8">
        <v>0</v>
      </c>
      <c r="O10" s="50">
        <v>0</v>
      </c>
      <c r="P10" s="8">
        <f>F47*G10</f>
        <v>2822575</v>
      </c>
      <c r="Q10" s="50">
        <v>2</v>
      </c>
      <c r="R10" s="8">
        <f>F48*G10</f>
        <v>4838700</v>
      </c>
      <c r="S10" s="50">
        <v>1</v>
      </c>
      <c r="T10" s="8">
        <v>0</v>
      </c>
      <c r="U10" s="50">
        <v>0</v>
      </c>
      <c r="V10" s="8">
        <v>0</v>
      </c>
      <c r="W10" s="50">
        <v>0</v>
      </c>
      <c r="X10" s="8">
        <v>0</v>
      </c>
      <c r="Y10" s="8">
        <v>0</v>
      </c>
      <c r="Z10" s="8">
        <v>0</v>
      </c>
      <c r="AA10" s="8">
        <f>F42*G10</f>
        <v>161275</v>
      </c>
      <c r="AB10" s="8">
        <f>F43*G10</f>
        <v>241925</v>
      </c>
      <c r="AC10" s="8">
        <f>F41*G10</f>
        <v>64500</v>
      </c>
      <c r="AD10" s="8">
        <v>0</v>
      </c>
      <c r="AE10" s="31">
        <f t="shared" si="1"/>
        <v>14580579</v>
      </c>
      <c r="AF10" s="32">
        <f t="shared" si="2"/>
        <v>17403150</v>
      </c>
    </row>
    <row r="11" spans="3:32" s="1" customFormat="1" ht="29.25" customHeight="1">
      <c r="C11" s="100"/>
      <c r="D11" s="4" t="s">
        <v>38</v>
      </c>
      <c r="E11" s="19">
        <v>45117</v>
      </c>
      <c r="F11" s="15">
        <v>45170</v>
      </c>
      <c r="G11" s="47">
        <f t="shared" si="3"/>
        <v>40</v>
      </c>
      <c r="H11" s="42">
        <f>INT(G11/30)</f>
        <v>1</v>
      </c>
      <c r="I11" s="8">
        <v>0</v>
      </c>
      <c r="J11" s="8">
        <v>0</v>
      </c>
      <c r="K11" s="8">
        <v>0</v>
      </c>
      <c r="L11" s="44">
        <f>F45*G11</f>
        <v>10322560</v>
      </c>
      <c r="M11" s="33">
        <v>1</v>
      </c>
      <c r="N11" s="8">
        <v>0</v>
      </c>
      <c r="O11" s="50">
        <v>0</v>
      </c>
      <c r="P11" s="8">
        <f>F47*G11</f>
        <v>4516120</v>
      </c>
      <c r="Q11" s="50">
        <v>0</v>
      </c>
      <c r="R11" s="8">
        <f>F48*G11</f>
        <v>7741920</v>
      </c>
      <c r="S11" s="50">
        <v>3</v>
      </c>
      <c r="T11" s="8">
        <v>0</v>
      </c>
      <c r="U11" s="50">
        <v>0</v>
      </c>
      <c r="V11" s="8">
        <v>0</v>
      </c>
      <c r="W11" s="50">
        <v>0</v>
      </c>
      <c r="X11" s="8">
        <f>SUM(X16:X36)</f>
        <v>27865520</v>
      </c>
      <c r="Y11" s="8">
        <f>SUM(Y16:Y36)</f>
        <v>1219760</v>
      </c>
      <c r="Z11" s="8">
        <v>0</v>
      </c>
      <c r="AA11" s="8">
        <f>F42*G11</f>
        <v>258040</v>
      </c>
      <c r="AB11" s="8">
        <f>F43*G11</f>
        <v>387080</v>
      </c>
      <c r="AC11" s="8">
        <f>F41*G11</f>
        <v>103200</v>
      </c>
      <c r="AD11" s="8">
        <v>0</v>
      </c>
      <c r="AE11" s="31">
        <f t="shared" si="1"/>
        <v>52414204</v>
      </c>
      <c r="AF11" s="32">
        <f t="shared" si="2"/>
        <v>63381920</v>
      </c>
    </row>
    <row r="12" spans="3:32" s="1" customFormat="1" ht="29.25" customHeight="1">
      <c r="C12" s="100"/>
      <c r="D12" s="4" t="s">
        <v>39</v>
      </c>
      <c r="E12" s="20">
        <v>45173</v>
      </c>
      <c r="F12" s="15">
        <v>45184</v>
      </c>
      <c r="G12" s="47">
        <f t="shared" si="3"/>
        <v>10</v>
      </c>
      <c r="H12" s="42">
        <f>INT(G12/30)</f>
        <v>0</v>
      </c>
      <c r="I12" s="8">
        <v>0</v>
      </c>
      <c r="J12" s="8">
        <v>0</v>
      </c>
      <c r="K12" s="8">
        <v>0</v>
      </c>
      <c r="L12" s="44">
        <f>F45*G12</f>
        <v>2580640</v>
      </c>
      <c r="M12" s="33">
        <v>1</v>
      </c>
      <c r="N12" s="8">
        <v>0</v>
      </c>
      <c r="O12" s="50">
        <v>0</v>
      </c>
      <c r="P12" s="8">
        <f>F47*G12</f>
        <v>1129030</v>
      </c>
      <c r="Q12" s="50">
        <v>0</v>
      </c>
      <c r="R12" s="8">
        <f>F48*G12</f>
        <v>1935480</v>
      </c>
      <c r="S12" s="50">
        <v>1</v>
      </c>
      <c r="T12" s="8">
        <f>F49*G12</f>
        <v>1129030</v>
      </c>
      <c r="U12" s="50">
        <v>2</v>
      </c>
      <c r="V12" s="8">
        <f>F50*G12</f>
        <v>1129030</v>
      </c>
      <c r="W12" s="50">
        <v>1</v>
      </c>
      <c r="X12" s="8">
        <v>0</v>
      </c>
      <c r="Y12" s="8">
        <v>0</v>
      </c>
      <c r="Z12" s="8">
        <v>0</v>
      </c>
      <c r="AA12" s="8">
        <f>F42*G12</f>
        <v>64510</v>
      </c>
      <c r="AB12" s="8">
        <f>F43*G12</f>
        <v>96770</v>
      </c>
      <c r="AC12" s="8">
        <f>F41*G12</f>
        <v>25800</v>
      </c>
      <c r="AD12" s="8">
        <v>0</v>
      </c>
      <c r="AE12" s="31">
        <f t="shared" si="1"/>
        <v>8090295</v>
      </c>
      <c r="AF12" s="32">
        <f t="shared" si="2"/>
        <v>8090290</v>
      </c>
    </row>
    <row r="13" spans="3:32" s="1" customFormat="1" ht="29.25" customHeight="1">
      <c r="C13" s="100"/>
      <c r="D13" s="4" t="s">
        <v>40</v>
      </c>
      <c r="E13" s="43">
        <v>45187</v>
      </c>
      <c r="F13" s="15">
        <v>45187</v>
      </c>
      <c r="G13" s="47">
        <f t="shared" si="3"/>
        <v>1</v>
      </c>
      <c r="H13" s="42">
        <f t="shared" si="0"/>
        <v>0</v>
      </c>
      <c r="I13" s="8">
        <v>0</v>
      </c>
      <c r="J13" s="8">
        <v>0</v>
      </c>
      <c r="K13" s="8">
        <v>0</v>
      </c>
      <c r="L13" s="44">
        <f>F45*G13</f>
        <v>258064</v>
      </c>
      <c r="M13" s="33">
        <v>1</v>
      </c>
      <c r="N13" s="8">
        <v>0</v>
      </c>
      <c r="O13" s="50">
        <v>0</v>
      </c>
      <c r="P13" s="8">
        <f>F47*G13</f>
        <v>112903</v>
      </c>
      <c r="Q13" s="50">
        <v>0</v>
      </c>
      <c r="R13" s="8">
        <f>F48*G13</f>
        <v>193548</v>
      </c>
      <c r="S13" s="50">
        <v>1</v>
      </c>
      <c r="T13" s="8">
        <v>0</v>
      </c>
      <c r="U13" s="50">
        <v>0</v>
      </c>
      <c r="V13" s="8">
        <f>F50*G13</f>
        <v>112903</v>
      </c>
      <c r="W13" s="50">
        <v>1</v>
      </c>
      <c r="X13" s="8">
        <v>0</v>
      </c>
      <c r="Y13" s="8">
        <v>0</v>
      </c>
      <c r="Z13" s="8">
        <v>0</v>
      </c>
      <c r="AA13" s="8">
        <f>F42*G13</f>
        <v>6451</v>
      </c>
      <c r="AB13" s="8">
        <f>F43*G13</f>
        <v>9677</v>
      </c>
      <c r="AC13" s="8">
        <f>F41*G13</f>
        <v>2580</v>
      </c>
      <c r="AD13" s="8">
        <v>0</v>
      </c>
      <c r="AE13" s="31">
        <f t="shared" si="1"/>
        <v>696129</v>
      </c>
      <c r="AF13" s="32">
        <f t="shared" si="2"/>
        <v>583223</v>
      </c>
    </row>
    <row r="14" spans="3:32" s="1" customFormat="1" ht="29.25" customHeight="1">
      <c r="C14" s="100"/>
      <c r="D14" s="4" t="s">
        <v>41</v>
      </c>
      <c r="E14" s="43">
        <v>45194</v>
      </c>
      <c r="F14" s="46">
        <v>45198</v>
      </c>
      <c r="G14" s="47">
        <f t="shared" si="3"/>
        <v>5</v>
      </c>
      <c r="H14" s="42">
        <f t="shared" si="0"/>
        <v>0</v>
      </c>
      <c r="I14" s="8">
        <v>0</v>
      </c>
      <c r="J14" s="8">
        <v>0</v>
      </c>
      <c r="K14" s="8">
        <v>0</v>
      </c>
      <c r="L14" s="44">
        <f>F45*G14</f>
        <v>1290320</v>
      </c>
      <c r="M14" s="33">
        <v>1</v>
      </c>
      <c r="N14" s="8">
        <f>F46*G14</f>
        <v>564515</v>
      </c>
      <c r="O14" s="50">
        <v>1</v>
      </c>
      <c r="P14" s="8">
        <f>F47*G14</f>
        <v>564515</v>
      </c>
      <c r="Q14" s="50">
        <v>1</v>
      </c>
      <c r="R14" s="8">
        <f>F48*G14</f>
        <v>967740</v>
      </c>
      <c r="S14" s="50">
        <v>1</v>
      </c>
      <c r="T14" s="8">
        <v>0</v>
      </c>
      <c r="U14" s="50">
        <v>0</v>
      </c>
      <c r="V14" s="8">
        <f>F50*G14</f>
        <v>564515</v>
      </c>
      <c r="W14" s="50">
        <v>1</v>
      </c>
      <c r="X14" s="8">
        <v>0</v>
      </c>
      <c r="Y14" s="8">
        <v>0</v>
      </c>
      <c r="Z14" s="8">
        <v>0</v>
      </c>
      <c r="AA14" s="8">
        <f>F42*G14</f>
        <v>32255</v>
      </c>
      <c r="AB14" s="8">
        <f>F43*G14</f>
        <v>48385</v>
      </c>
      <c r="AC14" s="8">
        <f>F41*G14</f>
        <v>12900</v>
      </c>
      <c r="AD14" s="52">
        <v>0</v>
      </c>
      <c r="AE14" s="31">
        <f t="shared" si="1"/>
        <v>4045150</v>
      </c>
      <c r="AF14" s="32">
        <f t="shared" si="2"/>
        <v>4045145</v>
      </c>
    </row>
    <row r="15" spans="3:32" s="1" customFormat="1" ht="15.75">
      <c r="C15" s="48"/>
      <c r="D15" s="49" t="s">
        <v>42</v>
      </c>
      <c r="E15" s="40"/>
      <c r="F15" s="45"/>
      <c r="G15" s="45"/>
      <c r="H15" s="45"/>
      <c r="I15" s="45"/>
      <c r="J15" s="45"/>
      <c r="K15" s="45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65" t="s">
        <v>43</v>
      </c>
      <c r="AC15" s="66"/>
      <c r="AD15" s="67"/>
      <c r="AE15" s="61">
        <f>SUM(AF8:AF14)</f>
        <v>112299130</v>
      </c>
      <c r="AF15" s="62"/>
    </row>
    <row r="16" spans="3:32" s="1" customFormat="1" ht="29.25" customHeight="1">
      <c r="C16" s="100" t="s">
        <v>44</v>
      </c>
      <c r="D16" s="4" t="s">
        <v>45</v>
      </c>
      <c r="E16" s="34">
        <v>45117</v>
      </c>
      <c r="F16" s="35">
        <v>45118</v>
      </c>
      <c r="G16" s="13">
        <f t="shared" si="3"/>
        <v>2</v>
      </c>
      <c r="H16" s="9">
        <f t="shared" si="0"/>
        <v>0</v>
      </c>
      <c r="I16" s="10">
        <v>0</v>
      </c>
      <c r="J16" s="10">
        <v>0</v>
      </c>
      <c r="K16" s="10">
        <v>0</v>
      </c>
      <c r="L16" s="10">
        <f>F45*G16</f>
        <v>516128</v>
      </c>
      <c r="M16" s="50">
        <v>1</v>
      </c>
      <c r="N16" s="10">
        <v>0</v>
      </c>
      <c r="O16" s="50">
        <v>0</v>
      </c>
      <c r="P16" s="10">
        <v>0</v>
      </c>
      <c r="Q16" s="50">
        <v>0</v>
      </c>
      <c r="R16" s="8">
        <f>F48*G16</f>
        <v>387096</v>
      </c>
      <c r="S16" s="50">
        <v>3</v>
      </c>
      <c r="T16" s="10">
        <v>0</v>
      </c>
      <c r="U16" s="50">
        <v>0</v>
      </c>
      <c r="V16" s="10">
        <v>0</v>
      </c>
      <c r="W16" s="50">
        <v>0</v>
      </c>
      <c r="X16" s="10">
        <f>696638*G16</f>
        <v>1393276</v>
      </c>
      <c r="Y16" s="10">
        <f>30494*G16</f>
        <v>60988</v>
      </c>
      <c r="Z16" s="10">
        <v>0</v>
      </c>
      <c r="AA16" s="8">
        <f>F42*G16</f>
        <v>12902</v>
      </c>
      <c r="AB16" s="8">
        <f>F43*G16</f>
        <v>19354</v>
      </c>
      <c r="AC16" s="8">
        <f>F41*G16</f>
        <v>5160</v>
      </c>
      <c r="AD16" s="10">
        <v>0</v>
      </c>
      <c r="AE16" s="31">
        <f t="shared" si="1"/>
        <v>2394908</v>
      </c>
      <c r="AF16" s="32">
        <f t="shared" si="2"/>
        <v>3169096</v>
      </c>
    </row>
    <row r="17" spans="3:32" s="1" customFormat="1" ht="29.25" customHeight="1">
      <c r="C17" s="100"/>
      <c r="D17" s="4" t="s">
        <v>46</v>
      </c>
      <c r="E17" s="22">
        <v>45119</v>
      </c>
      <c r="F17" s="25">
        <v>45120</v>
      </c>
      <c r="G17" s="13">
        <f t="shared" si="3"/>
        <v>2</v>
      </c>
      <c r="H17" s="9">
        <f t="shared" si="0"/>
        <v>0</v>
      </c>
      <c r="I17" s="8">
        <v>0</v>
      </c>
      <c r="J17" s="8">
        <v>0</v>
      </c>
      <c r="K17" s="8">
        <v>0</v>
      </c>
      <c r="L17" s="10">
        <f>F45*G17</f>
        <v>516128</v>
      </c>
      <c r="M17" s="51">
        <v>1</v>
      </c>
      <c r="N17" s="8">
        <v>0</v>
      </c>
      <c r="O17" s="50">
        <v>0</v>
      </c>
      <c r="P17" s="10">
        <v>0</v>
      </c>
      <c r="Q17" s="50">
        <v>0</v>
      </c>
      <c r="R17" s="8">
        <f>F48*G17</f>
        <v>387096</v>
      </c>
      <c r="S17" s="50">
        <v>3</v>
      </c>
      <c r="T17" s="8">
        <v>0</v>
      </c>
      <c r="U17" s="50">
        <v>0</v>
      </c>
      <c r="V17" s="8">
        <v>0</v>
      </c>
      <c r="W17" s="50">
        <v>0</v>
      </c>
      <c r="X17" s="10">
        <f t="shared" ref="X17:X36" si="4">696638*G17</f>
        <v>1393276</v>
      </c>
      <c r="Y17" s="10">
        <f t="shared" ref="Y17:Y36" si="5">30494*G17</f>
        <v>60988</v>
      </c>
      <c r="Z17" s="8">
        <v>0</v>
      </c>
      <c r="AA17" s="8">
        <f>F42*G17</f>
        <v>12902</v>
      </c>
      <c r="AB17" s="8">
        <f>F43*G17</f>
        <v>19354</v>
      </c>
      <c r="AC17" s="8">
        <f>F41*G17</f>
        <v>5160</v>
      </c>
      <c r="AD17" s="8">
        <v>0</v>
      </c>
      <c r="AE17" s="31">
        <f t="shared" si="1"/>
        <v>2394908</v>
      </c>
      <c r="AF17" s="32">
        <f t="shared" si="2"/>
        <v>3169096</v>
      </c>
    </row>
    <row r="18" spans="3:32" s="1" customFormat="1" ht="29.25" customHeight="1">
      <c r="C18" s="100"/>
      <c r="D18" s="4" t="s">
        <v>47</v>
      </c>
      <c r="E18" s="21">
        <v>45121</v>
      </c>
      <c r="F18" s="25">
        <v>45124</v>
      </c>
      <c r="G18" s="13">
        <f t="shared" si="3"/>
        <v>2</v>
      </c>
      <c r="H18" s="9">
        <f t="shared" si="0"/>
        <v>0</v>
      </c>
      <c r="I18" s="8">
        <v>0</v>
      </c>
      <c r="J18" s="8">
        <v>0</v>
      </c>
      <c r="K18" s="8">
        <v>0</v>
      </c>
      <c r="L18" s="10">
        <f>F45*G18</f>
        <v>516128</v>
      </c>
      <c r="M18" s="51">
        <v>1</v>
      </c>
      <c r="N18" s="8">
        <v>0</v>
      </c>
      <c r="O18" s="50">
        <v>0</v>
      </c>
      <c r="P18" s="10">
        <v>0</v>
      </c>
      <c r="Q18" s="50">
        <v>0</v>
      </c>
      <c r="R18" s="8">
        <f>F48*G18</f>
        <v>387096</v>
      </c>
      <c r="S18" s="50">
        <v>3</v>
      </c>
      <c r="T18" s="8">
        <v>0</v>
      </c>
      <c r="U18" s="50">
        <v>0</v>
      </c>
      <c r="V18" s="8">
        <v>0</v>
      </c>
      <c r="W18" s="50">
        <v>0</v>
      </c>
      <c r="X18" s="10">
        <f t="shared" si="4"/>
        <v>1393276</v>
      </c>
      <c r="Y18" s="10">
        <f t="shared" si="5"/>
        <v>60988</v>
      </c>
      <c r="Z18" s="8">
        <v>0</v>
      </c>
      <c r="AA18" s="8">
        <f>F42*G18</f>
        <v>12902</v>
      </c>
      <c r="AB18" s="8">
        <f>F43*G18</f>
        <v>19354</v>
      </c>
      <c r="AC18" s="8">
        <f>F41*G18</f>
        <v>5160</v>
      </c>
      <c r="AD18" s="8">
        <v>0</v>
      </c>
      <c r="AE18" s="31">
        <f t="shared" si="1"/>
        <v>2394908</v>
      </c>
      <c r="AF18" s="32">
        <f t="shared" si="2"/>
        <v>3169096</v>
      </c>
    </row>
    <row r="19" spans="3:32" s="1" customFormat="1" ht="29.25" customHeight="1">
      <c r="C19" s="100"/>
      <c r="D19" s="4" t="s">
        <v>48</v>
      </c>
      <c r="E19" s="21">
        <v>45125</v>
      </c>
      <c r="F19" s="25">
        <v>45126</v>
      </c>
      <c r="G19" s="13">
        <f t="shared" si="3"/>
        <v>2</v>
      </c>
      <c r="H19" s="9">
        <f t="shared" si="0"/>
        <v>0</v>
      </c>
      <c r="I19" s="8">
        <v>0</v>
      </c>
      <c r="J19" s="8">
        <v>0</v>
      </c>
      <c r="K19" s="8">
        <v>0</v>
      </c>
      <c r="L19" s="10">
        <f>F45*G19</f>
        <v>516128</v>
      </c>
      <c r="M19" s="51">
        <v>1</v>
      </c>
      <c r="N19" s="8">
        <v>0</v>
      </c>
      <c r="O19" s="50">
        <v>0</v>
      </c>
      <c r="P19" s="10">
        <v>0</v>
      </c>
      <c r="Q19" s="50">
        <v>0</v>
      </c>
      <c r="R19" s="8">
        <f>F48*G19</f>
        <v>387096</v>
      </c>
      <c r="S19" s="50">
        <v>3</v>
      </c>
      <c r="T19" s="8">
        <v>0</v>
      </c>
      <c r="U19" s="50">
        <v>0</v>
      </c>
      <c r="V19" s="8">
        <v>0</v>
      </c>
      <c r="W19" s="50">
        <v>0</v>
      </c>
      <c r="X19" s="10">
        <f>696638*G19</f>
        <v>1393276</v>
      </c>
      <c r="Y19" s="10">
        <f t="shared" si="5"/>
        <v>60988</v>
      </c>
      <c r="Z19" s="8">
        <v>0</v>
      </c>
      <c r="AA19" s="8">
        <f>F42*G19</f>
        <v>12902</v>
      </c>
      <c r="AB19" s="8">
        <f>F43*G19</f>
        <v>19354</v>
      </c>
      <c r="AC19" s="8">
        <f>F41*G19</f>
        <v>5160</v>
      </c>
      <c r="AD19" s="8">
        <v>0</v>
      </c>
      <c r="AE19" s="31">
        <f t="shared" si="1"/>
        <v>2394908</v>
      </c>
      <c r="AF19" s="32">
        <f t="shared" si="2"/>
        <v>3169096</v>
      </c>
    </row>
    <row r="20" spans="3:32" s="1" customFormat="1" ht="29.25" customHeight="1">
      <c r="C20" s="100"/>
      <c r="D20" s="4" t="s">
        <v>49</v>
      </c>
      <c r="E20" s="21">
        <v>45127</v>
      </c>
      <c r="F20" s="25">
        <v>45128</v>
      </c>
      <c r="G20" s="13">
        <f t="shared" si="3"/>
        <v>2</v>
      </c>
      <c r="H20" s="9">
        <f t="shared" si="0"/>
        <v>0</v>
      </c>
      <c r="I20" s="8">
        <v>0</v>
      </c>
      <c r="J20" s="8">
        <v>0</v>
      </c>
      <c r="K20" s="8">
        <v>0</v>
      </c>
      <c r="L20" s="10">
        <f>F45*G20</f>
        <v>516128</v>
      </c>
      <c r="M20" s="51">
        <v>1</v>
      </c>
      <c r="N20" s="8">
        <v>0</v>
      </c>
      <c r="O20" s="50">
        <v>0</v>
      </c>
      <c r="P20" s="10">
        <v>0</v>
      </c>
      <c r="Q20" s="50">
        <v>0</v>
      </c>
      <c r="R20" s="8">
        <f>F48*G20</f>
        <v>387096</v>
      </c>
      <c r="S20" s="50">
        <v>3</v>
      </c>
      <c r="T20" s="8">
        <v>0</v>
      </c>
      <c r="U20" s="50">
        <v>0</v>
      </c>
      <c r="V20" s="8">
        <v>0</v>
      </c>
      <c r="W20" s="50">
        <v>0</v>
      </c>
      <c r="X20" s="10">
        <f t="shared" si="4"/>
        <v>1393276</v>
      </c>
      <c r="Y20" s="10">
        <f t="shared" si="5"/>
        <v>60988</v>
      </c>
      <c r="Z20" s="8">
        <v>0</v>
      </c>
      <c r="AA20" s="8">
        <f>F42*G20</f>
        <v>12902</v>
      </c>
      <c r="AB20" s="8">
        <f>F43*G20</f>
        <v>19354</v>
      </c>
      <c r="AC20" s="8">
        <f>F41*G20</f>
        <v>5160</v>
      </c>
      <c r="AD20" s="8">
        <v>0</v>
      </c>
      <c r="AE20" s="31">
        <f t="shared" si="1"/>
        <v>2394908</v>
      </c>
      <c r="AF20" s="32">
        <f t="shared" si="2"/>
        <v>3169096</v>
      </c>
    </row>
    <row r="21" spans="3:32" s="1" customFormat="1" ht="29.25" customHeight="1">
      <c r="C21" s="101"/>
      <c r="D21" s="4" t="s">
        <v>50</v>
      </c>
      <c r="E21" s="21">
        <v>45131</v>
      </c>
      <c r="F21" s="25">
        <v>45132</v>
      </c>
      <c r="G21" s="13">
        <f t="shared" si="3"/>
        <v>2</v>
      </c>
      <c r="H21" s="9">
        <f t="shared" si="0"/>
        <v>0</v>
      </c>
      <c r="I21" s="8">
        <v>0</v>
      </c>
      <c r="J21" s="8">
        <v>0</v>
      </c>
      <c r="K21" s="8">
        <v>0</v>
      </c>
      <c r="L21" s="10">
        <f>F45*G21</f>
        <v>516128</v>
      </c>
      <c r="M21" s="51">
        <v>1</v>
      </c>
      <c r="N21" s="8">
        <v>0</v>
      </c>
      <c r="O21" s="50">
        <v>0</v>
      </c>
      <c r="P21" s="10">
        <v>0</v>
      </c>
      <c r="Q21" s="50">
        <v>0</v>
      </c>
      <c r="R21" s="8">
        <f>F48*G21</f>
        <v>387096</v>
      </c>
      <c r="S21" s="50">
        <v>3</v>
      </c>
      <c r="T21" s="8">
        <v>0</v>
      </c>
      <c r="U21" s="50">
        <v>0</v>
      </c>
      <c r="V21" s="8">
        <v>0</v>
      </c>
      <c r="W21" s="50">
        <v>0</v>
      </c>
      <c r="X21" s="10">
        <f t="shared" si="4"/>
        <v>1393276</v>
      </c>
      <c r="Y21" s="10">
        <f t="shared" si="5"/>
        <v>60988</v>
      </c>
      <c r="Z21" s="8">
        <v>0</v>
      </c>
      <c r="AA21" s="8">
        <f>F42*G21</f>
        <v>12902</v>
      </c>
      <c r="AB21" s="8">
        <f>F43*G21</f>
        <v>19354</v>
      </c>
      <c r="AC21" s="8">
        <f>F41*G21</f>
        <v>5160</v>
      </c>
      <c r="AD21" s="8">
        <v>0</v>
      </c>
      <c r="AE21" s="31">
        <f t="shared" si="1"/>
        <v>2394908</v>
      </c>
      <c r="AF21" s="32">
        <f t="shared" si="2"/>
        <v>3169096</v>
      </c>
    </row>
    <row r="22" spans="3:32" s="1" customFormat="1" ht="29.25" customHeight="1">
      <c r="C22" s="103" t="s">
        <v>51</v>
      </c>
      <c r="D22" s="4" t="s">
        <v>52</v>
      </c>
      <c r="E22" s="22">
        <v>45133</v>
      </c>
      <c r="F22" s="26">
        <v>45134</v>
      </c>
      <c r="G22" s="13">
        <f t="shared" si="3"/>
        <v>2</v>
      </c>
      <c r="H22" s="9">
        <f t="shared" si="0"/>
        <v>0</v>
      </c>
      <c r="I22" s="8">
        <v>0</v>
      </c>
      <c r="J22" s="8">
        <v>0</v>
      </c>
      <c r="K22" s="8">
        <v>0</v>
      </c>
      <c r="L22" s="10">
        <f>F45*G22</f>
        <v>516128</v>
      </c>
      <c r="M22" s="51">
        <v>1</v>
      </c>
      <c r="N22" s="8">
        <v>0</v>
      </c>
      <c r="O22" s="50">
        <v>0</v>
      </c>
      <c r="P22" s="10">
        <v>0</v>
      </c>
      <c r="Q22" s="50">
        <v>0</v>
      </c>
      <c r="R22" s="8">
        <f>F48*G22</f>
        <v>387096</v>
      </c>
      <c r="S22" s="50">
        <v>3</v>
      </c>
      <c r="T22" s="8">
        <v>0</v>
      </c>
      <c r="U22" s="50">
        <v>0</v>
      </c>
      <c r="V22" s="8">
        <v>0</v>
      </c>
      <c r="W22" s="50">
        <v>0</v>
      </c>
      <c r="X22" s="10">
        <f t="shared" si="4"/>
        <v>1393276</v>
      </c>
      <c r="Y22" s="10">
        <f t="shared" si="5"/>
        <v>60988</v>
      </c>
      <c r="Z22" s="8">
        <v>0</v>
      </c>
      <c r="AA22" s="8">
        <f>F42*G22</f>
        <v>12902</v>
      </c>
      <c r="AB22" s="8">
        <f>F43*G22</f>
        <v>19354</v>
      </c>
      <c r="AC22" s="8">
        <f>F41*G22</f>
        <v>5160</v>
      </c>
      <c r="AD22" s="8">
        <v>0</v>
      </c>
      <c r="AE22" s="31">
        <f t="shared" si="1"/>
        <v>2394908</v>
      </c>
      <c r="AF22" s="32">
        <f t="shared" si="2"/>
        <v>3169096</v>
      </c>
    </row>
    <row r="23" spans="3:32" s="1" customFormat="1" ht="29.25" customHeight="1">
      <c r="C23" s="104"/>
      <c r="D23" s="4" t="s">
        <v>53</v>
      </c>
      <c r="E23" s="22">
        <v>45135</v>
      </c>
      <c r="F23" s="26">
        <v>45138</v>
      </c>
      <c r="G23" s="13">
        <f t="shared" si="3"/>
        <v>2</v>
      </c>
      <c r="H23" s="9">
        <f t="shared" si="0"/>
        <v>0</v>
      </c>
      <c r="I23" s="8">
        <v>0</v>
      </c>
      <c r="J23" s="8">
        <v>0</v>
      </c>
      <c r="K23" s="8">
        <v>0</v>
      </c>
      <c r="L23" s="10">
        <f>F45*G23</f>
        <v>516128</v>
      </c>
      <c r="M23" s="51">
        <v>1</v>
      </c>
      <c r="N23" s="8">
        <v>0</v>
      </c>
      <c r="O23" s="50">
        <v>0</v>
      </c>
      <c r="P23" s="10">
        <v>0</v>
      </c>
      <c r="Q23" s="50">
        <v>0</v>
      </c>
      <c r="R23" s="8">
        <f>F48*G23</f>
        <v>387096</v>
      </c>
      <c r="S23" s="50">
        <v>3</v>
      </c>
      <c r="T23" s="8">
        <v>0</v>
      </c>
      <c r="U23" s="50">
        <v>0</v>
      </c>
      <c r="V23" s="8">
        <v>0</v>
      </c>
      <c r="W23" s="50">
        <v>0</v>
      </c>
      <c r="X23" s="10">
        <f t="shared" si="4"/>
        <v>1393276</v>
      </c>
      <c r="Y23" s="10">
        <f t="shared" si="5"/>
        <v>60988</v>
      </c>
      <c r="Z23" s="8">
        <v>0</v>
      </c>
      <c r="AA23" s="8">
        <f>F42*G23</f>
        <v>12902</v>
      </c>
      <c r="AB23" s="8">
        <f>F43*G23</f>
        <v>19354</v>
      </c>
      <c r="AC23" s="8">
        <f>F41*G23</f>
        <v>5160</v>
      </c>
      <c r="AD23" s="8">
        <v>0</v>
      </c>
      <c r="AE23" s="31">
        <f t="shared" si="1"/>
        <v>2394908</v>
      </c>
      <c r="AF23" s="32">
        <f t="shared" si="2"/>
        <v>3169096</v>
      </c>
    </row>
    <row r="24" spans="3:32" s="1" customFormat="1" ht="29.25" customHeight="1">
      <c r="C24" s="104"/>
      <c r="D24" s="4" t="s">
        <v>54</v>
      </c>
      <c r="E24" s="22">
        <v>45139</v>
      </c>
      <c r="F24" s="26">
        <v>45140</v>
      </c>
      <c r="G24" s="13">
        <f t="shared" si="3"/>
        <v>2</v>
      </c>
      <c r="H24" s="9">
        <f t="shared" si="0"/>
        <v>0</v>
      </c>
      <c r="I24" s="8">
        <v>0</v>
      </c>
      <c r="J24" s="8">
        <v>0</v>
      </c>
      <c r="K24" s="8">
        <v>0</v>
      </c>
      <c r="L24" s="10">
        <f>F45*G24</f>
        <v>516128</v>
      </c>
      <c r="M24" s="51">
        <v>1</v>
      </c>
      <c r="N24" s="8">
        <v>0</v>
      </c>
      <c r="O24" s="50">
        <v>0</v>
      </c>
      <c r="P24" s="10">
        <v>0</v>
      </c>
      <c r="Q24" s="50">
        <v>0</v>
      </c>
      <c r="R24" s="8">
        <f>F48*G24</f>
        <v>387096</v>
      </c>
      <c r="S24" s="50">
        <v>3</v>
      </c>
      <c r="T24" s="8">
        <v>0</v>
      </c>
      <c r="U24" s="50">
        <v>0</v>
      </c>
      <c r="V24" s="8">
        <v>0</v>
      </c>
      <c r="W24" s="50">
        <v>0</v>
      </c>
      <c r="X24" s="10">
        <f t="shared" si="4"/>
        <v>1393276</v>
      </c>
      <c r="Y24" s="10">
        <f t="shared" si="5"/>
        <v>60988</v>
      </c>
      <c r="Z24" s="8">
        <v>0</v>
      </c>
      <c r="AA24" s="8">
        <f>F42*G24</f>
        <v>12902</v>
      </c>
      <c r="AB24" s="8">
        <f>F43*G24</f>
        <v>19354</v>
      </c>
      <c r="AC24" s="8">
        <f>F41*G24</f>
        <v>5160</v>
      </c>
      <c r="AD24" s="8">
        <v>0</v>
      </c>
      <c r="AE24" s="31">
        <f t="shared" si="1"/>
        <v>2394908</v>
      </c>
      <c r="AF24" s="32">
        <f t="shared" si="2"/>
        <v>3169096</v>
      </c>
    </row>
    <row r="25" spans="3:32" s="1" customFormat="1" ht="29.25" customHeight="1">
      <c r="C25" s="105"/>
      <c r="D25" s="4" t="s">
        <v>55</v>
      </c>
      <c r="E25" s="22">
        <v>45141</v>
      </c>
      <c r="F25" s="26">
        <v>45142</v>
      </c>
      <c r="G25" s="13">
        <f t="shared" si="3"/>
        <v>2</v>
      </c>
      <c r="H25" s="9">
        <f t="shared" si="0"/>
        <v>0</v>
      </c>
      <c r="I25" s="8">
        <v>0</v>
      </c>
      <c r="J25" s="8">
        <v>0</v>
      </c>
      <c r="K25" s="8">
        <v>0</v>
      </c>
      <c r="L25" s="10">
        <f>F45*G25</f>
        <v>516128</v>
      </c>
      <c r="M25" s="51">
        <v>1</v>
      </c>
      <c r="N25" s="8">
        <v>0</v>
      </c>
      <c r="O25" s="50">
        <v>0</v>
      </c>
      <c r="P25" s="10">
        <v>0</v>
      </c>
      <c r="Q25" s="50">
        <v>0</v>
      </c>
      <c r="R25" s="8">
        <f>F48*G25</f>
        <v>387096</v>
      </c>
      <c r="S25" s="50">
        <v>3</v>
      </c>
      <c r="T25" s="8">
        <v>0</v>
      </c>
      <c r="U25" s="50">
        <v>0</v>
      </c>
      <c r="V25" s="8">
        <v>0</v>
      </c>
      <c r="W25" s="50">
        <v>0</v>
      </c>
      <c r="X25" s="10">
        <f t="shared" si="4"/>
        <v>1393276</v>
      </c>
      <c r="Y25" s="10">
        <f t="shared" si="5"/>
        <v>60988</v>
      </c>
      <c r="Z25" s="8">
        <v>0</v>
      </c>
      <c r="AA25" s="8">
        <f>F42*G25</f>
        <v>12902</v>
      </c>
      <c r="AB25" s="8">
        <f>F43*G25</f>
        <v>19354</v>
      </c>
      <c r="AC25" s="8">
        <f>F41*G25</f>
        <v>5160</v>
      </c>
      <c r="AD25" s="8">
        <v>0</v>
      </c>
      <c r="AE25" s="31">
        <f t="shared" si="1"/>
        <v>2394908</v>
      </c>
      <c r="AF25" s="32">
        <f t="shared" si="2"/>
        <v>3169096</v>
      </c>
    </row>
    <row r="26" spans="3:32" s="1" customFormat="1" ht="29.25" customHeight="1">
      <c r="C26" s="102" t="s">
        <v>56</v>
      </c>
      <c r="D26" s="4" t="s">
        <v>57</v>
      </c>
      <c r="E26" s="22">
        <v>45145</v>
      </c>
      <c r="F26" s="26">
        <v>45146</v>
      </c>
      <c r="G26" s="13">
        <f t="shared" si="3"/>
        <v>2</v>
      </c>
      <c r="H26" s="9">
        <f t="shared" si="0"/>
        <v>0</v>
      </c>
      <c r="I26" s="8">
        <v>0</v>
      </c>
      <c r="J26" s="8">
        <v>0</v>
      </c>
      <c r="K26" s="8">
        <v>0</v>
      </c>
      <c r="L26" s="10">
        <f>F45*G26</f>
        <v>516128</v>
      </c>
      <c r="M26" s="51">
        <v>1</v>
      </c>
      <c r="N26" s="8">
        <v>0</v>
      </c>
      <c r="O26" s="50">
        <v>0</v>
      </c>
      <c r="P26" s="10">
        <v>0</v>
      </c>
      <c r="Q26" s="50">
        <v>0</v>
      </c>
      <c r="R26" s="8">
        <f>F48*G26</f>
        <v>387096</v>
      </c>
      <c r="S26" s="50">
        <v>3</v>
      </c>
      <c r="T26" s="8">
        <v>0</v>
      </c>
      <c r="U26" s="50">
        <v>0</v>
      </c>
      <c r="V26" s="8">
        <v>0</v>
      </c>
      <c r="W26" s="50">
        <v>0</v>
      </c>
      <c r="X26" s="10">
        <f t="shared" si="4"/>
        <v>1393276</v>
      </c>
      <c r="Y26" s="10">
        <f t="shared" si="5"/>
        <v>60988</v>
      </c>
      <c r="Z26" s="8">
        <v>0</v>
      </c>
      <c r="AA26" s="8">
        <f>F42*G26</f>
        <v>12902</v>
      </c>
      <c r="AB26" s="8">
        <f>F43*G26</f>
        <v>19354</v>
      </c>
      <c r="AC26" s="8">
        <f>F41*G26</f>
        <v>5160</v>
      </c>
      <c r="AD26" s="8">
        <v>0</v>
      </c>
      <c r="AE26" s="31">
        <f t="shared" si="1"/>
        <v>2394908</v>
      </c>
      <c r="AF26" s="32">
        <f t="shared" si="2"/>
        <v>3169096</v>
      </c>
    </row>
    <row r="27" spans="3:32" s="1" customFormat="1" ht="29.25" customHeight="1">
      <c r="C27" s="100"/>
      <c r="D27" s="4" t="s">
        <v>58</v>
      </c>
      <c r="E27" s="22">
        <v>45147</v>
      </c>
      <c r="F27" s="26">
        <v>45148</v>
      </c>
      <c r="G27" s="13">
        <f t="shared" si="3"/>
        <v>2</v>
      </c>
      <c r="H27" s="9">
        <f t="shared" si="0"/>
        <v>0</v>
      </c>
      <c r="I27" s="8">
        <v>0</v>
      </c>
      <c r="J27" s="8">
        <v>0</v>
      </c>
      <c r="K27" s="8">
        <v>0</v>
      </c>
      <c r="L27" s="10">
        <f>F45*G27</f>
        <v>516128</v>
      </c>
      <c r="M27" s="51">
        <v>1</v>
      </c>
      <c r="N27" s="8">
        <v>0</v>
      </c>
      <c r="O27" s="50">
        <v>0</v>
      </c>
      <c r="P27" s="10">
        <v>0</v>
      </c>
      <c r="Q27" s="50">
        <v>0</v>
      </c>
      <c r="R27" s="8">
        <f>F48*G27</f>
        <v>387096</v>
      </c>
      <c r="S27" s="50">
        <v>3</v>
      </c>
      <c r="T27" s="8">
        <v>0</v>
      </c>
      <c r="U27" s="50">
        <v>0</v>
      </c>
      <c r="V27" s="8">
        <v>0</v>
      </c>
      <c r="W27" s="50">
        <v>0</v>
      </c>
      <c r="X27" s="10">
        <f t="shared" si="4"/>
        <v>1393276</v>
      </c>
      <c r="Y27" s="10">
        <f t="shared" si="5"/>
        <v>60988</v>
      </c>
      <c r="Z27" s="8">
        <v>0</v>
      </c>
      <c r="AA27" s="8">
        <f>F42*G27</f>
        <v>12902</v>
      </c>
      <c r="AB27" s="8">
        <f>F43*G26</f>
        <v>19354</v>
      </c>
      <c r="AC27" s="8">
        <f>F41*G27</f>
        <v>5160</v>
      </c>
      <c r="AD27" s="8">
        <v>0</v>
      </c>
      <c r="AE27" s="31">
        <f t="shared" si="1"/>
        <v>2394908</v>
      </c>
      <c r="AF27" s="32">
        <f t="shared" si="2"/>
        <v>3169096</v>
      </c>
    </row>
    <row r="28" spans="3:32" s="1" customFormat="1" ht="29.25" customHeight="1">
      <c r="C28" s="100"/>
      <c r="D28" s="4" t="s">
        <v>59</v>
      </c>
      <c r="E28" s="22">
        <v>45149</v>
      </c>
      <c r="F28" s="26">
        <v>45152</v>
      </c>
      <c r="G28" s="13">
        <f t="shared" si="3"/>
        <v>2</v>
      </c>
      <c r="H28" s="9">
        <f t="shared" si="0"/>
        <v>0</v>
      </c>
      <c r="I28" s="8">
        <v>0</v>
      </c>
      <c r="J28" s="8">
        <v>0</v>
      </c>
      <c r="K28" s="8">
        <v>0</v>
      </c>
      <c r="L28" s="10">
        <f>F45*G28</f>
        <v>516128</v>
      </c>
      <c r="M28" s="51">
        <v>1</v>
      </c>
      <c r="N28" s="8">
        <v>0</v>
      </c>
      <c r="O28" s="50">
        <v>0</v>
      </c>
      <c r="P28" s="10">
        <v>0</v>
      </c>
      <c r="Q28" s="50">
        <v>0</v>
      </c>
      <c r="R28" s="8">
        <f>F48*G28</f>
        <v>387096</v>
      </c>
      <c r="S28" s="50">
        <v>3</v>
      </c>
      <c r="T28" s="8">
        <v>0</v>
      </c>
      <c r="U28" s="50">
        <v>0</v>
      </c>
      <c r="V28" s="8">
        <v>0</v>
      </c>
      <c r="W28" s="50">
        <v>0</v>
      </c>
      <c r="X28" s="10">
        <f t="shared" si="4"/>
        <v>1393276</v>
      </c>
      <c r="Y28" s="10">
        <f t="shared" si="5"/>
        <v>60988</v>
      </c>
      <c r="Z28" s="8">
        <v>0</v>
      </c>
      <c r="AA28" s="8">
        <f>F42*G28</f>
        <v>12902</v>
      </c>
      <c r="AB28" s="8">
        <f>F43*G28</f>
        <v>19354</v>
      </c>
      <c r="AC28" s="8">
        <f>F41*G28</f>
        <v>5160</v>
      </c>
      <c r="AD28" s="8">
        <v>0</v>
      </c>
      <c r="AE28" s="31">
        <f t="shared" si="1"/>
        <v>2394908</v>
      </c>
      <c r="AF28" s="32">
        <f t="shared" si="2"/>
        <v>3169096</v>
      </c>
    </row>
    <row r="29" spans="3:32" s="1" customFormat="1" ht="29.25" customHeight="1">
      <c r="C29" s="100"/>
      <c r="D29" s="4" t="s">
        <v>60</v>
      </c>
      <c r="E29" s="22">
        <v>45153</v>
      </c>
      <c r="F29" s="26">
        <v>45154</v>
      </c>
      <c r="G29" s="13">
        <f t="shared" si="3"/>
        <v>2</v>
      </c>
      <c r="H29" s="9">
        <f t="shared" si="0"/>
        <v>0</v>
      </c>
      <c r="I29" s="8">
        <v>0</v>
      </c>
      <c r="J29" s="8">
        <v>0</v>
      </c>
      <c r="K29" s="8">
        <v>0</v>
      </c>
      <c r="L29" s="10">
        <f>F45*G29</f>
        <v>516128</v>
      </c>
      <c r="M29" s="51">
        <v>1</v>
      </c>
      <c r="N29" s="8">
        <v>0</v>
      </c>
      <c r="O29" s="50">
        <v>0</v>
      </c>
      <c r="P29" s="10">
        <v>0</v>
      </c>
      <c r="Q29" s="50">
        <v>0</v>
      </c>
      <c r="R29" s="8">
        <f>F48*G29</f>
        <v>387096</v>
      </c>
      <c r="S29" s="50">
        <v>3</v>
      </c>
      <c r="T29" s="8">
        <v>0</v>
      </c>
      <c r="U29" s="50">
        <v>0</v>
      </c>
      <c r="V29" s="8">
        <v>0</v>
      </c>
      <c r="W29" s="50">
        <v>0</v>
      </c>
      <c r="X29" s="10">
        <f t="shared" si="4"/>
        <v>1393276</v>
      </c>
      <c r="Y29" s="10">
        <f t="shared" si="5"/>
        <v>60988</v>
      </c>
      <c r="Z29" s="8">
        <v>0</v>
      </c>
      <c r="AA29" s="8">
        <f>F42*G29</f>
        <v>12902</v>
      </c>
      <c r="AB29" s="8">
        <f>F43*G29</f>
        <v>19354</v>
      </c>
      <c r="AC29" s="8">
        <f>F41*G29</f>
        <v>5160</v>
      </c>
      <c r="AD29" s="8">
        <v>0</v>
      </c>
      <c r="AE29" s="31">
        <f t="shared" si="1"/>
        <v>2394908</v>
      </c>
      <c r="AF29" s="32">
        <f t="shared" si="2"/>
        <v>3169096</v>
      </c>
    </row>
    <row r="30" spans="3:32" s="1" customFormat="1" ht="29.25" customHeight="1">
      <c r="C30" s="100"/>
      <c r="D30" s="4" t="s">
        <v>61</v>
      </c>
      <c r="E30" s="22">
        <v>45155</v>
      </c>
      <c r="F30" s="26">
        <v>45156</v>
      </c>
      <c r="G30" s="13">
        <f t="shared" si="3"/>
        <v>2</v>
      </c>
      <c r="H30" s="9">
        <f t="shared" si="0"/>
        <v>0</v>
      </c>
      <c r="I30" s="8">
        <v>0</v>
      </c>
      <c r="J30" s="8">
        <v>0</v>
      </c>
      <c r="K30" s="8">
        <v>0</v>
      </c>
      <c r="L30" s="10">
        <f>F45*G30</f>
        <v>516128</v>
      </c>
      <c r="M30" s="51">
        <v>1</v>
      </c>
      <c r="N30" s="8">
        <v>0</v>
      </c>
      <c r="O30" s="50">
        <v>0</v>
      </c>
      <c r="P30" s="10">
        <v>0</v>
      </c>
      <c r="Q30" s="50">
        <v>0</v>
      </c>
      <c r="R30" s="8">
        <f>F48*G30</f>
        <v>387096</v>
      </c>
      <c r="S30" s="50">
        <v>3</v>
      </c>
      <c r="T30" s="8">
        <v>0</v>
      </c>
      <c r="U30" s="50">
        <v>0</v>
      </c>
      <c r="V30" s="8">
        <v>0</v>
      </c>
      <c r="W30" s="50">
        <v>0</v>
      </c>
      <c r="X30" s="10">
        <f t="shared" si="4"/>
        <v>1393276</v>
      </c>
      <c r="Y30" s="10">
        <f t="shared" si="5"/>
        <v>60988</v>
      </c>
      <c r="Z30" s="8">
        <v>0</v>
      </c>
      <c r="AA30" s="8">
        <f>F42*G30</f>
        <v>12902</v>
      </c>
      <c r="AB30" s="8">
        <f>F43*G30</f>
        <v>19354</v>
      </c>
      <c r="AC30" s="8">
        <f>F41*G30</f>
        <v>5160</v>
      </c>
      <c r="AD30" s="8">
        <v>0</v>
      </c>
      <c r="AE30" s="31">
        <f t="shared" si="1"/>
        <v>2394908</v>
      </c>
      <c r="AF30" s="32">
        <f t="shared" si="2"/>
        <v>3169096</v>
      </c>
    </row>
    <row r="31" spans="3:32" s="1" customFormat="1" ht="29.25" customHeight="1">
      <c r="C31" s="100"/>
      <c r="D31" s="4" t="s">
        <v>62</v>
      </c>
      <c r="E31" s="22">
        <v>45159</v>
      </c>
      <c r="F31" s="26">
        <v>45160</v>
      </c>
      <c r="G31" s="13">
        <f t="shared" si="3"/>
        <v>2</v>
      </c>
      <c r="H31" s="9">
        <f t="shared" si="0"/>
        <v>0</v>
      </c>
      <c r="I31" s="8">
        <v>0</v>
      </c>
      <c r="J31" s="8">
        <v>0</v>
      </c>
      <c r="K31" s="8">
        <v>0</v>
      </c>
      <c r="L31" s="10">
        <f>F45*G31</f>
        <v>516128</v>
      </c>
      <c r="M31" s="51">
        <v>1</v>
      </c>
      <c r="N31" s="8">
        <v>0</v>
      </c>
      <c r="O31" s="50">
        <v>0</v>
      </c>
      <c r="P31" s="10">
        <v>0</v>
      </c>
      <c r="Q31" s="50">
        <v>0</v>
      </c>
      <c r="R31" s="8">
        <f>F48*G31</f>
        <v>387096</v>
      </c>
      <c r="S31" s="50">
        <v>3</v>
      </c>
      <c r="T31" s="8">
        <v>0</v>
      </c>
      <c r="U31" s="50">
        <v>0</v>
      </c>
      <c r="V31" s="8">
        <v>0</v>
      </c>
      <c r="W31" s="50">
        <v>0</v>
      </c>
      <c r="X31" s="10">
        <f t="shared" si="4"/>
        <v>1393276</v>
      </c>
      <c r="Y31" s="10">
        <f t="shared" si="5"/>
        <v>60988</v>
      </c>
      <c r="Z31" s="8">
        <v>0</v>
      </c>
      <c r="AA31" s="8">
        <f>F42*G31</f>
        <v>12902</v>
      </c>
      <c r="AB31" s="8">
        <f>F43*G31</f>
        <v>19354</v>
      </c>
      <c r="AC31" s="8">
        <f>F41*G31</f>
        <v>5160</v>
      </c>
      <c r="AD31" s="8">
        <v>0</v>
      </c>
      <c r="AE31" s="31">
        <f t="shared" si="1"/>
        <v>2394908</v>
      </c>
      <c r="AF31" s="32">
        <f t="shared" si="2"/>
        <v>3169096</v>
      </c>
    </row>
    <row r="32" spans="3:32" s="1" customFormat="1" ht="29.25" customHeight="1">
      <c r="C32" s="100"/>
      <c r="D32" s="4" t="s">
        <v>63</v>
      </c>
      <c r="E32" s="22">
        <v>45161</v>
      </c>
      <c r="F32" s="26">
        <v>45162</v>
      </c>
      <c r="G32" s="13">
        <f t="shared" si="3"/>
        <v>2</v>
      </c>
      <c r="H32" s="9">
        <f t="shared" si="0"/>
        <v>0</v>
      </c>
      <c r="I32" s="8">
        <v>0</v>
      </c>
      <c r="J32" s="8">
        <v>0</v>
      </c>
      <c r="K32" s="8">
        <v>0</v>
      </c>
      <c r="L32" s="10">
        <f>F45*G32</f>
        <v>516128</v>
      </c>
      <c r="M32" s="51">
        <v>1</v>
      </c>
      <c r="N32" s="8">
        <v>0</v>
      </c>
      <c r="O32" s="50">
        <v>0</v>
      </c>
      <c r="P32" s="10">
        <v>0</v>
      </c>
      <c r="Q32" s="50">
        <v>0</v>
      </c>
      <c r="R32" s="8">
        <f>F48*G32</f>
        <v>387096</v>
      </c>
      <c r="S32" s="50">
        <v>3</v>
      </c>
      <c r="T32" s="8">
        <v>0</v>
      </c>
      <c r="U32" s="50">
        <v>0</v>
      </c>
      <c r="V32" s="8">
        <v>0</v>
      </c>
      <c r="W32" s="50">
        <v>0</v>
      </c>
      <c r="X32" s="10">
        <f t="shared" si="4"/>
        <v>1393276</v>
      </c>
      <c r="Y32" s="10">
        <f t="shared" si="5"/>
        <v>60988</v>
      </c>
      <c r="Z32" s="8">
        <v>0</v>
      </c>
      <c r="AA32" s="8">
        <f>F42*G32</f>
        <v>12902</v>
      </c>
      <c r="AB32" s="8">
        <f>F43*G32</f>
        <v>19354</v>
      </c>
      <c r="AC32" s="8">
        <f>F41*G32</f>
        <v>5160</v>
      </c>
      <c r="AD32" s="8">
        <v>0</v>
      </c>
      <c r="AE32" s="31">
        <f t="shared" si="1"/>
        <v>2394908</v>
      </c>
      <c r="AF32" s="32">
        <f t="shared" si="2"/>
        <v>3169096</v>
      </c>
    </row>
    <row r="33" spans="3:32" s="1" customFormat="1" ht="32.25" customHeight="1">
      <c r="C33" s="106" t="s">
        <v>64</v>
      </c>
      <c r="D33" s="12" t="s">
        <v>65</v>
      </c>
      <c r="E33" s="22">
        <v>45163</v>
      </c>
      <c r="F33" s="26">
        <v>45164</v>
      </c>
      <c r="G33" s="13">
        <v>2</v>
      </c>
      <c r="H33" s="9">
        <f t="shared" si="0"/>
        <v>0</v>
      </c>
      <c r="I33" s="8">
        <v>0</v>
      </c>
      <c r="J33" s="8">
        <v>0</v>
      </c>
      <c r="K33" s="8">
        <v>0</v>
      </c>
      <c r="L33" s="10">
        <f>F45*G33</f>
        <v>516128</v>
      </c>
      <c r="M33" s="51">
        <v>1</v>
      </c>
      <c r="N33" s="8">
        <v>0</v>
      </c>
      <c r="O33" s="50">
        <v>0</v>
      </c>
      <c r="P33" s="10">
        <v>0</v>
      </c>
      <c r="Q33" s="50">
        <v>0</v>
      </c>
      <c r="R33" s="8">
        <f>F48*G33</f>
        <v>387096</v>
      </c>
      <c r="S33" s="50">
        <v>3</v>
      </c>
      <c r="T33" s="8">
        <v>0</v>
      </c>
      <c r="U33" s="50">
        <v>0</v>
      </c>
      <c r="V33" s="8">
        <v>0</v>
      </c>
      <c r="W33" s="50">
        <v>0</v>
      </c>
      <c r="X33" s="10">
        <f t="shared" si="4"/>
        <v>1393276</v>
      </c>
      <c r="Y33" s="10">
        <f t="shared" si="5"/>
        <v>60988</v>
      </c>
      <c r="Z33" s="8">
        <v>0</v>
      </c>
      <c r="AA33" s="8">
        <f>F42*G33</f>
        <v>12902</v>
      </c>
      <c r="AB33" s="8">
        <f>F43*G33</f>
        <v>19354</v>
      </c>
      <c r="AC33" s="8">
        <f>F41*G33</f>
        <v>5160</v>
      </c>
      <c r="AD33" s="8">
        <v>0</v>
      </c>
      <c r="AE33" s="31">
        <f t="shared" si="1"/>
        <v>2394908</v>
      </c>
      <c r="AF33" s="32">
        <f t="shared" si="2"/>
        <v>3169096</v>
      </c>
    </row>
    <row r="34" spans="3:32" s="1" customFormat="1" ht="32.25" customHeight="1">
      <c r="C34" s="107"/>
      <c r="D34" s="12" t="s">
        <v>66</v>
      </c>
      <c r="E34" s="22">
        <v>45166</v>
      </c>
      <c r="F34" s="27">
        <v>45167</v>
      </c>
      <c r="G34" s="13">
        <f t="shared" si="3"/>
        <v>2</v>
      </c>
      <c r="H34" s="9">
        <f t="shared" si="0"/>
        <v>0</v>
      </c>
      <c r="I34" s="8">
        <v>0</v>
      </c>
      <c r="J34" s="8">
        <v>0</v>
      </c>
      <c r="K34" s="8">
        <v>0</v>
      </c>
      <c r="L34" s="10">
        <f>F45*G34</f>
        <v>516128</v>
      </c>
      <c r="M34" s="51">
        <v>1</v>
      </c>
      <c r="N34" s="8">
        <v>0</v>
      </c>
      <c r="O34" s="50">
        <v>0</v>
      </c>
      <c r="P34" s="10">
        <v>0</v>
      </c>
      <c r="Q34" s="50">
        <v>0</v>
      </c>
      <c r="R34" s="8">
        <f>F48*G34</f>
        <v>387096</v>
      </c>
      <c r="S34" s="50">
        <v>3</v>
      </c>
      <c r="T34" s="8">
        <v>0</v>
      </c>
      <c r="U34" s="50">
        <v>0</v>
      </c>
      <c r="V34" s="8">
        <v>0</v>
      </c>
      <c r="W34" s="50">
        <v>0</v>
      </c>
      <c r="X34" s="10">
        <f t="shared" si="4"/>
        <v>1393276</v>
      </c>
      <c r="Y34" s="10">
        <f t="shared" si="5"/>
        <v>60988</v>
      </c>
      <c r="Z34" s="8">
        <v>0</v>
      </c>
      <c r="AA34" s="8">
        <f>F42*G34</f>
        <v>12902</v>
      </c>
      <c r="AB34" s="8">
        <f>F43*G34</f>
        <v>19354</v>
      </c>
      <c r="AC34" s="8">
        <f>F41*G34</f>
        <v>5160</v>
      </c>
      <c r="AD34" s="8">
        <v>0</v>
      </c>
      <c r="AE34" s="31">
        <f t="shared" si="1"/>
        <v>2394908</v>
      </c>
      <c r="AF34" s="32">
        <f t="shared" si="2"/>
        <v>3169096</v>
      </c>
    </row>
    <row r="35" spans="3:32" s="1" customFormat="1" ht="29.25" customHeight="1">
      <c r="C35" s="97" t="s">
        <v>67</v>
      </c>
      <c r="D35" s="98"/>
      <c r="E35" s="24">
        <v>45168</v>
      </c>
      <c r="F35" s="27">
        <v>45168</v>
      </c>
      <c r="G35" s="13">
        <f t="shared" si="3"/>
        <v>1</v>
      </c>
      <c r="H35" s="9">
        <f t="shared" si="0"/>
        <v>0</v>
      </c>
      <c r="I35" s="8">
        <v>0</v>
      </c>
      <c r="J35" s="8">
        <v>0</v>
      </c>
      <c r="K35" s="8">
        <v>0</v>
      </c>
      <c r="L35" s="10">
        <f>F45*G35</f>
        <v>258064</v>
      </c>
      <c r="M35" s="51">
        <v>1</v>
      </c>
      <c r="N35" s="8">
        <v>0</v>
      </c>
      <c r="O35" s="50">
        <v>0</v>
      </c>
      <c r="P35" s="10">
        <v>0</v>
      </c>
      <c r="Q35" s="50">
        <v>0</v>
      </c>
      <c r="R35" s="8">
        <f>F48*G35</f>
        <v>193548</v>
      </c>
      <c r="S35" s="50">
        <v>3</v>
      </c>
      <c r="T35" s="8">
        <v>0</v>
      </c>
      <c r="U35" s="50">
        <v>0</v>
      </c>
      <c r="V35" s="8">
        <v>0</v>
      </c>
      <c r="W35" s="50">
        <v>0</v>
      </c>
      <c r="X35" s="10">
        <f t="shared" si="4"/>
        <v>696638</v>
      </c>
      <c r="Y35" s="10">
        <f t="shared" si="5"/>
        <v>30494</v>
      </c>
      <c r="Z35" s="8">
        <v>0</v>
      </c>
      <c r="AA35" s="8">
        <f>F42*G35</f>
        <v>6451</v>
      </c>
      <c r="AB35" s="8">
        <f>F43*G35</f>
        <v>9677</v>
      </c>
      <c r="AC35" s="8">
        <f>F41*G35</f>
        <v>2580</v>
      </c>
      <c r="AD35" s="8">
        <v>0</v>
      </c>
      <c r="AE35" s="31">
        <f t="shared" si="1"/>
        <v>1197456</v>
      </c>
      <c r="AF35" s="32">
        <f t="shared" si="2"/>
        <v>1584548</v>
      </c>
    </row>
    <row r="36" spans="3:32" s="1" customFormat="1" ht="29.25" customHeight="1">
      <c r="C36" s="99" t="s">
        <v>68</v>
      </c>
      <c r="D36" s="98"/>
      <c r="E36" s="23">
        <v>45169</v>
      </c>
      <c r="F36" s="28">
        <v>45169</v>
      </c>
      <c r="G36" s="13">
        <f t="shared" si="3"/>
        <v>1</v>
      </c>
      <c r="H36" s="9">
        <f t="shared" si="0"/>
        <v>0</v>
      </c>
      <c r="I36" s="8">
        <v>0</v>
      </c>
      <c r="J36" s="8">
        <v>0</v>
      </c>
      <c r="K36" s="8">
        <v>0</v>
      </c>
      <c r="L36" s="10">
        <f>F45*G36</f>
        <v>258064</v>
      </c>
      <c r="M36" s="51">
        <v>1</v>
      </c>
      <c r="N36" s="8">
        <v>0</v>
      </c>
      <c r="O36" s="50">
        <v>0</v>
      </c>
      <c r="P36" s="10">
        <v>0</v>
      </c>
      <c r="Q36" s="50">
        <v>0</v>
      </c>
      <c r="R36" s="8">
        <f>F48*G36</f>
        <v>193548</v>
      </c>
      <c r="S36" s="50">
        <v>3</v>
      </c>
      <c r="T36" s="8">
        <v>0</v>
      </c>
      <c r="U36" s="50">
        <v>0</v>
      </c>
      <c r="V36" s="8">
        <v>0</v>
      </c>
      <c r="W36" s="50">
        <v>0</v>
      </c>
      <c r="X36" s="10">
        <f t="shared" si="4"/>
        <v>696638</v>
      </c>
      <c r="Y36" s="10">
        <f t="shared" si="5"/>
        <v>30494</v>
      </c>
      <c r="Z36" s="8">
        <v>0</v>
      </c>
      <c r="AA36" s="8">
        <f>F42*G36</f>
        <v>6451</v>
      </c>
      <c r="AB36" s="8">
        <f>F43*G36</f>
        <v>9677</v>
      </c>
      <c r="AC36" s="8">
        <f>F41*G36</f>
        <v>2580</v>
      </c>
      <c r="AD36" s="8">
        <v>0</v>
      </c>
      <c r="AE36" s="31">
        <f t="shared" si="1"/>
        <v>1197456</v>
      </c>
      <c r="AF36" s="32">
        <f t="shared" si="2"/>
        <v>1584548</v>
      </c>
    </row>
    <row r="37" spans="3:32" ht="24.75" customHeight="1">
      <c r="C37" s="6"/>
      <c r="D37" s="7"/>
      <c r="E37" s="14"/>
      <c r="F37" s="1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60" t="s">
        <v>69</v>
      </c>
      <c r="Z37" s="60"/>
      <c r="AA37" s="60"/>
      <c r="AB37" s="60"/>
      <c r="AC37" s="60"/>
      <c r="AD37" s="60"/>
      <c r="AE37" s="63">
        <f>SUM(AF16:AF36)</f>
        <v>63381920</v>
      </c>
      <c r="AF37" s="64"/>
    </row>
    <row r="39" spans="3:32" ht="15">
      <c r="D39" s="54" t="s">
        <v>70</v>
      </c>
      <c r="E39" s="54" t="s">
        <v>71</v>
      </c>
      <c r="F39" s="54" t="s">
        <v>72</v>
      </c>
      <c r="G39" s="58" t="s">
        <v>27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</row>
    <row r="40" spans="3:32" ht="15">
      <c r="D40" s="55" t="s">
        <v>73</v>
      </c>
      <c r="E40" s="55"/>
      <c r="F40" s="55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</row>
    <row r="41" spans="3:32" ht="15">
      <c r="D41" s="36" t="s">
        <v>74</v>
      </c>
      <c r="E41" s="39">
        <v>80000</v>
      </c>
      <c r="F41" s="39">
        <v>2580</v>
      </c>
      <c r="G41" s="58" t="s">
        <v>75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 spans="3:32" ht="15">
      <c r="D42" s="36" t="s">
        <v>76</v>
      </c>
      <c r="E42" s="39">
        <v>200000</v>
      </c>
      <c r="F42" s="39">
        <v>6451</v>
      </c>
      <c r="G42" s="58" t="s">
        <v>75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 spans="3:32" ht="15">
      <c r="D43" s="37" t="s">
        <v>77</v>
      </c>
      <c r="E43" s="39">
        <v>300000</v>
      </c>
      <c r="F43" s="39">
        <v>9677</v>
      </c>
      <c r="G43" s="58" t="s">
        <v>75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 spans="3:32" ht="15">
      <c r="D44" s="55" t="s">
        <v>78</v>
      </c>
      <c r="E44" s="55"/>
      <c r="F44" s="55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3:32" ht="15">
      <c r="D45" s="36" t="s">
        <v>79</v>
      </c>
      <c r="E45" s="39">
        <v>8000000</v>
      </c>
      <c r="F45" s="39">
        <v>258064</v>
      </c>
      <c r="G45" s="58" t="s">
        <v>80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 spans="3:32" ht="15">
      <c r="D46" s="36" t="s">
        <v>81</v>
      </c>
      <c r="E46" s="39">
        <v>3500000</v>
      </c>
      <c r="F46" s="39">
        <v>112903</v>
      </c>
      <c r="G46" s="58" t="s">
        <v>82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AC46" s="53">
        <f>SUM(X16:X36)</f>
        <v>27865520</v>
      </c>
    </row>
    <row r="47" spans="3:32" ht="15">
      <c r="D47" s="36" t="s">
        <v>83</v>
      </c>
      <c r="E47" s="39">
        <v>3500000</v>
      </c>
      <c r="F47" s="57">
        <v>112903</v>
      </c>
      <c r="G47" s="58" t="s">
        <v>84</v>
      </c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 spans="3:32" ht="15">
      <c r="D48" s="36" t="s">
        <v>85</v>
      </c>
      <c r="E48" s="39">
        <v>6000000</v>
      </c>
      <c r="F48" s="39">
        <v>193548</v>
      </c>
      <c r="G48" s="58" t="s">
        <v>86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 spans="4:24" ht="15">
      <c r="D49" s="36" t="s">
        <v>87</v>
      </c>
      <c r="E49" s="39">
        <v>3500000</v>
      </c>
      <c r="F49" s="39">
        <v>112903</v>
      </c>
      <c r="G49" s="58" t="s">
        <v>88</v>
      </c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 spans="4:24" ht="15">
      <c r="D50" s="36" t="s">
        <v>89</v>
      </c>
      <c r="E50" s="39">
        <v>3500000</v>
      </c>
      <c r="F50" s="39">
        <v>112903</v>
      </c>
      <c r="G50" s="58" t="s">
        <v>90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 spans="4:24" ht="15">
      <c r="D51" s="55" t="s">
        <v>91</v>
      </c>
      <c r="E51" s="55"/>
      <c r="F51" s="55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</row>
    <row r="52" spans="4:24" ht="15">
      <c r="D52" s="38" t="s">
        <v>92</v>
      </c>
      <c r="E52" s="39">
        <v>3500000</v>
      </c>
      <c r="F52" s="57">
        <v>30494</v>
      </c>
      <c r="G52" s="58" t="s">
        <v>93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 spans="4:24" ht="15">
      <c r="D53" s="36" t="s">
        <v>94</v>
      </c>
      <c r="E53" s="39">
        <v>1000000</v>
      </c>
      <c r="F53" s="36">
        <v>696638</v>
      </c>
      <c r="G53" s="58" t="s">
        <v>95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 spans="4:24" ht="15">
      <c r="D54" s="36" t="s">
        <v>96</v>
      </c>
      <c r="E54" s="39">
        <v>0</v>
      </c>
      <c r="F54" s="36">
        <v>0</v>
      </c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</sheetData>
  <mergeCells count="59">
    <mergeCell ref="G54:X54"/>
    <mergeCell ref="C3:AF3"/>
    <mergeCell ref="AE6:AF6"/>
    <mergeCell ref="AE4:AF5"/>
    <mergeCell ref="G4:H6"/>
    <mergeCell ref="D4:F6"/>
    <mergeCell ref="C4:C6"/>
    <mergeCell ref="X5:Z5"/>
    <mergeCell ref="X6:X7"/>
    <mergeCell ref="Y6:Y7"/>
    <mergeCell ref="Z6:Z7"/>
    <mergeCell ref="L6:L7"/>
    <mergeCell ref="N6:N7"/>
    <mergeCell ref="P6:P7"/>
    <mergeCell ref="AB6:AB7"/>
    <mergeCell ref="M6:M7"/>
    <mergeCell ref="L5:W5"/>
    <mergeCell ref="C35:D35"/>
    <mergeCell ref="C36:D36"/>
    <mergeCell ref="C16:C21"/>
    <mergeCell ref="C8:C14"/>
    <mergeCell ref="C22:C25"/>
    <mergeCell ref="C26:C32"/>
    <mergeCell ref="C33:C34"/>
    <mergeCell ref="W6:W7"/>
    <mergeCell ref="I4:K4"/>
    <mergeCell ref="L4:AD4"/>
    <mergeCell ref="I5:I7"/>
    <mergeCell ref="K5:K7"/>
    <mergeCell ref="J5:J7"/>
    <mergeCell ref="AC6:AC7"/>
    <mergeCell ref="AA5:AD5"/>
    <mergeCell ref="AD6:AD7"/>
    <mergeCell ref="R6:R7"/>
    <mergeCell ref="T6:T7"/>
    <mergeCell ref="V6:V7"/>
    <mergeCell ref="AA6:AA7"/>
    <mergeCell ref="Q6:Q7"/>
    <mergeCell ref="O6:O7"/>
    <mergeCell ref="S6:S7"/>
    <mergeCell ref="U6:U7"/>
    <mergeCell ref="G45:X45"/>
    <mergeCell ref="G46:X46"/>
    <mergeCell ref="Y37:AD37"/>
    <mergeCell ref="AE15:AF15"/>
    <mergeCell ref="G39:X39"/>
    <mergeCell ref="G40:X40"/>
    <mergeCell ref="G42:X42"/>
    <mergeCell ref="G43:X43"/>
    <mergeCell ref="G41:X41"/>
    <mergeCell ref="AE37:AF37"/>
    <mergeCell ref="AB15:AD15"/>
    <mergeCell ref="G52:X52"/>
    <mergeCell ref="G53:X53"/>
    <mergeCell ref="G47:X47"/>
    <mergeCell ref="G48:X48"/>
    <mergeCell ref="G49:X49"/>
    <mergeCell ref="G50:X50"/>
    <mergeCell ref="G51:X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Willian Andres Moreno Prieto</cp:lastModifiedBy>
  <cp:revision/>
  <dcterms:created xsi:type="dcterms:W3CDTF">2023-06-10T00:01:51Z</dcterms:created>
  <dcterms:modified xsi:type="dcterms:W3CDTF">2023-06-24T01:49:30Z</dcterms:modified>
  <cp:category/>
  <cp:contentStatus/>
</cp:coreProperties>
</file>