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comex-my.sharepoint.com/personal/archivo01_grupoalcomex_com/Documents/Escritorio/OTROS/"/>
    </mc:Choice>
  </mc:AlternateContent>
  <xr:revisionPtr revIDLastSave="1314" documentId="13_ncr:1_{192CD842-C822-4835-8321-1FF10100F4D3}" xr6:coauthVersionLast="47" xr6:coauthVersionMax="47" xr10:uidLastSave="{DE68A24A-286D-4E1D-90CA-3FB1960BFD60}"/>
  <bookViews>
    <workbookView xWindow="-120" yWindow="-120" windowWidth="20730" windowHeight="11040" activeTab="1" xr2:uid="{58ACDE8E-36BB-4A0B-BCE1-89B6C7EE93AC}"/>
  </bookViews>
  <sheets>
    <sheet name="2023" sheetId="1" r:id="rId1"/>
    <sheet name="VALORES" sheetId="2" r:id="rId2"/>
    <sheet name="Proyeccion Ahorro" sheetId="3" r:id="rId3"/>
    <sheet name="Cafeteria y Panaderia" sheetId="5" r:id="rId4"/>
  </sheets>
  <definedNames>
    <definedName name="_xlnm.Print_Area" localSheetId="3">'Cafeteria y Panaderia'!$B$1:$E$7</definedName>
    <definedName name="_xlnm.Print_Area" localSheetId="1">VALORES!$J$13:$K$19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D3" i="5" s="1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N9" i="1"/>
  <c r="H9" i="1"/>
  <c r="B23" i="1"/>
  <c r="C33" i="3"/>
  <c r="K19" i="2"/>
  <c r="K14" i="2"/>
  <c r="K13" i="2"/>
  <c r="D8" i="2"/>
  <c r="D9" i="2"/>
  <c r="C9" i="2" s="1"/>
  <c r="F9" i="2" s="1"/>
  <c r="B8" i="1" s="1"/>
  <c r="D10" i="2"/>
  <c r="D11" i="2"/>
  <c r="D12" i="2"/>
  <c r="D13" i="2"/>
  <c r="D14" i="2"/>
  <c r="C14" i="2" s="1"/>
  <c r="F14" i="2" s="1"/>
  <c r="B13" i="1" s="1"/>
  <c r="D15" i="2"/>
  <c r="D16" i="2"/>
  <c r="D17" i="2"/>
  <c r="C17" i="2" s="1"/>
  <c r="D18" i="2"/>
  <c r="D19" i="2"/>
  <c r="D20" i="2"/>
  <c r="D21" i="2"/>
  <c r="D22" i="2"/>
  <c r="C22" i="2" s="1"/>
  <c r="F22" i="2" s="1"/>
  <c r="B21" i="1" s="1"/>
  <c r="D23" i="2"/>
  <c r="D24" i="2"/>
  <c r="D7" i="2"/>
  <c r="C7" i="2" s="1"/>
  <c r="F7" i="2" s="1"/>
  <c r="B6" i="1" s="1"/>
  <c r="D6" i="2"/>
  <c r="C6" i="2" s="1"/>
  <c r="F6" i="2" s="1"/>
  <c r="B5" i="1" s="1"/>
  <c r="F10" i="2"/>
  <c r="B9" i="1" s="1"/>
  <c r="F15" i="2"/>
  <c r="B14" i="1" s="1"/>
  <c r="F18" i="2"/>
  <c r="B17" i="1" s="1"/>
  <c r="F23" i="2"/>
  <c r="B22" i="1" s="1"/>
  <c r="C24" i="2"/>
  <c r="F24" i="2" s="1"/>
  <c r="C8" i="2"/>
  <c r="F8" i="2" s="1"/>
  <c r="B7" i="1" s="1"/>
  <c r="C10" i="2"/>
  <c r="C11" i="2"/>
  <c r="F11" i="2" s="1"/>
  <c r="B10" i="1" s="1"/>
  <c r="C12" i="2"/>
  <c r="F12" i="2" s="1"/>
  <c r="B11" i="1" s="1"/>
  <c r="C13" i="2"/>
  <c r="F13" i="2" s="1"/>
  <c r="B12" i="1" s="1"/>
  <c r="C15" i="2"/>
  <c r="C16" i="2"/>
  <c r="F16" i="2" s="1"/>
  <c r="B15" i="1" s="1"/>
  <c r="C18" i="2"/>
  <c r="C19" i="2"/>
  <c r="F19" i="2" s="1"/>
  <c r="B18" i="1" s="1"/>
  <c r="C20" i="2"/>
  <c r="F20" i="2" s="1"/>
  <c r="B19" i="1" s="1"/>
  <c r="C21" i="2"/>
  <c r="F21" i="2" s="1"/>
  <c r="B20" i="1" s="1"/>
  <c r="C23" i="2"/>
  <c r="E24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7" i="2"/>
  <c r="E6" i="2"/>
  <c r="G2" i="2"/>
  <c r="C11" i="1"/>
  <c r="C9" i="1"/>
  <c r="C8" i="1"/>
  <c r="R22" i="1"/>
  <c r="X22" i="1"/>
  <c r="AA22" i="1"/>
  <c r="H18" i="1" s="1"/>
  <c r="N28" i="1"/>
  <c r="C13" i="1" s="1"/>
  <c r="K28" i="1"/>
  <c r="C12" i="1" s="1"/>
  <c r="K27" i="1"/>
  <c r="AD43" i="1"/>
  <c r="AA43" i="1"/>
  <c r="X43" i="1"/>
  <c r="H27" i="1" s="1"/>
  <c r="H28" i="1" s="1"/>
  <c r="U43" i="1"/>
  <c r="N19" i="1" s="1"/>
  <c r="AD22" i="1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B33" i="3"/>
  <c r="R43" i="1"/>
  <c r="U22" i="1"/>
  <c r="K9" i="1" s="1"/>
  <c r="E2" i="2"/>
  <c r="B2" i="2"/>
  <c r="F17" i="2" l="1"/>
  <c r="B16" i="1" s="1"/>
  <c r="N36" i="1"/>
  <c r="N37" i="1" s="1"/>
  <c r="C16" i="1" s="1"/>
  <c r="K36" i="1"/>
  <c r="K37" i="1" s="1"/>
  <c r="C15" i="1" s="1"/>
  <c r="H37" i="1"/>
  <c r="C14" i="1" s="1"/>
  <c r="K18" i="1"/>
  <c r="B34" i="3"/>
  <c r="C2" i="2"/>
  <c r="N10" i="1"/>
  <c r="C7" i="1" s="1"/>
  <c r="K10" i="1"/>
  <c r="C6" i="1" s="1"/>
  <c r="H19" i="1"/>
  <c r="C2" i="1"/>
  <c r="H10" i="1"/>
  <c r="C5" i="1" s="1"/>
  <c r="D10" i="1" l="1"/>
  <c r="D18" i="1"/>
  <c r="D20" i="1"/>
  <c r="D5" i="1"/>
  <c r="D11" i="1"/>
  <c r="D12" i="1"/>
  <c r="D22" i="1"/>
  <c r="D13" i="1"/>
  <c r="D21" i="1"/>
  <c r="D19" i="1"/>
  <c r="D8" i="1"/>
  <c r="D17" i="1"/>
  <c r="D15" i="1"/>
  <c r="K19" i="1"/>
  <c r="D7" i="1"/>
  <c r="D2" i="1"/>
  <c r="D14" i="1"/>
  <c r="D6" i="1"/>
  <c r="D23" i="1" l="1"/>
  <c r="D16" i="1"/>
  <c r="D9" i="1"/>
  <c r="D27" i="1" l="1"/>
</calcChain>
</file>

<file path=xl/sharedStrings.xml><?xml version="1.0" encoding="utf-8"?>
<sst xmlns="http://schemas.openxmlformats.org/spreadsheetml/2006/main" count="160" uniqueCount="101">
  <si>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</si>
  <si>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</si>
  <si>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</si>
  <si>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</si>
  <si>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</si>
  <si>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</si>
  <si>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</si>
  <si>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</si>
  <si>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</si>
  <si>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</si>
  <si>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</si>
  <si>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</si>
  <si>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INGRESOS</t>
  </si>
  <si>
    <t>EGRESOS</t>
  </si>
  <si>
    <t>SALDO</t>
  </si>
  <si>
    <t>CUADRO EGRESOS</t>
  </si>
  <si>
    <t>ODONTOLOGIA</t>
  </si>
  <si>
    <t>TOTAL</t>
  </si>
  <si>
    <t>MES</t>
  </si>
  <si>
    <t>PRIMAS DE SERVICIO</t>
  </si>
  <si>
    <t>SUELDO MENSUAL</t>
  </si>
  <si>
    <t>PLAN AHORROS</t>
  </si>
  <si>
    <t>ICETEX</t>
  </si>
  <si>
    <t>OTROS</t>
  </si>
  <si>
    <t>RESTAURANTE</t>
  </si>
  <si>
    <t>ENERO 2023</t>
  </si>
  <si>
    <t>RAPICREDIT</t>
  </si>
  <si>
    <t>ABRIL 2023</t>
  </si>
  <si>
    <t>SUELDO</t>
  </si>
  <si>
    <t>Vlr DIA</t>
  </si>
  <si>
    <t>Vlr HORA</t>
  </si>
  <si>
    <t>DIAS LABORADOS</t>
  </si>
  <si>
    <t>Vlr PRIMA</t>
  </si>
  <si>
    <t>GENERAL JULIO</t>
  </si>
  <si>
    <t>SOLVENTA</t>
  </si>
  <si>
    <t>GENERAL AGOSTO</t>
  </si>
  <si>
    <t>PEDRO</t>
  </si>
  <si>
    <t>DANIEL</t>
  </si>
  <si>
    <t>PORTATIL</t>
  </si>
  <si>
    <t>ARRIENDO</t>
  </si>
  <si>
    <t>GENERAL SEPTIEMBRE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</si>
  <si>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</si>
  <si>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</si>
  <si>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</si>
  <si>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</si>
  <si>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</si>
  <si>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</si>
  <si>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</si>
  <si>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</si>
  <si>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</si>
  <si>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</si>
  <si>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</si>
  <si>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</si>
  <si>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Dia</t>
  </si>
  <si>
    <t>Total Ahorro</t>
  </si>
  <si>
    <t>Gran Total</t>
  </si>
  <si>
    <t>GENERAL DEUDAS</t>
  </si>
  <si>
    <t>DATACREDITO</t>
  </si>
  <si>
    <t>ARACELI</t>
  </si>
  <si>
    <t>MAYO 2023</t>
  </si>
  <si>
    <t>GENERAL MAYO</t>
  </si>
  <si>
    <t>MAMA</t>
  </si>
  <si>
    <t>FEBRERO 2023</t>
  </si>
  <si>
    <t>MARZO 2023</t>
  </si>
  <si>
    <t>JULIO 2023</t>
  </si>
  <si>
    <t>AGOSTO 2023</t>
  </si>
  <si>
    <t>SEPTIEMBRE 2023</t>
  </si>
  <si>
    <t>OCTUBRE 2023</t>
  </si>
  <si>
    <t>NOVIEMBRE 2023</t>
  </si>
  <si>
    <t>DICIEMBRE 2023</t>
  </si>
  <si>
    <t>GENERAL MARZO</t>
  </si>
  <si>
    <t>GENERAL ABRIL</t>
  </si>
  <si>
    <t>JUNIO 2023</t>
  </si>
  <si>
    <t>GENERAL JUNIO</t>
  </si>
  <si>
    <t>OTROS INGRESOS</t>
  </si>
  <si>
    <t>PLAN DE PAGOS Y AHORROS 2022 y 2023</t>
  </si>
  <si>
    <t>GENERAL DICIEMBRE</t>
  </si>
  <si>
    <t>Vlr. Transporte</t>
  </si>
  <si>
    <t>Vlr. Hora trans</t>
  </si>
  <si>
    <t>TRANSPORTE</t>
  </si>
  <si>
    <t>Aportes</t>
  </si>
  <si>
    <t>DESCUENTOS</t>
  </si>
  <si>
    <t>TOTAL A PAGAR</t>
  </si>
  <si>
    <t>SALARIO</t>
  </si>
  <si>
    <t>AUXILIO DE TRANSPORTE</t>
  </si>
  <si>
    <t>AJUSTE</t>
  </si>
  <si>
    <t>APORTE SALUD</t>
  </si>
  <si>
    <t>APORTE PENSION</t>
  </si>
  <si>
    <t>DESCUENTO PRESTAMO</t>
  </si>
  <si>
    <t>GENERAL ENERO</t>
  </si>
  <si>
    <t>FECHA</t>
  </si>
  <si>
    <t>COMPRA</t>
  </si>
  <si>
    <t>ABONO</t>
  </si>
  <si>
    <t>Paste y Gaseosa</t>
  </si>
  <si>
    <t>DETALLE</t>
  </si>
  <si>
    <t>Huevos con Arroz</t>
  </si>
  <si>
    <t>Café, Gaseosa peq plast, Curasan</t>
  </si>
  <si>
    <t>Café, 2 panes y pera</t>
  </si>
  <si>
    <t>BANCO BOGOTA</t>
  </si>
  <si>
    <t>PRESTAMOS CHIMBOS</t>
  </si>
  <si>
    <t>350 y Empanada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</si>
</sst>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\ #,##0;[Red]\-&quot;$&quot;\ #,##0"/>
    <numFmt numFmtId="164" formatCode="&quot;$&quot;#,##0;[Red]\-&quot;$&quot;#,##0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&quot;$&quot;#,##0"/>
    <numFmt numFmtId="168" formatCode="_-&quot;$&quot;* #,##0.0_-;\-&quot;$&quot;* #,##0.0_-;_-&quot;$&quot;* &quot;-&quot;??_-;_-@_-"/>
    <numFmt numFmtId="169" formatCode="&quot;$&quot;\ #,##0.0"/>
    <numFmt numFmtId="170" formatCode="_-&quot;$&quot;\ * #,##0.0_-;\-&quot;$&quot;\ * #,##0.0_-;_-&quot;$&quot;\ * &quot;-&quot;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name val="Times New Roman"/>
      <family val="1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8">
    <xf numFmtId="0" fontId="0" fillId="0" borderId="0" xfId="0"/>
    <xf numFmtId="166" fontId="0" fillId="0" borderId="0" xfId="1" applyNumberFormat="1" applyFont="1"/>
    <xf numFmtId="0" fontId="5" fillId="0" borderId="0" xfId="0" applyFont="1"/>
    <xf numFmtId="166" fontId="5" fillId="0" borderId="0" xfId="1" applyNumberFormat="1" applyFont="1"/>
    <xf numFmtId="0" fontId="2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12" xfId="1" applyNumberFormat="1" applyFont="1" applyBorder="1" applyAlignment="1">
      <alignment horizontal="center" vertical="center"/>
    </xf>
    <xf numFmtId="164" fontId="4" fillId="0" borderId="14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5" fillId="0" borderId="12" xfId="1" applyNumberFormat="1" applyFont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166" fontId="6" fillId="0" borderId="17" xfId="1" applyNumberFormat="1" applyFont="1" applyBorder="1" applyAlignment="1">
      <alignment horizontal="center" vertical="center"/>
    </xf>
    <xf numFmtId="166" fontId="6" fillId="0" borderId="11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1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66" fontId="6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7" fontId="5" fillId="0" borderId="9" xfId="1" applyNumberFormat="1" applyFont="1" applyBorder="1" applyAlignment="1">
      <alignment horizontal="right" vertical="center"/>
    </xf>
    <xf numFmtId="167" fontId="5" fillId="0" borderId="3" xfId="1" applyNumberFormat="1" applyFont="1" applyBorder="1" applyAlignment="1">
      <alignment horizontal="right" vertical="center"/>
    </xf>
    <xf numFmtId="167" fontId="5" fillId="0" borderId="7" xfId="1" applyNumberFormat="1" applyFont="1" applyBorder="1" applyAlignment="1">
      <alignment horizontal="right" vertical="center"/>
    </xf>
    <xf numFmtId="167" fontId="5" fillId="0" borderId="11" xfId="1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9" fillId="0" borderId="0" xfId="0" applyFont="1"/>
    <xf numFmtId="167" fontId="10" fillId="0" borderId="9" xfId="1" applyNumberFormat="1" applyFont="1" applyBorder="1" applyAlignment="1">
      <alignment horizontal="right" vertical="center"/>
    </xf>
    <xf numFmtId="167" fontId="10" fillId="0" borderId="3" xfId="1" applyNumberFormat="1" applyFont="1" applyBorder="1" applyAlignment="1">
      <alignment horizontal="right" vertical="center"/>
    </xf>
    <xf numFmtId="167" fontId="10" fillId="0" borderId="7" xfId="1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8" fontId="0" fillId="0" borderId="20" xfId="1" applyNumberFormat="1" applyFont="1" applyBorder="1" applyAlignment="1">
      <alignment horizontal="center" vertical="center"/>
    </xf>
    <xf numFmtId="166" fontId="11" fillId="0" borderId="0" xfId="1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8" fontId="9" fillId="0" borderId="0" xfId="1" applyNumberFormat="1" applyFont="1"/>
    <xf numFmtId="0" fontId="2" fillId="0" borderId="21" xfId="0" applyFont="1" applyBorder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9" fontId="0" fillId="0" borderId="0" xfId="0" applyNumberFormat="1"/>
    <xf numFmtId="166" fontId="9" fillId="0" borderId="0" xfId="1" applyNumberFormat="1" applyFont="1" applyAlignment="1">
      <alignment horizontal="left" vertical="center"/>
    </xf>
    <xf numFmtId="166" fontId="9" fillId="0" borderId="0" xfId="1" applyNumberFormat="1" applyFont="1"/>
    <xf numFmtId="164" fontId="5" fillId="0" borderId="1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5" xfId="1" applyNumberFormat="1" applyFont="1" applyBorder="1" applyAlignment="1">
      <alignment horizontal="center" vertical="center"/>
    </xf>
    <xf numFmtId="164" fontId="4" fillId="0" borderId="14" xfId="1" applyNumberFormat="1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/>
    </xf>
    <xf numFmtId="167" fontId="5" fillId="0" borderId="11" xfId="1" applyNumberFormat="1" applyFont="1" applyFill="1" applyBorder="1" applyAlignment="1">
      <alignment horizontal="right" vertical="center"/>
    </xf>
    <xf numFmtId="168" fontId="0" fillId="0" borderId="13" xfId="1" applyNumberFormat="1" applyFont="1" applyBorder="1" applyAlignment="1">
      <alignment horizontal="center" vertical="center"/>
    </xf>
    <xf numFmtId="168" fontId="0" fillId="0" borderId="19" xfId="1" applyNumberFormat="1" applyFont="1" applyBorder="1" applyAlignment="1">
      <alignment horizontal="center" vertical="center"/>
    </xf>
    <xf numFmtId="0" fontId="2" fillId="0" borderId="11" xfId="0" applyFont="1" applyBorder="1"/>
    <xf numFmtId="165" fontId="0" fillId="0" borderId="9" xfId="1" applyFont="1" applyBorder="1" applyAlignment="1">
      <alignment horizontal="center" vertical="center"/>
    </xf>
    <xf numFmtId="165" fontId="0" fillId="0" borderId="3" xfId="1" applyFont="1" applyBorder="1" applyAlignment="1">
      <alignment horizontal="center" vertical="center"/>
    </xf>
    <xf numFmtId="165" fontId="0" fillId="0" borderId="5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0" fontId="0" fillId="0" borderId="0" xfId="0" applyNumberFormat="1"/>
    <xf numFmtId="0" fontId="2" fillId="0" borderId="22" xfId="0" applyFont="1" applyBorder="1" applyAlignment="1">
      <alignment horizontal="center" vertical="center"/>
    </xf>
    <xf numFmtId="168" fontId="0" fillId="0" borderId="23" xfId="1" applyNumberFormat="1" applyFont="1" applyBorder="1" applyAlignment="1">
      <alignment horizontal="center" vertical="center"/>
    </xf>
    <xf numFmtId="9" fontId="0" fillId="0" borderId="20" xfId="1" applyNumberFormat="1" applyFont="1" applyBorder="1" applyAlignment="1">
      <alignment horizontal="center" vertical="center"/>
    </xf>
    <xf numFmtId="166" fontId="0" fillId="0" borderId="23" xfId="1" applyNumberFormat="1" applyFont="1" applyBorder="1" applyAlignment="1">
      <alignment horizontal="center" vertical="center"/>
    </xf>
    <xf numFmtId="166" fontId="0" fillId="0" borderId="13" xfId="1" applyNumberFormat="1" applyFont="1" applyBorder="1" applyAlignment="1">
      <alignment horizontal="center" vertical="center"/>
    </xf>
    <xf numFmtId="170" fontId="13" fillId="0" borderId="0" xfId="0" applyNumberFormat="1" applyFont="1" applyAlignment="1">
      <alignment horizontal="center" vertical="center"/>
    </xf>
    <xf numFmtId="168" fontId="13" fillId="0" borderId="0" xfId="1" applyNumberFormat="1" applyFont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6" fontId="0" fillId="0" borderId="12" xfId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6" fontId="0" fillId="0" borderId="14" xfId="1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4" fontId="5" fillId="0" borderId="15" xfId="1" applyNumberFormat="1" applyFont="1" applyBorder="1" applyAlignment="1">
      <alignment horizontal="center" vertical="center"/>
    </xf>
    <xf numFmtId="164" fontId="5" fillId="0" borderId="18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FC9B-2CB7-467F-88EA-BF1E90E05918}">
  <dimension ref="A1:AD45"/>
  <sheetViews>
    <sheetView showGridLines="0" zoomScale="85" zoomScaleNormal="85" workbookViewId="0">
      <selection activeCell="J15" sqref="J15"/>
    </sheetView>
  </sheetViews>
  <sheetFormatPr baseColWidth="10" defaultRowHeight="15" x14ac:dyDescent="0.25"/>
  <cols>
    <col min="1" max="1" width="13" style="4" bestFit="1" customWidth="1"/>
    <col min="2" max="3" width="14.140625" style="10" bestFit="1" customWidth="1"/>
    <col min="4" max="4" width="15.140625" style="10" bestFit="1" customWidth="1"/>
    <col min="5" max="5" width="3.7109375" style="10" customWidth="1"/>
    <col min="6" max="6" width="3.7109375" customWidth="1"/>
    <col min="7" max="7" width="19.28515625" style="20" bestFit="1" customWidth="1"/>
    <col min="8" max="8" width="14.140625" style="1" bestFit="1" customWidth="1"/>
    <col min="10" max="10" width="19.28515625" style="20" bestFit="1" customWidth="1"/>
    <col min="11" max="11" width="14.140625" style="1" bestFit="1" customWidth="1"/>
    <col min="13" max="13" width="19.28515625" style="20" bestFit="1" customWidth="1"/>
    <col min="14" max="14" width="14.140625" style="1" bestFit="1" customWidth="1"/>
    <col min="15" max="15" width="2.28515625" customWidth="1"/>
    <col min="16" max="16" width="11.42578125" style="32"/>
    <col min="17" max="17" width="14.85546875" style="32" bestFit="1" customWidth="1"/>
    <col min="18" max="18" width="13.85546875" style="32" bestFit="1" customWidth="1"/>
    <col min="19" max="19" width="1.85546875" style="32" customWidth="1"/>
    <col min="20" max="20" width="11.42578125" style="32"/>
    <col min="21" max="21" width="14.85546875" style="32" bestFit="1" customWidth="1"/>
    <col min="22" max="22" width="1.85546875" style="32" customWidth="1"/>
    <col min="23" max="23" width="11.42578125" style="32"/>
    <col min="24" max="24" width="13.140625" style="32" bestFit="1" customWidth="1"/>
    <col min="25" max="25" width="1.85546875" style="32" customWidth="1"/>
    <col min="26" max="26" width="13.28515625" bestFit="1" customWidth="1"/>
    <col min="27" max="27" width="13.140625" bestFit="1" customWidth="1"/>
    <col min="28" max="28" width="3" customWidth="1"/>
    <col min="30" max="30" width="13.140625" bestFit="1" customWidth="1"/>
  </cols>
  <sheetData>
    <row r="1" spans="1:30" ht="16.5" thickTop="1" thickBot="1" x14ac:dyDescent="0.3">
      <c r="A1" s="86" t="s">
        <v>20</v>
      </c>
      <c r="B1" s="89"/>
      <c r="C1" s="90">
        <v>1305000</v>
      </c>
      <c r="D1" s="91"/>
      <c r="E1" s="22"/>
    </row>
    <row r="2" spans="1:30" ht="17.25" thickTop="1" thickBot="1" x14ac:dyDescent="0.3">
      <c r="A2" s="86" t="s">
        <v>19</v>
      </c>
      <c r="B2" s="87"/>
      <c r="C2" s="11">
        <f>C1/2</f>
        <v>652500</v>
      </c>
      <c r="D2" s="12">
        <f>C1/2</f>
        <v>652500</v>
      </c>
      <c r="E2" s="23"/>
      <c r="G2" s="92" t="s">
        <v>15</v>
      </c>
      <c r="H2" s="92"/>
      <c r="I2" s="92"/>
      <c r="J2" s="92"/>
      <c r="K2" s="92"/>
      <c r="L2" s="92"/>
      <c r="M2" s="92"/>
      <c r="N2" s="92"/>
    </row>
    <row r="3" spans="1:30" ht="16.5" thickTop="1" thickBot="1" x14ac:dyDescent="0.3">
      <c r="A3" s="93" t="s">
        <v>75</v>
      </c>
      <c r="B3" s="94"/>
      <c r="C3" s="94"/>
      <c r="D3" s="95"/>
      <c r="E3" s="24"/>
      <c r="G3" s="21"/>
      <c r="H3" s="3"/>
      <c r="I3" s="2"/>
      <c r="J3" s="21"/>
      <c r="K3" s="3"/>
      <c r="L3" s="2"/>
      <c r="M3" s="21"/>
      <c r="N3" s="3"/>
      <c r="P3" s="46"/>
      <c r="Q3" s="51"/>
    </row>
    <row r="4" spans="1:30" ht="16.5" thickTop="1" thickBot="1" x14ac:dyDescent="0.3">
      <c r="A4" s="13" t="s">
        <v>18</v>
      </c>
      <c r="B4" s="14" t="s">
        <v>12</v>
      </c>
      <c r="C4" s="14" t="s">
        <v>13</v>
      </c>
      <c r="D4" s="15" t="s">
        <v>14</v>
      </c>
      <c r="E4" s="25"/>
      <c r="G4" s="84" t="s">
        <v>25</v>
      </c>
      <c r="H4" s="85"/>
      <c r="I4" s="2"/>
      <c r="J4" s="84" t="s">
        <v>62</v>
      </c>
      <c r="K4" s="85"/>
      <c r="L4" s="2"/>
      <c r="M4" s="84" t="s">
        <v>63</v>
      </c>
      <c r="N4" s="85"/>
      <c r="P4" s="46"/>
      <c r="Q4" s="83" t="s">
        <v>89</v>
      </c>
      <c r="R4" s="83"/>
      <c r="T4" s="83" t="s">
        <v>76</v>
      </c>
      <c r="U4" s="83"/>
      <c r="W4" s="83" t="s">
        <v>70</v>
      </c>
      <c r="X4" s="83"/>
      <c r="Z4" s="83" t="s">
        <v>71</v>
      </c>
      <c r="AA4" s="83"/>
      <c r="AC4" s="83" t="s">
        <v>56</v>
      </c>
      <c r="AD4" s="83"/>
    </row>
    <row r="5" spans="1:30" ht="15.75" thickTop="1" x14ac:dyDescent="0.25">
      <c r="A5" s="6" t="s">
        <v>8</v>
      </c>
      <c r="B5" s="8">
        <f>VALORES!F6</f>
        <v>1317772</v>
      </c>
      <c r="C5" s="7">
        <f>H10</f>
        <v>0</v>
      </c>
      <c r="D5" s="53">
        <f>B5-C5</f>
        <v>1317772</v>
      </c>
      <c r="E5" s="26"/>
      <c r="G5" s="16"/>
      <c r="H5" s="27">
        <v>0</v>
      </c>
      <c r="I5" s="2"/>
      <c r="J5" s="16"/>
      <c r="K5" s="27">
        <v>0</v>
      </c>
      <c r="L5" s="2"/>
      <c r="M5" s="16"/>
      <c r="N5" s="27">
        <v>0</v>
      </c>
      <c r="P5" s="46"/>
      <c r="Q5" s="46"/>
      <c r="R5" s="47">
        <v>0</v>
      </c>
      <c r="T5" s="46" t="s">
        <v>38</v>
      </c>
      <c r="U5" s="47">
        <v>585000</v>
      </c>
      <c r="W5" s="46"/>
      <c r="X5" s="47">
        <v>0</v>
      </c>
      <c r="Z5" s="46"/>
      <c r="AA5" s="47">
        <v>0</v>
      </c>
      <c r="AC5" s="46"/>
      <c r="AD5" s="47">
        <v>0</v>
      </c>
    </row>
    <row r="6" spans="1:30" x14ac:dyDescent="0.25">
      <c r="A6" s="6" t="s">
        <v>9</v>
      </c>
      <c r="B6" s="8">
        <f>VALORES!F7</f>
        <v>1317772</v>
      </c>
      <c r="C6" s="8">
        <f>K10</f>
        <v>1885000</v>
      </c>
      <c r="D6" s="54">
        <f t="shared" ref="D6:D22" si="0">B6-C6</f>
        <v>-567228</v>
      </c>
      <c r="E6" s="26"/>
      <c r="G6" s="17"/>
      <c r="H6" s="28">
        <v>0</v>
      </c>
      <c r="I6" s="2"/>
      <c r="J6" s="17"/>
      <c r="K6" s="28">
        <v>0</v>
      </c>
      <c r="L6" s="2"/>
      <c r="M6" s="17"/>
      <c r="N6" s="28">
        <v>0</v>
      </c>
      <c r="P6" s="46"/>
      <c r="Q6" s="46"/>
      <c r="R6" s="47">
        <v>0</v>
      </c>
      <c r="T6" s="46" t="s">
        <v>34</v>
      </c>
      <c r="U6" s="47">
        <v>380000</v>
      </c>
      <c r="W6" s="46"/>
      <c r="X6" s="47">
        <v>0</v>
      </c>
      <c r="Z6" s="46"/>
      <c r="AA6" s="47">
        <v>0</v>
      </c>
      <c r="AC6" s="46"/>
      <c r="AD6" s="47">
        <v>0</v>
      </c>
    </row>
    <row r="7" spans="1:30" x14ac:dyDescent="0.25">
      <c r="A7" s="6" t="s">
        <v>10</v>
      </c>
      <c r="B7" s="8">
        <f>VALORES!F8</f>
        <v>1317772</v>
      </c>
      <c r="C7" s="8">
        <f>N10</f>
        <v>0</v>
      </c>
      <c r="D7" s="54">
        <f t="shared" si="0"/>
        <v>1317772</v>
      </c>
      <c r="E7" s="26"/>
      <c r="G7" s="17"/>
      <c r="H7" s="28">
        <v>0</v>
      </c>
      <c r="I7" s="2"/>
      <c r="J7" s="17"/>
      <c r="K7" s="28">
        <v>0</v>
      </c>
      <c r="L7" s="2"/>
      <c r="M7" s="17"/>
      <c r="N7" s="28">
        <v>0</v>
      </c>
      <c r="P7" s="46"/>
      <c r="Q7" s="46"/>
      <c r="R7" s="47">
        <v>0</v>
      </c>
      <c r="T7" s="46" t="s">
        <v>98</v>
      </c>
      <c r="U7" s="47">
        <v>300000</v>
      </c>
      <c r="W7" s="46"/>
      <c r="X7" s="47">
        <v>0</v>
      </c>
      <c r="Z7" s="46"/>
      <c r="AA7" s="47">
        <v>0</v>
      </c>
      <c r="AC7" s="46"/>
      <c r="AD7" s="47">
        <v>0</v>
      </c>
    </row>
    <row r="8" spans="1:30" x14ac:dyDescent="0.25">
      <c r="A8" s="6" t="s">
        <v>11</v>
      </c>
      <c r="B8" s="8">
        <f>VALORES!F9</f>
        <v>1317772</v>
      </c>
      <c r="C8" s="8">
        <f>H19</f>
        <v>0</v>
      </c>
      <c r="D8" s="54">
        <f t="shared" si="0"/>
        <v>1317772</v>
      </c>
      <c r="E8" s="26"/>
      <c r="G8" s="17"/>
      <c r="H8" s="28">
        <v>0</v>
      </c>
      <c r="I8" s="2"/>
      <c r="J8" s="17"/>
      <c r="K8" s="28">
        <v>0</v>
      </c>
      <c r="L8" s="2"/>
      <c r="M8" s="17"/>
      <c r="N8" s="28">
        <v>0</v>
      </c>
      <c r="P8" s="46"/>
      <c r="Q8" s="46"/>
      <c r="R8" s="47">
        <v>0</v>
      </c>
      <c r="T8" s="46" t="s">
        <v>58</v>
      </c>
      <c r="U8" s="47">
        <v>70000</v>
      </c>
      <c r="W8" s="46"/>
      <c r="X8" s="47">
        <v>0</v>
      </c>
      <c r="Z8" s="46"/>
      <c r="AA8" s="47">
        <v>0</v>
      </c>
      <c r="AC8" s="46" t="s">
        <v>36</v>
      </c>
      <c r="AD8" s="47">
        <v>0</v>
      </c>
    </row>
    <row r="9" spans="1:30" ht="15.75" thickBot="1" x14ac:dyDescent="0.3">
      <c r="A9" s="6" t="s">
        <v>0</v>
      </c>
      <c r="B9" s="8">
        <f>VALORES!F10</f>
        <v>1317772</v>
      </c>
      <c r="C9" s="8">
        <f>K19</f>
        <v>0</v>
      </c>
      <c r="D9" s="54">
        <f t="shared" si="0"/>
        <v>1317772</v>
      </c>
      <c r="E9" s="26"/>
      <c r="G9" s="18" t="s">
        <v>23</v>
      </c>
      <c r="H9" s="29">
        <f>R22</f>
        <v>0</v>
      </c>
      <c r="I9" s="2"/>
      <c r="J9" s="18" t="s">
        <v>23</v>
      </c>
      <c r="K9" s="29">
        <f>U22</f>
        <v>1885000</v>
      </c>
      <c r="L9" s="2"/>
      <c r="M9" s="18" t="s">
        <v>23</v>
      </c>
      <c r="N9" s="29">
        <f>X22</f>
        <v>0</v>
      </c>
      <c r="P9" s="46"/>
      <c r="Q9" s="46"/>
      <c r="R9" s="47">
        <v>0</v>
      </c>
      <c r="T9" s="46" t="s">
        <v>36</v>
      </c>
      <c r="U9" s="47">
        <v>150000</v>
      </c>
      <c r="W9" s="46"/>
      <c r="X9" s="47">
        <v>0</v>
      </c>
      <c r="Z9" s="46"/>
      <c r="AA9" s="47">
        <v>0</v>
      </c>
      <c r="AC9" s="46" t="s">
        <v>37</v>
      </c>
      <c r="AD9" s="47">
        <v>0</v>
      </c>
    </row>
    <row r="10" spans="1:30" ht="16.5" thickTop="1" thickBot="1" x14ac:dyDescent="0.3">
      <c r="A10" s="6" t="s">
        <v>1</v>
      </c>
      <c r="B10" s="8">
        <f>VALORES!F11</f>
        <v>1317772</v>
      </c>
      <c r="C10" s="56">
        <v>0</v>
      </c>
      <c r="D10" s="57">
        <f t="shared" si="0"/>
        <v>1317772</v>
      </c>
      <c r="E10" s="26"/>
      <c r="G10" s="19" t="s">
        <v>17</v>
      </c>
      <c r="H10" s="30">
        <f>SUM(H5:H9)</f>
        <v>0</v>
      </c>
      <c r="I10" s="2"/>
      <c r="J10" s="19" t="s">
        <v>17</v>
      </c>
      <c r="K10" s="30">
        <f>SUM(K5:K9)</f>
        <v>1885000</v>
      </c>
      <c r="L10" s="2"/>
      <c r="M10" s="19" t="s">
        <v>17</v>
      </c>
      <c r="N10" s="30">
        <f>SUM(N5:N9)</f>
        <v>0</v>
      </c>
      <c r="P10" s="46"/>
      <c r="Q10" s="46"/>
      <c r="R10" s="47">
        <v>0</v>
      </c>
      <c r="T10" s="46" t="s">
        <v>99</v>
      </c>
      <c r="U10" s="47">
        <v>400000</v>
      </c>
      <c r="W10" s="46"/>
      <c r="X10" s="47">
        <v>0</v>
      </c>
      <c r="Z10" s="46"/>
      <c r="AA10" s="47">
        <v>0</v>
      </c>
      <c r="AC10" s="46" t="s">
        <v>38</v>
      </c>
      <c r="AD10" s="47">
        <v>600000</v>
      </c>
    </row>
    <row r="11" spans="1:30" ht="16.5" thickTop="1" thickBot="1" x14ac:dyDescent="0.3">
      <c r="A11" s="6" t="s">
        <v>2</v>
      </c>
      <c r="B11" s="8">
        <f>VALORES!F12</f>
        <v>1317772</v>
      </c>
      <c r="C11" s="8">
        <f>H28</f>
        <v>0</v>
      </c>
      <c r="D11" s="54">
        <f t="shared" si="0"/>
        <v>1317772</v>
      </c>
      <c r="E11" s="26"/>
      <c r="G11" s="21"/>
      <c r="H11" s="3"/>
      <c r="I11" s="2"/>
      <c r="J11" s="21"/>
      <c r="K11" s="3"/>
      <c r="L11" s="2"/>
      <c r="M11" s="21"/>
      <c r="N11" s="3"/>
      <c r="P11" s="46"/>
      <c r="Q11" s="46"/>
      <c r="R11" s="47">
        <v>0</v>
      </c>
      <c r="T11" s="46"/>
      <c r="U11" s="47">
        <v>0</v>
      </c>
      <c r="W11" s="46"/>
      <c r="X11" s="47">
        <v>0</v>
      </c>
      <c r="Z11" s="46"/>
      <c r="AA11" s="47">
        <v>0</v>
      </c>
      <c r="AC11" s="46" t="s">
        <v>26</v>
      </c>
      <c r="AD11" s="47">
        <v>0</v>
      </c>
    </row>
    <row r="12" spans="1:30" ht="16.5" thickTop="1" thickBot="1" x14ac:dyDescent="0.3">
      <c r="A12" s="6" t="s">
        <v>3</v>
      </c>
      <c r="B12" s="8">
        <f>VALORES!F13</f>
        <v>1317772</v>
      </c>
      <c r="C12" s="8">
        <f>K28</f>
        <v>0</v>
      </c>
      <c r="D12" s="54">
        <f t="shared" si="0"/>
        <v>1317772</v>
      </c>
      <c r="E12" s="26"/>
      <c r="G12" s="84" t="s">
        <v>27</v>
      </c>
      <c r="H12" s="85"/>
      <c r="I12" s="2"/>
      <c r="J12" s="84" t="s">
        <v>59</v>
      </c>
      <c r="K12" s="85"/>
      <c r="L12" s="2"/>
      <c r="M12" s="84" t="s">
        <v>72</v>
      </c>
      <c r="N12" s="85"/>
      <c r="P12" s="46"/>
      <c r="Q12" s="46"/>
      <c r="R12" s="47">
        <v>0</v>
      </c>
      <c r="T12" s="46"/>
      <c r="U12" s="47">
        <v>0</v>
      </c>
      <c r="W12" s="46"/>
      <c r="X12" s="47">
        <v>0</v>
      </c>
      <c r="Z12" s="46"/>
      <c r="AA12" s="47">
        <v>0</v>
      </c>
      <c r="AC12" s="46" t="s">
        <v>34</v>
      </c>
      <c r="AD12" s="47">
        <v>0</v>
      </c>
    </row>
    <row r="13" spans="1:30" ht="15.75" thickTop="1" x14ac:dyDescent="0.25">
      <c r="A13" s="6" t="s">
        <v>4</v>
      </c>
      <c r="B13" s="8">
        <f>VALORES!F14</f>
        <v>1317772</v>
      </c>
      <c r="C13" s="8">
        <f>N28</f>
        <v>0</v>
      </c>
      <c r="D13" s="54">
        <f t="shared" si="0"/>
        <v>1317772</v>
      </c>
      <c r="E13" s="26"/>
      <c r="G13" s="16"/>
      <c r="H13" s="27">
        <v>0</v>
      </c>
      <c r="I13" s="2"/>
      <c r="J13" s="16"/>
      <c r="K13" s="27">
        <v>0</v>
      </c>
      <c r="L13" s="2"/>
      <c r="M13" s="16"/>
      <c r="N13" s="33">
        <v>0</v>
      </c>
      <c r="P13" s="46"/>
      <c r="Q13" s="46"/>
      <c r="R13" s="47">
        <v>0</v>
      </c>
      <c r="T13" s="46"/>
      <c r="U13" s="47">
        <v>0</v>
      </c>
      <c r="W13" s="46"/>
      <c r="X13" s="47">
        <v>0</v>
      </c>
      <c r="Z13" s="46"/>
      <c r="AA13" s="47">
        <v>0</v>
      </c>
      <c r="AC13" s="46" t="s">
        <v>24</v>
      </c>
      <c r="AD13" s="47">
        <v>210000</v>
      </c>
    </row>
    <row r="14" spans="1:30" x14ac:dyDescent="0.25">
      <c r="A14" s="6" t="s">
        <v>5</v>
      </c>
      <c r="B14" s="8">
        <f>VALORES!F15</f>
        <v>1317772</v>
      </c>
      <c r="C14" s="56">
        <f>H37</f>
        <v>0</v>
      </c>
      <c r="D14" s="57">
        <f t="shared" si="0"/>
        <v>1317772</v>
      </c>
      <c r="E14" s="26"/>
      <c r="G14" s="17"/>
      <c r="H14" s="28">
        <v>0</v>
      </c>
      <c r="I14" s="2"/>
      <c r="J14" s="17"/>
      <c r="K14" s="28">
        <v>0</v>
      </c>
      <c r="L14" s="2"/>
      <c r="M14" s="17"/>
      <c r="N14" s="28">
        <v>0</v>
      </c>
      <c r="P14" s="46"/>
      <c r="Q14" s="46"/>
      <c r="R14" s="47">
        <v>0</v>
      </c>
      <c r="T14" s="46"/>
      <c r="U14" s="47">
        <v>0</v>
      </c>
      <c r="W14" s="46"/>
      <c r="X14" s="47">
        <v>0</v>
      </c>
      <c r="Z14" s="46"/>
      <c r="AA14" s="47">
        <v>0</v>
      </c>
      <c r="AC14" s="46" t="s">
        <v>61</v>
      </c>
      <c r="AD14" s="47">
        <v>800000</v>
      </c>
    </row>
    <row r="15" spans="1:30" x14ac:dyDescent="0.25">
      <c r="A15" s="6" t="s">
        <v>6</v>
      </c>
      <c r="B15" s="8">
        <f>VALORES!F16</f>
        <v>2292069.0666666664</v>
      </c>
      <c r="C15" s="8">
        <f>K37</f>
        <v>0</v>
      </c>
      <c r="D15" s="54">
        <f t="shared" si="0"/>
        <v>2292069.0666666664</v>
      </c>
      <c r="E15" s="26"/>
      <c r="G15" s="17"/>
      <c r="H15" s="28">
        <v>0</v>
      </c>
      <c r="I15" s="2"/>
      <c r="J15" s="17"/>
      <c r="K15" s="28">
        <v>0</v>
      </c>
      <c r="L15" s="2"/>
      <c r="M15" s="17"/>
      <c r="N15" s="34">
        <v>0</v>
      </c>
      <c r="Q15" s="46"/>
      <c r="R15" s="47">
        <v>0</v>
      </c>
      <c r="T15" s="46"/>
      <c r="U15" s="47">
        <v>0</v>
      </c>
      <c r="W15" s="46"/>
      <c r="X15" s="47">
        <v>0</v>
      </c>
      <c r="Z15" s="46"/>
      <c r="AA15" s="47">
        <v>0</v>
      </c>
      <c r="AC15" s="46" t="s">
        <v>16</v>
      </c>
      <c r="AD15" s="47">
        <v>0</v>
      </c>
    </row>
    <row r="16" spans="1:30" x14ac:dyDescent="0.25">
      <c r="A16" s="6" t="s">
        <v>7</v>
      </c>
      <c r="B16" s="8">
        <f>VALORES!F17</f>
        <v>1361697.7333333334</v>
      </c>
      <c r="C16" s="8">
        <f>N37</f>
        <v>2285000</v>
      </c>
      <c r="D16" s="54">
        <f t="shared" si="0"/>
        <v>-923302.2666666666</v>
      </c>
      <c r="E16" s="26"/>
      <c r="G16" s="17"/>
      <c r="H16" s="28">
        <v>0</v>
      </c>
      <c r="I16" s="2"/>
      <c r="J16" s="31"/>
      <c r="K16" s="28">
        <v>0</v>
      </c>
      <c r="L16" s="2"/>
      <c r="M16" s="18"/>
      <c r="N16" s="34">
        <v>0</v>
      </c>
      <c r="P16" s="46"/>
      <c r="Q16" s="46"/>
      <c r="R16" s="47">
        <v>0</v>
      </c>
      <c r="T16" s="46"/>
      <c r="U16" s="47">
        <v>0</v>
      </c>
      <c r="W16" s="46"/>
      <c r="X16" s="47">
        <v>0</v>
      </c>
      <c r="Z16" s="46"/>
      <c r="AA16" s="47">
        <v>0</v>
      </c>
      <c r="AC16" s="46" t="s">
        <v>57</v>
      </c>
      <c r="AD16" s="47">
        <v>0</v>
      </c>
    </row>
    <row r="17" spans="1:30" x14ac:dyDescent="0.25">
      <c r="A17" s="6" t="s">
        <v>8</v>
      </c>
      <c r="B17" s="8">
        <f>VALORES!F18</f>
        <v>1317772</v>
      </c>
      <c r="C17" s="8">
        <v>0</v>
      </c>
      <c r="D17" s="54">
        <f t="shared" si="0"/>
        <v>1317772</v>
      </c>
      <c r="E17" s="26"/>
      <c r="G17" s="18"/>
      <c r="H17" s="29">
        <v>0</v>
      </c>
      <c r="I17" s="2"/>
      <c r="J17" s="18"/>
      <c r="K17" s="29">
        <v>0</v>
      </c>
      <c r="L17" s="2"/>
      <c r="M17" s="18"/>
      <c r="N17" s="35">
        <v>0</v>
      </c>
      <c r="R17" s="47">
        <v>0</v>
      </c>
      <c r="U17" s="47">
        <v>0</v>
      </c>
      <c r="X17" s="47">
        <v>0</v>
      </c>
      <c r="Z17" s="32"/>
      <c r="AA17" s="47">
        <v>0</v>
      </c>
      <c r="AC17" s="32" t="s">
        <v>58</v>
      </c>
      <c r="AD17" s="47">
        <v>190000</v>
      </c>
    </row>
    <row r="18" spans="1:30" ht="15.75" thickBot="1" x14ac:dyDescent="0.3">
      <c r="A18" s="6" t="s">
        <v>9</v>
      </c>
      <c r="B18" s="8">
        <f>VALORES!F19</f>
        <v>1317772</v>
      </c>
      <c r="C18" s="8">
        <v>0</v>
      </c>
      <c r="D18" s="54">
        <f t="shared" si="0"/>
        <v>1317772</v>
      </c>
      <c r="E18" s="26"/>
      <c r="G18" s="18" t="s">
        <v>23</v>
      </c>
      <c r="H18" s="29">
        <f>AA22</f>
        <v>0</v>
      </c>
      <c r="I18" s="2"/>
      <c r="J18" s="18" t="s">
        <v>23</v>
      </c>
      <c r="K18" s="29">
        <f>R43</f>
        <v>0</v>
      </c>
      <c r="L18" s="2"/>
      <c r="M18" s="18" t="s">
        <v>23</v>
      </c>
      <c r="N18" s="29">
        <v>0</v>
      </c>
      <c r="R18" s="47">
        <v>0</v>
      </c>
      <c r="U18" s="47">
        <v>0</v>
      </c>
      <c r="X18" s="47">
        <v>0</v>
      </c>
      <c r="Z18" s="32"/>
      <c r="AA18" s="47">
        <v>0</v>
      </c>
      <c r="AC18" s="32" t="s">
        <v>22</v>
      </c>
      <c r="AD18" s="47">
        <v>0</v>
      </c>
    </row>
    <row r="19" spans="1:30" ht="16.5" thickTop="1" thickBot="1" x14ac:dyDescent="0.3">
      <c r="A19" s="6" t="s">
        <v>10</v>
      </c>
      <c r="B19" s="8">
        <f>VALORES!F20</f>
        <v>1317772</v>
      </c>
      <c r="C19" s="8">
        <v>0</v>
      </c>
      <c r="D19" s="54">
        <f t="shared" si="0"/>
        <v>1317772</v>
      </c>
      <c r="E19" s="26"/>
      <c r="G19" s="19" t="s">
        <v>17</v>
      </c>
      <c r="H19" s="30">
        <f>SUM(H13:H18)</f>
        <v>0</v>
      </c>
      <c r="I19" s="2"/>
      <c r="J19" s="19" t="s">
        <v>17</v>
      </c>
      <c r="K19" s="30">
        <f>SUM(K13:K18)</f>
        <v>0</v>
      </c>
      <c r="L19" s="2"/>
      <c r="M19" s="19" t="s">
        <v>17</v>
      </c>
      <c r="N19" s="58">
        <f>SUM(N13:N18)</f>
        <v>0</v>
      </c>
      <c r="Q19" s="46"/>
      <c r="R19" s="47">
        <v>0</v>
      </c>
      <c r="T19" s="46"/>
      <c r="U19" s="47">
        <v>0</v>
      </c>
      <c r="W19" s="46"/>
      <c r="X19" s="47">
        <v>0</v>
      </c>
      <c r="Z19" s="46"/>
      <c r="AA19" s="47">
        <v>0</v>
      </c>
      <c r="AC19" s="46"/>
      <c r="AD19" s="47">
        <v>0</v>
      </c>
    </row>
    <row r="20" spans="1:30" ht="16.5" thickTop="1" thickBot="1" x14ac:dyDescent="0.3">
      <c r="A20" s="6" t="s">
        <v>11</v>
      </c>
      <c r="B20" s="8">
        <f>VALORES!F21</f>
        <v>1317772</v>
      </c>
      <c r="C20" s="8">
        <v>0</v>
      </c>
      <c r="D20" s="54">
        <f t="shared" si="0"/>
        <v>1317772</v>
      </c>
      <c r="E20" s="26"/>
      <c r="G20" s="21"/>
      <c r="H20" s="3"/>
      <c r="I20" s="2"/>
      <c r="J20" s="21"/>
      <c r="K20" s="3"/>
      <c r="L20" s="2"/>
      <c r="M20" s="21"/>
      <c r="N20" s="3"/>
      <c r="P20" s="46"/>
      <c r="Q20" s="46"/>
      <c r="R20" s="47">
        <v>0</v>
      </c>
      <c r="T20" s="46"/>
      <c r="U20" s="47">
        <v>0</v>
      </c>
      <c r="W20" s="46"/>
      <c r="X20" s="47">
        <v>0</v>
      </c>
      <c r="Z20" s="46"/>
      <c r="AA20" s="47">
        <v>0</v>
      </c>
      <c r="AC20" s="46"/>
      <c r="AD20" s="47">
        <v>0</v>
      </c>
    </row>
    <row r="21" spans="1:30" ht="16.5" thickTop="1" thickBot="1" x14ac:dyDescent="0.3">
      <c r="A21" s="6" t="s">
        <v>0</v>
      </c>
      <c r="B21" s="8">
        <f>VALORES!F22</f>
        <v>1317772</v>
      </c>
      <c r="C21" s="8">
        <v>0</v>
      </c>
      <c r="D21" s="54">
        <f t="shared" si="0"/>
        <v>1317772</v>
      </c>
      <c r="E21" s="26"/>
      <c r="G21" s="84" t="s">
        <v>64</v>
      </c>
      <c r="H21" s="85"/>
      <c r="I21" s="2"/>
      <c r="J21" s="84" t="s">
        <v>65</v>
      </c>
      <c r="K21" s="85"/>
      <c r="L21" s="2"/>
      <c r="M21" s="84" t="s">
        <v>66</v>
      </c>
      <c r="N21" s="85"/>
      <c r="Q21" s="46"/>
      <c r="R21" s="47">
        <v>0</v>
      </c>
      <c r="T21" s="46"/>
      <c r="U21" s="47">
        <v>0</v>
      </c>
      <c r="W21" s="46"/>
      <c r="X21" s="47">
        <v>0</v>
      </c>
      <c r="Z21" s="46"/>
      <c r="AA21" s="47">
        <v>0</v>
      </c>
      <c r="AC21" s="46"/>
      <c r="AD21" s="47">
        <v>0</v>
      </c>
    </row>
    <row r="22" spans="1:30" ht="15.75" thickTop="1" x14ac:dyDescent="0.25">
      <c r="A22" s="6" t="s">
        <v>1</v>
      </c>
      <c r="B22" s="8">
        <f>VALORES!F23</f>
        <v>1969772</v>
      </c>
      <c r="C22" s="8">
        <v>0</v>
      </c>
      <c r="D22" s="54">
        <f t="shared" si="0"/>
        <v>1969772</v>
      </c>
      <c r="E22" s="26"/>
      <c r="G22" s="16"/>
      <c r="H22" s="33">
        <v>0</v>
      </c>
      <c r="I22" s="2"/>
      <c r="J22" s="16"/>
      <c r="K22" s="33">
        <v>0</v>
      </c>
      <c r="L22" s="2"/>
      <c r="M22" s="16"/>
      <c r="N22" s="33">
        <v>0</v>
      </c>
      <c r="R22" s="47">
        <f>SUM(R5:R21)</f>
        <v>0</v>
      </c>
      <c r="U22" s="47">
        <f>SUM(U5:U20)</f>
        <v>1885000</v>
      </c>
      <c r="X22" s="47">
        <f>SUM(X5:X20)</f>
        <v>0</v>
      </c>
      <c r="Z22" s="32"/>
      <c r="AA22" s="47">
        <f>SUM(AA5:AA20)</f>
        <v>0</v>
      </c>
      <c r="AC22" s="32"/>
      <c r="AD22" s="47">
        <f>SUM(AD5:AD20)</f>
        <v>1800000</v>
      </c>
    </row>
    <row r="23" spans="1:30" ht="15.75" thickBot="1" x14ac:dyDescent="0.3">
      <c r="A23" s="5" t="s">
        <v>3</v>
      </c>
      <c r="B23" s="9">
        <f>VALORES!F24</f>
        <v>1317772</v>
      </c>
      <c r="C23" s="9">
        <v>0</v>
      </c>
      <c r="D23" s="55">
        <f>B23-C23</f>
        <v>1317772</v>
      </c>
      <c r="E23" s="26"/>
      <c r="G23" s="17"/>
      <c r="H23" s="28">
        <v>0</v>
      </c>
      <c r="I23" s="2"/>
      <c r="J23" s="17"/>
      <c r="K23" s="28">
        <v>0</v>
      </c>
      <c r="L23" s="2"/>
      <c r="M23" s="17"/>
      <c r="N23" s="28">
        <v>0</v>
      </c>
      <c r="U23" s="52"/>
    </row>
    <row r="24" spans="1:30" ht="15.75" thickTop="1" x14ac:dyDescent="0.25">
      <c r="E24" s="26"/>
      <c r="G24" s="17"/>
      <c r="H24" s="28">
        <v>0</v>
      </c>
      <c r="I24" s="2"/>
      <c r="J24" s="17"/>
      <c r="K24" s="28">
        <v>0</v>
      </c>
      <c r="L24" s="2"/>
      <c r="M24" s="17"/>
      <c r="N24" s="28">
        <v>0</v>
      </c>
    </row>
    <row r="25" spans="1:30" x14ac:dyDescent="0.25">
      <c r="G25" s="18"/>
      <c r="H25" s="28">
        <v>0</v>
      </c>
      <c r="I25" s="2"/>
      <c r="J25" s="18"/>
      <c r="K25" s="28">
        <v>0</v>
      </c>
      <c r="L25" s="2"/>
      <c r="M25" s="17"/>
      <c r="N25" s="28">
        <v>0</v>
      </c>
      <c r="Q25" s="83" t="s">
        <v>60</v>
      </c>
      <c r="R25" s="83"/>
      <c r="T25" s="83" t="s">
        <v>73</v>
      </c>
      <c r="U25" s="83"/>
      <c r="W25" s="83" t="s">
        <v>33</v>
      </c>
      <c r="X25" s="83"/>
      <c r="Z25" s="83" t="s">
        <v>35</v>
      </c>
      <c r="AA25" s="83"/>
      <c r="AC25" s="83" t="s">
        <v>40</v>
      </c>
      <c r="AD25" s="83"/>
    </row>
    <row r="26" spans="1:30" x14ac:dyDescent="0.25">
      <c r="A26" s="88" t="s">
        <v>21</v>
      </c>
      <c r="B26" s="88"/>
      <c r="G26" s="18"/>
      <c r="H26" s="29">
        <v>0</v>
      </c>
      <c r="I26" s="2"/>
      <c r="J26" s="18"/>
      <c r="K26" s="29">
        <v>0</v>
      </c>
      <c r="L26" s="2"/>
      <c r="M26" s="17"/>
      <c r="N26" s="29">
        <v>0</v>
      </c>
      <c r="Q26" s="46"/>
      <c r="R26" s="47">
        <v>0</v>
      </c>
      <c r="T26" s="46"/>
      <c r="U26" s="47">
        <v>0</v>
      </c>
      <c r="W26" s="46"/>
      <c r="X26" s="47">
        <v>0</v>
      </c>
      <c r="Z26" s="46"/>
      <c r="AA26" s="47">
        <v>0</v>
      </c>
      <c r="AC26" s="46"/>
      <c r="AD26" s="47">
        <v>0</v>
      </c>
    </row>
    <row r="27" spans="1:30" ht="16.5" thickBot="1" x14ac:dyDescent="0.3">
      <c r="A27" s="88"/>
      <c r="B27" s="88"/>
      <c r="D27" s="45">
        <f>SUM(D9:D23)</f>
        <v>19151802.800000001</v>
      </c>
      <c r="G27" s="18" t="s">
        <v>23</v>
      </c>
      <c r="H27" s="29">
        <f>X43</f>
        <v>0</v>
      </c>
      <c r="I27" s="2"/>
      <c r="J27" s="18" t="s">
        <v>23</v>
      </c>
      <c r="K27" s="29">
        <f>AA43</f>
        <v>0</v>
      </c>
      <c r="L27" s="2"/>
      <c r="M27" s="18" t="s">
        <v>23</v>
      </c>
      <c r="N27" s="29">
        <v>0</v>
      </c>
      <c r="Q27" s="46"/>
      <c r="R27" s="47">
        <v>0</v>
      </c>
      <c r="T27" s="46"/>
      <c r="U27" s="47">
        <v>0</v>
      </c>
      <c r="W27" s="46"/>
      <c r="X27" s="47">
        <v>0</v>
      </c>
      <c r="Z27" s="46"/>
      <c r="AA27" s="47">
        <v>0</v>
      </c>
      <c r="AC27" s="46"/>
      <c r="AD27" s="47">
        <v>0</v>
      </c>
    </row>
    <row r="28" spans="1:30" ht="16.5" thickTop="1" thickBot="1" x14ac:dyDescent="0.3">
      <c r="A28" s="88"/>
      <c r="B28" s="88"/>
      <c r="G28" s="19" t="s">
        <v>17</v>
      </c>
      <c r="H28" s="30">
        <f>SUM(H22:H27)</f>
        <v>0</v>
      </c>
      <c r="I28" s="2"/>
      <c r="J28" s="19" t="s">
        <v>17</v>
      </c>
      <c r="K28" s="30">
        <f>SUM(K22:K27)</f>
        <v>0</v>
      </c>
      <c r="L28" s="2"/>
      <c r="M28" s="19" t="s">
        <v>17</v>
      </c>
      <c r="N28" s="30">
        <f>SUM(N22:N27)</f>
        <v>0</v>
      </c>
      <c r="Q28" s="46"/>
      <c r="R28" s="47">
        <v>0</v>
      </c>
      <c r="T28" s="46"/>
      <c r="U28" s="47">
        <v>0</v>
      </c>
      <c r="W28" s="46"/>
      <c r="X28" s="47">
        <v>0</v>
      </c>
      <c r="Z28" s="46"/>
      <c r="AA28" s="47">
        <v>0</v>
      </c>
      <c r="AC28" s="46"/>
      <c r="AD28" s="47">
        <v>0</v>
      </c>
    </row>
    <row r="29" spans="1:30" ht="16.5" thickTop="1" thickBot="1" x14ac:dyDescent="0.3">
      <c r="Q29" s="46"/>
      <c r="R29" s="47">
        <v>0</v>
      </c>
      <c r="T29" s="46"/>
      <c r="U29" s="47">
        <v>0</v>
      </c>
      <c r="W29" s="46"/>
      <c r="X29" s="47">
        <v>0</v>
      </c>
      <c r="Z29" s="46"/>
      <c r="AA29" s="47">
        <v>0</v>
      </c>
      <c r="AC29" s="46"/>
      <c r="AD29" s="47">
        <v>0</v>
      </c>
    </row>
    <row r="30" spans="1:30" ht="16.5" thickTop="1" thickBot="1" x14ac:dyDescent="0.3">
      <c r="G30" s="84" t="s">
        <v>67</v>
      </c>
      <c r="H30" s="85"/>
      <c r="I30" s="2"/>
      <c r="J30" s="84" t="s">
        <v>68</v>
      </c>
      <c r="K30" s="85"/>
      <c r="L30" s="2"/>
      <c r="M30" s="84" t="s">
        <v>69</v>
      </c>
      <c r="N30" s="85"/>
      <c r="Q30" s="46"/>
      <c r="R30" s="47">
        <v>0</v>
      </c>
      <c r="T30" s="46"/>
      <c r="U30" s="47">
        <v>0</v>
      </c>
      <c r="W30" s="46"/>
      <c r="X30" s="47">
        <v>0</v>
      </c>
      <c r="Z30" s="46"/>
      <c r="AA30" s="47">
        <v>0</v>
      </c>
      <c r="AC30" s="46"/>
      <c r="AD30" s="47">
        <v>0</v>
      </c>
    </row>
    <row r="31" spans="1:30" ht="15.75" thickTop="1" x14ac:dyDescent="0.25">
      <c r="G31" s="16" t="s">
        <v>39</v>
      </c>
      <c r="H31" s="33">
        <v>0</v>
      </c>
      <c r="I31" s="2"/>
      <c r="J31" s="16" t="s">
        <v>39</v>
      </c>
      <c r="K31" s="33">
        <v>0</v>
      </c>
      <c r="L31" s="2"/>
      <c r="M31" s="16" t="s">
        <v>39</v>
      </c>
      <c r="N31" s="33">
        <v>400000</v>
      </c>
      <c r="Q31" s="46"/>
      <c r="R31" s="47">
        <v>0</v>
      </c>
      <c r="T31" s="46"/>
      <c r="U31" s="47">
        <v>0</v>
      </c>
      <c r="W31" s="46"/>
      <c r="X31" s="47">
        <v>0</v>
      </c>
      <c r="Z31" s="46"/>
      <c r="AA31" s="47">
        <v>0</v>
      </c>
      <c r="AC31" s="46"/>
      <c r="AD31" s="47">
        <v>0</v>
      </c>
    </row>
    <row r="32" spans="1:30" x14ac:dyDescent="0.25">
      <c r="G32" s="17"/>
      <c r="H32" s="28">
        <v>0</v>
      </c>
      <c r="I32" s="2"/>
      <c r="J32" s="17"/>
      <c r="K32" s="28">
        <v>0</v>
      </c>
      <c r="L32" s="2"/>
      <c r="M32" s="17"/>
      <c r="N32" s="28">
        <v>0</v>
      </c>
      <c r="Q32" s="46"/>
      <c r="R32" s="47">
        <v>0</v>
      </c>
      <c r="T32" s="46"/>
      <c r="U32" s="47">
        <v>0</v>
      </c>
      <c r="W32" s="46"/>
      <c r="X32" s="47">
        <v>0</v>
      </c>
      <c r="Z32" s="46"/>
      <c r="AA32" s="47">
        <v>0</v>
      </c>
      <c r="AC32" s="46"/>
      <c r="AD32" s="47">
        <v>0</v>
      </c>
    </row>
    <row r="33" spans="7:30" x14ac:dyDescent="0.25">
      <c r="G33" s="17"/>
      <c r="H33" s="28">
        <v>0</v>
      </c>
      <c r="I33" s="2"/>
      <c r="J33" s="17"/>
      <c r="K33" s="28">
        <v>0</v>
      </c>
      <c r="L33" s="2"/>
      <c r="M33" s="17"/>
      <c r="N33" s="28">
        <v>0</v>
      </c>
      <c r="Q33" s="46"/>
      <c r="R33" s="47">
        <v>0</v>
      </c>
      <c r="T33" s="46"/>
      <c r="U33" s="47">
        <v>0</v>
      </c>
      <c r="W33" s="46"/>
      <c r="X33" s="47">
        <v>0</v>
      </c>
      <c r="Z33" s="46"/>
      <c r="AA33" s="47">
        <v>0</v>
      </c>
      <c r="AC33" s="46"/>
      <c r="AD33" s="47">
        <v>0</v>
      </c>
    </row>
    <row r="34" spans="7:30" x14ac:dyDescent="0.25">
      <c r="G34" s="18"/>
      <c r="H34" s="28">
        <v>0</v>
      </c>
      <c r="I34" s="2"/>
      <c r="J34" s="18"/>
      <c r="K34" s="28">
        <v>0</v>
      </c>
      <c r="L34" s="2"/>
      <c r="M34" s="17"/>
      <c r="N34" s="28">
        <v>0</v>
      </c>
      <c r="Q34" s="46"/>
      <c r="R34" s="47">
        <v>0</v>
      </c>
      <c r="T34" s="46"/>
      <c r="U34" s="47">
        <v>0</v>
      </c>
      <c r="W34" s="46"/>
      <c r="X34" s="47">
        <v>0</v>
      </c>
      <c r="Z34" s="46"/>
      <c r="AA34" s="47">
        <v>0</v>
      </c>
      <c r="AC34" s="46"/>
      <c r="AD34" s="47">
        <v>0</v>
      </c>
    </row>
    <row r="35" spans="7:30" x14ac:dyDescent="0.25">
      <c r="G35" s="18"/>
      <c r="H35" s="29">
        <v>0</v>
      </c>
      <c r="I35" s="2"/>
      <c r="J35" s="18"/>
      <c r="K35" s="29">
        <v>0</v>
      </c>
      <c r="L35" s="2"/>
      <c r="M35" s="17"/>
      <c r="N35" s="29">
        <v>0</v>
      </c>
      <c r="Q35" s="46"/>
      <c r="R35" s="47">
        <v>0</v>
      </c>
      <c r="T35" s="46"/>
      <c r="U35" s="47">
        <v>0</v>
      </c>
      <c r="W35" s="46"/>
      <c r="X35" s="47">
        <v>0</v>
      </c>
      <c r="Z35" s="46"/>
      <c r="AA35" s="47">
        <v>0</v>
      </c>
      <c r="AC35" s="46"/>
      <c r="AD35" s="47">
        <v>0</v>
      </c>
    </row>
    <row r="36" spans="7:30" ht="15.75" thickBot="1" x14ac:dyDescent="0.3">
      <c r="G36" s="18" t="s">
        <v>23</v>
      </c>
      <c r="H36" s="29">
        <v>0</v>
      </c>
      <c r="I36" s="2"/>
      <c r="J36" s="18" t="s">
        <v>23</v>
      </c>
      <c r="K36" s="29">
        <f>R22</f>
        <v>0</v>
      </c>
      <c r="L36" s="2"/>
      <c r="M36" s="18" t="s">
        <v>23</v>
      </c>
      <c r="N36" s="29">
        <f>U22</f>
        <v>1885000</v>
      </c>
      <c r="Q36" s="46"/>
      <c r="R36" s="47">
        <v>0</v>
      </c>
      <c r="T36" s="46"/>
      <c r="U36" s="47">
        <v>0</v>
      </c>
      <c r="W36" s="46"/>
      <c r="X36" s="47">
        <v>0</v>
      </c>
      <c r="Z36" s="46"/>
      <c r="AA36" s="47">
        <v>0</v>
      </c>
      <c r="AC36" s="46"/>
      <c r="AD36" s="47">
        <v>0</v>
      </c>
    </row>
    <row r="37" spans="7:30" ht="16.5" thickTop="1" thickBot="1" x14ac:dyDescent="0.3">
      <c r="G37" s="19" t="s">
        <v>17</v>
      </c>
      <c r="H37" s="30">
        <f>SUM(H31:H36)</f>
        <v>0</v>
      </c>
      <c r="I37" s="2"/>
      <c r="J37" s="19" t="s">
        <v>17</v>
      </c>
      <c r="K37" s="30">
        <f>SUM(K31:K36)</f>
        <v>0</v>
      </c>
      <c r="L37" s="2"/>
      <c r="M37" s="19" t="s">
        <v>17</v>
      </c>
      <c r="N37" s="30">
        <f>SUM(N31:N36)</f>
        <v>2285000</v>
      </c>
      <c r="Q37" s="46"/>
      <c r="R37" s="47">
        <v>0</v>
      </c>
      <c r="T37" s="46"/>
      <c r="U37" s="47">
        <v>0</v>
      </c>
      <c r="W37" s="46"/>
      <c r="X37" s="47">
        <v>0</v>
      </c>
      <c r="Z37" s="46"/>
      <c r="AA37" s="47">
        <v>0</v>
      </c>
      <c r="AC37" s="46"/>
      <c r="AD37" s="47">
        <v>0</v>
      </c>
    </row>
    <row r="38" spans="7:30" ht="15.75" thickTop="1" x14ac:dyDescent="0.25">
      <c r="R38" s="47">
        <v>0</v>
      </c>
      <c r="U38" s="47">
        <v>0</v>
      </c>
      <c r="X38" s="47">
        <v>0</v>
      </c>
      <c r="Z38" s="32"/>
      <c r="AA38" s="47">
        <v>0</v>
      </c>
      <c r="AC38" s="32"/>
      <c r="AD38" s="47">
        <v>0</v>
      </c>
    </row>
    <row r="39" spans="7:30" x14ac:dyDescent="0.25">
      <c r="R39" s="47">
        <v>0</v>
      </c>
      <c r="U39" s="47">
        <v>0</v>
      </c>
      <c r="X39" s="47">
        <v>0</v>
      </c>
      <c r="Z39" s="32"/>
      <c r="AA39" s="47">
        <v>0</v>
      </c>
      <c r="AC39" s="32"/>
      <c r="AD39" s="47">
        <v>0</v>
      </c>
    </row>
    <row r="40" spans="7:30" x14ac:dyDescent="0.25">
      <c r="Q40" s="46"/>
      <c r="R40" s="47">
        <v>0</v>
      </c>
      <c r="T40" s="46"/>
      <c r="U40" s="47">
        <v>0</v>
      </c>
      <c r="W40" s="46"/>
      <c r="X40" s="47">
        <v>0</v>
      </c>
      <c r="Z40" s="46"/>
      <c r="AA40" s="47">
        <v>0</v>
      </c>
      <c r="AC40" s="46"/>
      <c r="AD40" s="47">
        <v>0</v>
      </c>
    </row>
    <row r="41" spans="7:30" x14ac:dyDescent="0.25">
      <c r="Q41" s="46"/>
      <c r="R41" s="47"/>
      <c r="T41" s="46"/>
      <c r="U41" s="47"/>
      <c r="W41" s="46"/>
      <c r="X41" s="47"/>
      <c r="Z41" s="46"/>
      <c r="AA41" s="47"/>
      <c r="AC41" s="46"/>
      <c r="AD41" s="47"/>
    </row>
    <row r="42" spans="7:30" x14ac:dyDescent="0.25">
      <c r="Q42" s="46"/>
      <c r="R42" s="47"/>
      <c r="T42" s="46"/>
      <c r="U42" s="47"/>
      <c r="W42" s="46"/>
      <c r="X42" s="47"/>
      <c r="Z42" s="46"/>
      <c r="AA42" s="47"/>
      <c r="AC42" s="46"/>
      <c r="AD42" s="47"/>
    </row>
    <row r="43" spans="7:30" x14ac:dyDescent="0.25">
      <c r="R43" s="47">
        <f>SUM(R26:R41)</f>
        <v>0</v>
      </c>
      <c r="U43" s="47">
        <f>SUM(U26:U41)</f>
        <v>0</v>
      </c>
      <c r="X43" s="47">
        <f>SUM(X26:X41)</f>
        <v>0</v>
      </c>
      <c r="Z43" s="32"/>
      <c r="AA43" s="47">
        <f>SUM(AA26:AA41)</f>
        <v>0</v>
      </c>
      <c r="AC43" s="32"/>
      <c r="AD43" s="47">
        <f>SUM(AD26:AD41)</f>
        <v>0</v>
      </c>
    </row>
    <row r="44" spans="7:30" x14ac:dyDescent="0.25">
      <c r="Q44" s="46"/>
      <c r="R44" s="47"/>
    </row>
    <row r="45" spans="7:30" x14ac:dyDescent="0.25">
      <c r="R45" s="47"/>
    </row>
  </sheetData>
  <mergeCells count="28">
    <mergeCell ref="Z25:AA25"/>
    <mergeCell ref="AC25:AD25"/>
    <mergeCell ref="A1:B1"/>
    <mergeCell ref="C1:D1"/>
    <mergeCell ref="G2:N2"/>
    <mergeCell ref="M12:N12"/>
    <mergeCell ref="J12:K12"/>
    <mergeCell ref="G12:H12"/>
    <mergeCell ref="M4:N4"/>
    <mergeCell ref="J4:K4"/>
    <mergeCell ref="G4:H4"/>
    <mergeCell ref="A3:D3"/>
    <mergeCell ref="AC4:AD4"/>
    <mergeCell ref="Z4:AA4"/>
    <mergeCell ref="W4:X4"/>
    <mergeCell ref="T4:U4"/>
    <mergeCell ref="A2:B2"/>
    <mergeCell ref="Q4:R4"/>
    <mergeCell ref="A26:B28"/>
    <mergeCell ref="M21:N21"/>
    <mergeCell ref="J21:K21"/>
    <mergeCell ref="G21:H21"/>
    <mergeCell ref="Q25:R25"/>
    <mergeCell ref="T25:U25"/>
    <mergeCell ref="W25:X25"/>
    <mergeCell ref="G30:H30"/>
    <mergeCell ref="J30:K30"/>
    <mergeCell ref="M30:N30"/>
  </mergeCells>
  <phoneticPr fontId="3" type="noConversion"/>
  <pageMargins left="0.7" right="0.7" top="0.75" bottom="0.75" header="0.3" footer="0.3"/>
  <pageSetup paperSize="9" orientation="portrait" r:id="rId1"/>
  <ignoredErrors>
    <ignoredError sqref="U22:AD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5624-B336-484F-9E3E-50FA00738E46}">
  <dimension ref="A1:K25"/>
  <sheetViews>
    <sheetView tabSelected="1" workbookViewId="0">
      <selection activeCell="F17" sqref="F17"/>
    </sheetView>
  </sheetViews>
  <sheetFormatPr baseColWidth="10" defaultRowHeight="15" x14ac:dyDescent="0.25"/>
  <cols>
    <col min="1" max="1" width="16.5703125" bestFit="1" customWidth="1"/>
    <col min="3" max="3" width="13.140625" bestFit="1" customWidth="1"/>
    <col min="4" max="4" width="13.140625" customWidth="1"/>
    <col min="5" max="5" width="16.28515625" bestFit="1" customWidth="1"/>
    <col min="6" max="6" width="16.85546875" bestFit="1" customWidth="1"/>
    <col min="7" max="7" width="16.5703125" bestFit="1" customWidth="1"/>
    <col min="8" max="8" width="13.5703125" bestFit="1" customWidth="1"/>
    <col min="10" max="10" width="23.140625" bestFit="1" customWidth="1"/>
    <col min="11" max="11" width="18.7109375" bestFit="1" customWidth="1"/>
  </cols>
  <sheetData>
    <row r="1" spans="1:11" ht="15.75" thickBot="1" x14ac:dyDescent="0.3">
      <c r="A1" s="43" t="s">
        <v>28</v>
      </c>
      <c r="B1" s="43" t="s">
        <v>29</v>
      </c>
      <c r="C1" s="43" t="s">
        <v>30</v>
      </c>
      <c r="D1" s="43" t="s">
        <v>80</v>
      </c>
      <c r="E1" s="43" t="s">
        <v>32</v>
      </c>
      <c r="F1" s="48" t="s">
        <v>77</v>
      </c>
      <c r="G1" s="48" t="s">
        <v>78</v>
      </c>
    </row>
    <row r="2" spans="1:11" ht="15.75" thickBot="1" x14ac:dyDescent="0.3">
      <c r="A2" s="44">
        <v>1305000</v>
      </c>
      <c r="B2" s="44">
        <f>A2/30</f>
        <v>43500</v>
      </c>
      <c r="C2" s="44">
        <f>B2/8</f>
        <v>5437.5</v>
      </c>
      <c r="D2" s="69">
        <v>0.04</v>
      </c>
      <c r="E2" s="44">
        <f>A2/2</f>
        <v>652500</v>
      </c>
      <c r="F2" s="44">
        <v>117172</v>
      </c>
      <c r="G2" s="44">
        <f>F2/30</f>
        <v>3905.7333333333331</v>
      </c>
      <c r="H2" s="66"/>
    </row>
    <row r="3" spans="1:11" x14ac:dyDescent="0.25">
      <c r="A3" s="36"/>
      <c r="B3" s="36"/>
      <c r="C3" s="36"/>
      <c r="D3" s="36"/>
      <c r="E3" s="36"/>
    </row>
    <row r="4" spans="1:11" ht="15.75" thickBot="1" x14ac:dyDescent="0.3">
      <c r="A4" s="36"/>
    </row>
    <row r="5" spans="1:11" ht="16.5" thickTop="1" thickBot="1" x14ac:dyDescent="0.3">
      <c r="A5" s="96" t="s">
        <v>31</v>
      </c>
      <c r="B5" s="97"/>
      <c r="C5" s="97"/>
      <c r="D5" s="67" t="s">
        <v>79</v>
      </c>
      <c r="E5" s="67" t="s">
        <v>81</v>
      </c>
      <c r="F5" s="67" t="s">
        <v>82</v>
      </c>
      <c r="G5" s="61" t="s">
        <v>74</v>
      </c>
    </row>
    <row r="6" spans="1:11" ht="15.75" thickTop="1" x14ac:dyDescent="0.25">
      <c r="A6" s="41" t="s">
        <v>8</v>
      </c>
      <c r="B6" s="42">
        <v>30</v>
      </c>
      <c r="C6" s="60">
        <f>(B6*$B$2)+D6</f>
        <v>1422172</v>
      </c>
      <c r="D6" s="68">
        <f>($G$2*B6)</f>
        <v>117172</v>
      </c>
      <c r="E6" s="68">
        <f>($B$2*B6)*$D$2</f>
        <v>52200</v>
      </c>
      <c r="F6" s="70">
        <f>C6+G6-(E6*2)</f>
        <v>1317772</v>
      </c>
      <c r="G6" s="62">
        <v>0</v>
      </c>
    </row>
    <row r="7" spans="1:11" x14ac:dyDescent="0.25">
      <c r="A7" s="37" t="s">
        <v>9</v>
      </c>
      <c r="B7" s="38">
        <v>30</v>
      </c>
      <c r="C7" s="60">
        <f>(B7*$B$2)+D7</f>
        <v>1422172</v>
      </c>
      <c r="D7" s="68">
        <f>($G$2*B7)</f>
        <v>117172</v>
      </c>
      <c r="E7" s="68">
        <f>($B$2*B7)*$D$2</f>
        <v>52200</v>
      </c>
      <c r="F7" s="70">
        <f>C7+G7-(E7*2)</f>
        <v>1317772</v>
      </c>
      <c r="G7" s="63">
        <v>0</v>
      </c>
    </row>
    <row r="8" spans="1:11" x14ac:dyDescent="0.25">
      <c r="A8" s="37" t="s">
        <v>10</v>
      </c>
      <c r="B8" s="38">
        <v>30</v>
      </c>
      <c r="C8" s="60">
        <f t="shared" ref="C8:C23" si="0">(B8*$B$2)+D8</f>
        <v>1422172</v>
      </c>
      <c r="D8" s="68">
        <f t="shared" ref="D8:D24" si="1">($G$2*B8)</f>
        <v>117172</v>
      </c>
      <c r="E8" s="68">
        <f t="shared" ref="E8:E24" si="2">($B$2*B8)*$D$2</f>
        <v>52200</v>
      </c>
      <c r="F8" s="70">
        <f t="shared" ref="F8:F24" si="3">C8+G8-(E8*2)</f>
        <v>1317772</v>
      </c>
      <c r="G8" s="63">
        <v>0</v>
      </c>
      <c r="H8" s="66"/>
    </row>
    <row r="9" spans="1:11" x14ac:dyDescent="0.25">
      <c r="A9" s="37" t="s">
        <v>11</v>
      </c>
      <c r="B9" s="38">
        <v>30</v>
      </c>
      <c r="C9" s="60">
        <f t="shared" si="0"/>
        <v>1422172</v>
      </c>
      <c r="D9" s="68">
        <f t="shared" si="1"/>
        <v>117172</v>
      </c>
      <c r="E9" s="68">
        <f t="shared" si="2"/>
        <v>52200</v>
      </c>
      <c r="F9" s="70">
        <f t="shared" si="3"/>
        <v>1317772</v>
      </c>
      <c r="G9" s="63">
        <v>0</v>
      </c>
    </row>
    <row r="10" spans="1:11" x14ac:dyDescent="0.25">
      <c r="A10" s="37" t="s">
        <v>0</v>
      </c>
      <c r="B10" s="38">
        <v>30</v>
      </c>
      <c r="C10" s="60">
        <f t="shared" si="0"/>
        <v>1422172</v>
      </c>
      <c r="D10" s="68">
        <f t="shared" si="1"/>
        <v>117172</v>
      </c>
      <c r="E10" s="68">
        <f t="shared" si="2"/>
        <v>52200</v>
      </c>
      <c r="F10" s="70">
        <f t="shared" si="3"/>
        <v>1317772</v>
      </c>
      <c r="G10" s="63">
        <v>0</v>
      </c>
    </row>
    <row r="11" spans="1:11" x14ac:dyDescent="0.25">
      <c r="A11" s="37" t="s">
        <v>1</v>
      </c>
      <c r="B11" s="38">
        <v>30</v>
      </c>
      <c r="C11" s="60">
        <f t="shared" si="0"/>
        <v>1422172</v>
      </c>
      <c r="D11" s="68">
        <f t="shared" si="1"/>
        <v>117172</v>
      </c>
      <c r="E11" s="68">
        <f t="shared" si="2"/>
        <v>52200</v>
      </c>
      <c r="F11" s="70">
        <f t="shared" si="3"/>
        <v>1317772</v>
      </c>
      <c r="G11" s="63">
        <v>0</v>
      </c>
    </row>
    <row r="12" spans="1:11" x14ac:dyDescent="0.25">
      <c r="A12" s="37" t="s">
        <v>2</v>
      </c>
      <c r="B12" s="38">
        <v>30</v>
      </c>
      <c r="C12" s="60">
        <f t="shared" si="0"/>
        <v>1422172</v>
      </c>
      <c r="D12" s="68">
        <f t="shared" si="1"/>
        <v>117172</v>
      </c>
      <c r="E12" s="68">
        <f t="shared" si="2"/>
        <v>52200</v>
      </c>
      <c r="F12" s="70">
        <f t="shared" si="3"/>
        <v>1317772</v>
      </c>
      <c r="G12" s="63">
        <v>0</v>
      </c>
    </row>
    <row r="13" spans="1:11" ht="18.75" x14ac:dyDescent="0.25">
      <c r="A13" s="37" t="s">
        <v>3</v>
      </c>
      <c r="B13" s="38">
        <v>30</v>
      </c>
      <c r="C13" s="60">
        <f t="shared" si="0"/>
        <v>1422172</v>
      </c>
      <c r="D13" s="68">
        <f t="shared" si="1"/>
        <v>117172</v>
      </c>
      <c r="E13" s="68">
        <f t="shared" si="2"/>
        <v>52200</v>
      </c>
      <c r="F13" s="70">
        <f t="shared" si="3"/>
        <v>1317772</v>
      </c>
      <c r="G13" s="63">
        <v>0</v>
      </c>
      <c r="J13" s="65" t="s">
        <v>83</v>
      </c>
      <c r="K13" s="72">
        <f>B2*26</f>
        <v>1131000</v>
      </c>
    </row>
    <row r="14" spans="1:11" ht="18.75" x14ac:dyDescent="0.25">
      <c r="A14" s="37" t="s">
        <v>4</v>
      </c>
      <c r="B14" s="38">
        <v>30</v>
      </c>
      <c r="C14" s="60">
        <f t="shared" si="0"/>
        <v>1422172</v>
      </c>
      <c r="D14" s="68">
        <f t="shared" si="1"/>
        <v>117172</v>
      </c>
      <c r="E14" s="68">
        <f t="shared" si="2"/>
        <v>52200</v>
      </c>
      <c r="F14" s="70">
        <f t="shared" si="3"/>
        <v>1317772</v>
      </c>
      <c r="G14" s="63">
        <v>0</v>
      </c>
      <c r="J14" s="65" t="s">
        <v>84</v>
      </c>
      <c r="K14" s="72">
        <f>G2*26</f>
        <v>101549.06666666667</v>
      </c>
    </row>
    <row r="15" spans="1:11" ht="18.75" x14ac:dyDescent="0.25">
      <c r="A15" s="37" t="s">
        <v>5</v>
      </c>
      <c r="B15" s="38">
        <v>30</v>
      </c>
      <c r="C15" s="60">
        <f t="shared" si="0"/>
        <v>1422172</v>
      </c>
      <c r="D15" s="68">
        <f t="shared" si="1"/>
        <v>117172</v>
      </c>
      <c r="E15" s="68">
        <f t="shared" si="2"/>
        <v>52200</v>
      </c>
      <c r="F15" s="70">
        <f t="shared" si="3"/>
        <v>1317772</v>
      </c>
      <c r="G15" s="63">
        <v>0</v>
      </c>
      <c r="J15" s="65" t="s">
        <v>85</v>
      </c>
      <c r="K15" s="72">
        <v>66934</v>
      </c>
    </row>
    <row r="16" spans="1:11" ht="18.75" x14ac:dyDescent="0.25">
      <c r="A16" s="37" t="s">
        <v>6</v>
      </c>
      <c r="B16" s="38">
        <v>26</v>
      </c>
      <c r="C16" s="60">
        <f t="shared" si="0"/>
        <v>1232549.0666666667</v>
      </c>
      <c r="D16" s="68">
        <f t="shared" si="1"/>
        <v>101549.06666666667</v>
      </c>
      <c r="E16" s="68">
        <f t="shared" si="2"/>
        <v>45240</v>
      </c>
      <c r="F16" s="70">
        <f t="shared" si="3"/>
        <v>2292069.0666666664</v>
      </c>
      <c r="G16" s="63">
        <v>1150000</v>
      </c>
      <c r="J16" s="65" t="s">
        <v>86</v>
      </c>
      <c r="K16" s="73">
        <v>45240</v>
      </c>
    </row>
    <row r="17" spans="1:11" ht="18.75" x14ac:dyDescent="0.25">
      <c r="A17" s="37" t="s">
        <v>7</v>
      </c>
      <c r="B17" s="38">
        <v>31</v>
      </c>
      <c r="C17" s="60">
        <f t="shared" si="0"/>
        <v>1469577.7333333334</v>
      </c>
      <c r="D17" s="68">
        <f t="shared" si="1"/>
        <v>121077.73333333332</v>
      </c>
      <c r="E17" s="68">
        <f t="shared" si="2"/>
        <v>53940</v>
      </c>
      <c r="F17" s="70">
        <f t="shared" si="3"/>
        <v>1361697.7333333334</v>
      </c>
      <c r="G17" s="63">
        <v>0</v>
      </c>
      <c r="J17" s="65" t="s">
        <v>87</v>
      </c>
      <c r="K17" s="73">
        <v>45240</v>
      </c>
    </row>
    <row r="18" spans="1:11" ht="18.75" x14ac:dyDescent="0.25">
      <c r="A18" s="37" t="s">
        <v>8</v>
      </c>
      <c r="B18" s="38">
        <v>30</v>
      </c>
      <c r="C18" s="60">
        <f t="shared" si="0"/>
        <v>1422172</v>
      </c>
      <c r="D18" s="68">
        <f t="shared" si="1"/>
        <v>117172</v>
      </c>
      <c r="E18" s="68">
        <f t="shared" si="2"/>
        <v>52200</v>
      </c>
      <c r="F18" s="70">
        <f t="shared" si="3"/>
        <v>1317772</v>
      </c>
      <c r="G18" s="63">
        <v>0</v>
      </c>
      <c r="J18" s="65" t="s">
        <v>88</v>
      </c>
      <c r="K18" s="73">
        <v>50000</v>
      </c>
    </row>
    <row r="19" spans="1:11" ht="18.75" x14ac:dyDescent="0.25">
      <c r="A19" s="37" t="s">
        <v>9</v>
      </c>
      <c r="B19" s="38">
        <v>30</v>
      </c>
      <c r="C19" s="60">
        <f t="shared" si="0"/>
        <v>1422172</v>
      </c>
      <c r="D19" s="68">
        <f t="shared" si="1"/>
        <v>117172</v>
      </c>
      <c r="E19" s="68">
        <f t="shared" si="2"/>
        <v>52200</v>
      </c>
      <c r="F19" s="70">
        <f t="shared" si="3"/>
        <v>1317772</v>
      </c>
      <c r="G19" s="63">
        <v>0</v>
      </c>
      <c r="J19" s="65"/>
      <c r="K19" s="72">
        <f>(K13+K14+K15)-(K16+K17+K18)</f>
        <v>1159003.0666666667</v>
      </c>
    </row>
    <row r="20" spans="1:11" x14ac:dyDescent="0.25">
      <c r="A20" s="37" t="s">
        <v>10</v>
      </c>
      <c r="B20" s="38">
        <v>30</v>
      </c>
      <c r="C20" s="60">
        <f t="shared" si="0"/>
        <v>1422172</v>
      </c>
      <c r="D20" s="68">
        <f t="shared" si="1"/>
        <v>117172</v>
      </c>
      <c r="E20" s="68">
        <f t="shared" si="2"/>
        <v>52200</v>
      </c>
      <c r="F20" s="70">
        <f t="shared" si="3"/>
        <v>1317772</v>
      </c>
      <c r="G20" s="63">
        <v>0</v>
      </c>
    </row>
    <row r="21" spans="1:11" x14ac:dyDescent="0.25">
      <c r="A21" s="37" t="s">
        <v>11</v>
      </c>
      <c r="B21" s="38">
        <v>30</v>
      </c>
      <c r="C21" s="60">
        <f t="shared" si="0"/>
        <v>1422172</v>
      </c>
      <c r="D21" s="68">
        <f t="shared" si="1"/>
        <v>117172</v>
      </c>
      <c r="E21" s="68">
        <f t="shared" si="2"/>
        <v>52200</v>
      </c>
      <c r="F21" s="70">
        <f t="shared" si="3"/>
        <v>1317772</v>
      </c>
      <c r="G21" s="63">
        <v>0</v>
      </c>
    </row>
    <row r="22" spans="1:11" x14ac:dyDescent="0.25">
      <c r="A22" s="37" t="s">
        <v>0</v>
      </c>
      <c r="B22" s="38">
        <v>30</v>
      </c>
      <c r="C22" s="60">
        <f t="shared" si="0"/>
        <v>1422172</v>
      </c>
      <c r="D22" s="68">
        <f t="shared" si="1"/>
        <v>117172</v>
      </c>
      <c r="E22" s="68">
        <f t="shared" si="2"/>
        <v>52200</v>
      </c>
      <c r="F22" s="70">
        <f t="shared" si="3"/>
        <v>1317772</v>
      </c>
      <c r="G22" s="63">
        <v>0</v>
      </c>
    </row>
    <row r="23" spans="1:11" x14ac:dyDescent="0.25">
      <c r="A23" s="37" t="s">
        <v>1</v>
      </c>
      <c r="B23" s="38">
        <v>30</v>
      </c>
      <c r="C23" s="60">
        <f t="shared" si="0"/>
        <v>1422172</v>
      </c>
      <c r="D23" s="68">
        <f t="shared" si="1"/>
        <v>117172</v>
      </c>
      <c r="E23" s="68">
        <f t="shared" si="2"/>
        <v>52200</v>
      </c>
      <c r="F23" s="70">
        <f t="shared" si="3"/>
        <v>1969772</v>
      </c>
      <c r="G23" s="63">
        <v>652000</v>
      </c>
    </row>
    <row r="24" spans="1:11" ht="15.75" thickBot="1" x14ac:dyDescent="0.3">
      <c r="A24" s="39" t="s">
        <v>2</v>
      </c>
      <c r="B24" s="40">
        <v>30</v>
      </c>
      <c r="C24" s="59">
        <f>(B24*$B$2)+D24</f>
        <v>1422172</v>
      </c>
      <c r="D24" s="59">
        <f t="shared" si="1"/>
        <v>117172</v>
      </c>
      <c r="E24" s="59">
        <f t="shared" si="2"/>
        <v>52200</v>
      </c>
      <c r="F24" s="71">
        <f t="shared" si="3"/>
        <v>1317772</v>
      </c>
      <c r="G24" s="64">
        <v>0</v>
      </c>
    </row>
    <row r="25" spans="1:11" ht="15.75" thickTop="1" x14ac:dyDescent="0.25"/>
  </sheetData>
  <mergeCells count="1">
    <mergeCell ref="A5:C5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1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F3DD-144F-4F33-BD90-B22D16C185D7}">
  <dimension ref="A1:Q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5" x14ac:dyDescent="0.25"/>
  <cols>
    <col min="2" max="2" width="12.140625" bestFit="1" customWidth="1"/>
  </cols>
  <sheetData>
    <row r="1" spans="1:17" x14ac:dyDescent="0.25">
      <c r="A1" t="s">
        <v>53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25">
      <c r="A2">
        <v>1</v>
      </c>
      <c r="B2" s="49">
        <v>0</v>
      </c>
      <c r="C2" s="49">
        <v>0</v>
      </c>
      <c r="D2" s="49">
        <v>0</v>
      </c>
      <c r="E2" s="49">
        <v>0</v>
      </c>
      <c r="F2" s="49">
        <v>5000</v>
      </c>
      <c r="G2" s="49">
        <v>2000</v>
      </c>
      <c r="H2" s="49">
        <v>2000</v>
      </c>
      <c r="I2" s="49">
        <v>1000</v>
      </c>
      <c r="J2" s="49">
        <v>3000</v>
      </c>
      <c r="K2" s="49">
        <v>5000</v>
      </c>
      <c r="L2" s="49">
        <v>1000</v>
      </c>
      <c r="M2" s="49">
        <v>4000</v>
      </c>
      <c r="N2" s="49">
        <v>5000</v>
      </c>
      <c r="O2" s="49">
        <v>2000</v>
      </c>
      <c r="P2" s="49">
        <v>1000</v>
      </c>
      <c r="Q2" s="49">
        <v>3000</v>
      </c>
    </row>
    <row r="3" spans="1:17" x14ac:dyDescent="0.25">
      <c r="A3">
        <v>2</v>
      </c>
      <c r="B3" s="49">
        <v>0</v>
      </c>
      <c r="C3" s="49">
        <v>0</v>
      </c>
      <c r="D3" s="49">
        <v>0</v>
      </c>
      <c r="E3" s="49">
        <v>0</v>
      </c>
      <c r="F3" s="49">
        <v>5000</v>
      </c>
      <c r="G3" s="49">
        <v>3000</v>
      </c>
      <c r="H3" s="49">
        <v>3000</v>
      </c>
      <c r="I3" s="49">
        <v>2000</v>
      </c>
      <c r="J3" s="49">
        <v>4000</v>
      </c>
      <c r="K3" s="49">
        <v>5000</v>
      </c>
      <c r="L3" s="49">
        <v>2000</v>
      </c>
      <c r="M3" s="49">
        <v>5000</v>
      </c>
      <c r="N3" s="49">
        <v>1000</v>
      </c>
      <c r="O3" s="49">
        <v>3000</v>
      </c>
      <c r="P3" s="49">
        <v>2000</v>
      </c>
      <c r="Q3" s="49">
        <v>4000</v>
      </c>
    </row>
    <row r="4" spans="1:17" x14ac:dyDescent="0.25">
      <c r="A4">
        <v>3</v>
      </c>
      <c r="B4" s="49">
        <v>0</v>
      </c>
      <c r="C4" s="49">
        <v>0</v>
      </c>
      <c r="D4" s="49">
        <v>0</v>
      </c>
      <c r="E4" s="49">
        <v>0</v>
      </c>
      <c r="F4" s="49">
        <v>1000</v>
      </c>
      <c r="G4" s="49">
        <v>4000</v>
      </c>
      <c r="H4" s="49">
        <v>4000</v>
      </c>
      <c r="I4" s="49">
        <v>3000</v>
      </c>
      <c r="J4" s="49">
        <v>5000</v>
      </c>
      <c r="K4" s="49">
        <v>1000</v>
      </c>
      <c r="L4" s="49">
        <v>3000</v>
      </c>
      <c r="M4" s="49">
        <v>5000</v>
      </c>
      <c r="N4" s="49">
        <v>2000</v>
      </c>
      <c r="O4" s="49">
        <v>4000</v>
      </c>
      <c r="P4" s="49">
        <v>3000</v>
      </c>
      <c r="Q4" s="49">
        <v>5000</v>
      </c>
    </row>
    <row r="5" spans="1:17" x14ac:dyDescent="0.25">
      <c r="A5">
        <v>4</v>
      </c>
      <c r="B5" s="49">
        <v>0</v>
      </c>
      <c r="C5" s="49">
        <v>0</v>
      </c>
      <c r="D5" s="49">
        <v>0</v>
      </c>
      <c r="E5" s="49">
        <v>0</v>
      </c>
      <c r="F5" s="49">
        <v>2000</v>
      </c>
      <c r="G5" s="49">
        <v>5000</v>
      </c>
      <c r="H5" s="49">
        <v>5000</v>
      </c>
      <c r="I5" s="49">
        <v>4000</v>
      </c>
      <c r="J5" s="49">
        <v>5000</v>
      </c>
      <c r="K5" s="49">
        <v>2000</v>
      </c>
      <c r="L5" s="49">
        <v>4000</v>
      </c>
      <c r="M5" s="49">
        <v>5000</v>
      </c>
      <c r="N5" s="49">
        <v>3000</v>
      </c>
      <c r="O5" s="49">
        <v>5000</v>
      </c>
      <c r="P5" s="49">
        <v>4000</v>
      </c>
      <c r="Q5" s="49">
        <v>5000</v>
      </c>
    </row>
    <row r="6" spans="1:17" x14ac:dyDescent="0.25">
      <c r="A6">
        <v>5</v>
      </c>
      <c r="B6" s="49">
        <v>0</v>
      </c>
      <c r="C6" s="49">
        <v>0</v>
      </c>
      <c r="D6" s="49">
        <v>0</v>
      </c>
      <c r="E6" s="49">
        <v>0</v>
      </c>
      <c r="F6" s="49">
        <v>3000</v>
      </c>
      <c r="G6" s="49">
        <v>5000</v>
      </c>
      <c r="H6" s="49">
        <v>5000</v>
      </c>
      <c r="I6" s="49">
        <v>5000</v>
      </c>
      <c r="J6" s="49">
        <v>5000</v>
      </c>
      <c r="K6" s="49">
        <v>3000</v>
      </c>
      <c r="L6" s="49">
        <v>5000</v>
      </c>
      <c r="M6" s="49">
        <v>1000</v>
      </c>
      <c r="N6" s="49">
        <v>4000</v>
      </c>
      <c r="O6" s="49">
        <v>5000</v>
      </c>
      <c r="P6" s="49">
        <v>5000</v>
      </c>
      <c r="Q6" s="49">
        <v>5000</v>
      </c>
    </row>
    <row r="7" spans="1:17" x14ac:dyDescent="0.25">
      <c r="A7">
        <v>6</v>
      </c>
      <c r="B7" s="49">
        <v>0</v>
      </c>
      <c r="C7" s="49">
        <v>0</v>
      </c>
      <c r="D7" s="49">
        <v>0</v>
      </c>
      <c r="E7" s="49">
        <v>0</v>
      </c>
      <c r="F7" s="49">
        <v>4000</v>
      </c>
      <c r="G7" s="49">
        <v>5000</v>
      </c>
      <c r="H7" s="49">
        <v>5000</v>
      </c>
      <c r="I7" s="49">
        <v>5000</v>
      </c>
      <c r="J7" s="49">
        <v>1000</v>
      </c>
      <c r="K7" s="49">
        <v>4000</v>
      </c>
      <c r="L7" s="49">
        <v>5000</v>
      </c>
      <c r="M7" s="49">
        <v>2000</v>
      </c>
      <c r="N7" s="49">
        <v>5000</v>
      </c>
      <c r="O7" s="49">
        <v>5000</v>
      </c>
      <c r="P7" s="49">
        <v>5000</v>
      </c>
      <c r="Q7" s="49">
        <v>1000</v>
      </c>
    </row>
    <row r="8" spans="1:17" x14ac:dyDescent="0.25">
      <c r="A8">
        <v>7</v>
      </c>
      <c r="B8" s="49">
        <v>0</v>
      </c>
      <c r="C8" s="49">
        <v>0</v>
      </c>
      <c r="D8" s="49">
        <v>0</v>
      </c>
      <c r="E8" s="49">
        <v>0</v>
      </c>
      <c r="F8" s="49">
        <v>5000</v>
      </c>
      <c r="G8" s="49">
        <v>1000</v>
      </c>
      <c r="H8" s="49">
        <v>1000</v>
      </c>
      <c r="I8" s="49">
        <v>5000</v>
      </c>
      <c r="J8" s="49">
        <v>2000</v>
      </c>
      <c r="K8" s="49">
        <v>5000</v>
      </c>
      <c r="L8" s="49">
        <v>5000</v>
      </c>
      <c r="M8" s="49">
        <v>3000</v>
      </c>
      <c r="N8" s="49">
        <v>5000</v>
      </c>
      <c r="O8" s="49">
        <v>1000</v>
      </c>
      <c r="P8" s="49">
        <v>5000</v>
      </c>
      <c r="Q8" s="49">
        <v>2000</v>
      </c>
    </row>
    <row r="9" spans="1:17" x14ac:dyDescent="0.25">
      <c r="A9">
        <v>8</v>
      </c>
      <c r="B9" s="49">
        <v>0</v>
      </c>
      <c r="C9" s="49">
        <v>0</v>
      </c>
      <c r="D9" s="49">
        <v>0</v>
      </c>
      <c r="E9" s="49">
        <v>0</v>
      </c>
      <c r="F9" s="49">
        <v>5000</v>
      </c>
      <c r="G9" s="49">
        <v>2000</v>
      </c>
      <c r="H9" s="49">
        <v>2000</v>
      </c>
      <c r="I9" s="49">
        <v>1000</v>
      </c>
      <c r="J9" s="49">
        <v>3000</v>
      </c>
      <c r="K9" s="49">
        <v>5000</v>
      </c>
      <c r="L9" s="49">
        <v>1000</v>
      </c>
      <c r="M9" s="49">
        <v>4000</v>
      </c>
      <c r="N9" s="49">
        <v>5000</v>
      </c>
      <c r="O9" s="49">
        <v>2000</v>
      </c>
      <c r="P9" s="49">
        <v>1000</v>
      </c>
      <c r="Q9" s="49">
        <v>3000</v>
      </c>
    </row>
    <row r="10" spans="1:17" x14ac:dyDescent="0.25">
      <c r="A10">
        <v>9</v>
      </c>
      <c r="B10" s="49">
        <v>0</v>
      </c>
      <c r="C10" s="49">
        <v>0</v>
      </c>
      <c r="D10" s="49">
        <v>0</v>
      </c>
      <c r="E10" s="49">
        <v>0</v>
      </c>
      <c r="F10" s="49">
        <v>5000</v>
      </c>
      <c r="G10" s="49">
        <v>3000</v>
      </c>
      <c r="H10" s="49">
        <v>3000</v>
      </c>
      <c r="I10" s="49">
        <v>2000</v>
      </c>
      <c r="J10" s="49">
        <v>4000</v>
      </c>
      <c r="K10" s="49">
        <v>5000</v>
      </c>
      <c r="L10" s="49">
        <v>2000</v>
      </c>
      <c r="M10" s="49">
        <v>5000</v>
      </c>
      <c r="N10" s="49">
        <v>1000</v>
      </c>
      <c r="O10" s="49">
        <v>3000</v>
      </c>
      <c r="P10" s="49">
        <v>2000</v>
      </c>
      <c r="Q10" s="49">
        <v>4000</v>
      </c>
    </row>
    <row r="11" spans="1:17" x14ac:dyDescent="0.25">
      <c r="A11">
        <v>10</v>
      </c>
      <c r="B11" s="49">
        <v>0</v>
      </c>
      <c r="C11" s="49">
        <v>0</v>
      </c>
      <c r="D11" s="49">
        <v>0</v>
      </c>
      <c r="E11" s="49">
        <v>0</v>
      </c>
      <c r="F11" s="49">
        <v>1000</v>
      </c>
      <c r="G11" s="49">
        <v>4000</v>
      </c>
      <c r="H11" s="49">
        <v>4000</v>
      </c>
      <c r="I11" s="49">
        <v>3000</v>
      </c>
      <c r="J11" s="49">
        <v>5000</v>
      </c>
      <c r="K11" s="49">
        <v>1000</v>
      </c>
      <c r="L11" s="49">
        <v>3000</v>
      </c>
      <c r="M11" s="49">
        <v>5000</v>
      </c>
      <c r="N11" s="49">
        <v>2000</v>
      </c>
      <c r="O11" s="49">
        <v>4000</v>
      </c>
      <c r="P11" s="49">
        <v>3000</v>
      </c>
      <c r="Q11" s="49">
        <v>5000</v>
      </c>
    </row>
    <row r="12" spans="1:17" x14ac:dyDescent="0.25">
      <c r="A12">
        <v>11</v>
      </c>
      <c r="B12" s="49">
        <v>0</v>
      </c>
      <c r="C12" s="49">
        <v>0</v>
      </c>
      <c r="D12" s="49">
        <v>0</v>
      </c>
      <c r="E12" s="49">
        <v>0</v>
      </c>
      <c r="F12" s="49">
        <v>2000</v>
      </c>
      <c r="G12" s="49">
        <v>5000</v>
      </c>
      <c r="H12" s="49">
        <v>5000</v>
      </c>
      <c r="I12" s="49">
        <v>4000</v>
      </c>
      <c r="J12" s="49">
        <v>5000</v>
      </c>
      <c r="K12" s="49">
        <v>2000</v>
      </c>
      <c r="L12" s="49">
        <v>4000</v>
      </c>
      <c r="M12" s="49">
        <v>5000</v>
      </c>
      <c r="N12" s="49">
        <v>3000</v>
      </c>
      <c r="O12" s="49">
        <v>5000</v>
      </c>
      <c r="P12" s="49">
        <v>4000</v>
      </c>
      <c r="Q12" s="49">
        <v>5000</v>
      </c>
    </row>
    <row r="13" spans="1:17" x14ac:dyDescent="0.25">
      <c r="A13">
        <v>12</v>
      </c>
      <c r="B13" s="49">
        <v>0</v>
      </c>
      <c r="C13" s="49">
        <v>0</v>
      </c>
      <c r="D13" s="49">
        <v>0</v>
      </c>
      <c r="E13" s="49">
        <v>0</v>
      </c>
      <c r="F13" s="49">
        <v>3000</v>
      </c>
      <c r="G13" s="49">
        <v>5000</v>
      </c>
      <c r="H13" s="49">
        <v>5000</v>
      </c>
      <c r="I13" s="49">
        <v>5000</v>
      </c>
      <c r="J13" s="49">
        <v>5000</v>
      </c>
      <c r="K13" s="49">
        <v>3000</v>
      </c>
      <c r="L13" s="49">
        <v>5000</v>
      </c>
      <c r="M13" s="49">
        <v>1000</v>
      </c>
      <c r="N13" s="49">
        <v>4000</v>
      </c>
      <c r="O13" s="49">
        <v>5000</v>
      </c>
      <c r="P13" s="49">
        <v>5000</v>
      </c>
      <c r="Q13" s="49">
        <v>5000</v>
      </c>
    </row>
    <row r="14" spans="1:17" x14ac:dyDescent="0.25">
      <c r="A14">
        <v>13</v>
      </c>
      <c r="B14" s="49">
        <v>0</v>
      </c>
      <c r="C14" s="49">
        <v>0</v>
      </c>
      <c r="D14" s="49">
        <v>0</v>
      </c>
      <c r="E14" s="49">
        <v>0</v>
      </c>
      <c r="F14" s="49">
        <v>4000</v>
      </c>
      <c r="G14" s="49">
        <v>5000</v>
      </c>
      <c r="H14" s="49">
        <v>5000</v>
      </c>
      <c r="I14" s="49">
        <v>5000</v>
      </c>
      <c r="J14" s="49">
        <v>1000</v>
      </c>
      <c r="K14" s="49">
        <v>4000</v>
      </c>
      <c r="L14" s="49">
        <v>5000</v>
      </c>
      <c r="M14" s="49">
        <v>2000</v>
      </c>
      <c r="N14" s="49">
        <v>5000</v>
      </c>
      <c r="O14" s="49">
        <v>5000</v>
      </c>
      <c r="P14" s="49">
        <v>5000</v>
      </c>
      <c r="Q14" s="49">
        <v>1000</v>
      </c>
    </row>
    <row r="15" spans="1:17" x14ac:dyDescent="0.25">
      <c r="A15">
        <v>14</v>
      </c>
      <c r="B15" s="49">
        <v>0</v>
      </c>
      <c r="C15" s="49">
        <v>0</v>
      </c>
      <c r="D15" s="49">
        <v>0</v>
      </c>
      <c r="E15" s="49">
        <v>0</v>
      </c>
      <c r="F15" s="49">
        <v>5000</v>
      </c>
      <c r="G15" s="49">
        <v>1000</v>
      </c>
      <c r="H15" s="49">
        <v>1000</v>
      </c>
      <c r="I15" s="49">
        <v>5000</v>
      </c>
      <c r="J15" s="49">
        <v>2000</v>
      </c>
      <c r="K15" s="49">
        <v>5000</v>
      </c>
      <c r="L15" s="49">
        <v>5000</v>
      </c>
      <c r="M15" s="49">
        <v>3000</v>
      </c>
      <c r="N15" s="49">
        <v>5000</v>
      </c>
      <c r="O15" s="49">
        <v>1000</v>
      </c>
      <c r="P15" s="49">
        <v>5000</v>
      </c>
      <c r="Q15" s="49">
        <v>2000</v>
      </c>
    </row>
    <row r="16" spans="1:17" x14ac:dyDescent="0.25">
      <c r="A16">
        <v>15</v>
      </c>
      <c r="B16" s="49">
        <v>0</v>
      </c>
      <c r="C16" s="49">
        <v>0</v>
      </c>
      <c r="D16" s="49">
        <v>0</v>
      </c>
      <c r="E16" s="49">
        <v>0</v>
      </c>
      <c r="F16" s="49">
        <v>5000</v>
      </c>
      <c r="G16" s="49">
        <v>2000</v>
      </c>
      <c r="H16" s="49">
        <v>2000</v>
      </c>
      <c r="I16" s="49">
        <v>1000</v>
      </c>
      <c r="J16" s="49">
        <v>3000</v>
      </c>
      <c r="K16" s="49">
        <v>5000</v>
      </c>
      <c r="L16" s="49">
        <v>1000</v>
      </c>
      <c r="M16" s="49">
        <v>4000</v>
      </c>
      <c r="N16" s="49">
        <v>5000</v>
      </c>
      <c r="O16" s="49">
        <v>2000</v>
      </c>
      <c r="P16" s="49">
        <v>1000</v>
      </c>
      <c r="Q16" s="49">
        <v>3000</v>
      </c>
    </row>
    <row r="17" spans="1:17" x14ac:dyDescent="0.25">
      <c r="A17">
        <v>16</v>
      </c>
      <c r="B17" s="49">
        <v>0</v>
      </c>
      <c r="C17" s="49">
        <v>0</v>
      </c>
      <c r="D17" s="49">
        <v>0</v>
      </c>
      <c r="E17" s="49">
        <v>0</v>
      </c>
      <c r="F17" s="49">
        <v>5000</v>
      </c>
      <c r="G17" s="49">
        <v>3000</v>
      </c>
      <c r="H17" s="49">
        <v>3000</v>
      </c>
      <c r="I17" s="49">
        <v>2000</v>
      </c>
      <c r="J17" s="49">
        <v>4000</v>
      </c>
      <c r="K17" s="49">
        <v>5000</v>
      </c>
      <c r="L17" s="49">
        <v>2000</v>
      </c>
      <c r="M17" s="49">
        <v>5000</v>
      </c>
      <c r="N17" s="49">
        <v>1000</v>
      </c>
      <c r="O17" s="49">
        <v>3000</v>
      </c>
      <c r="P17" s="49">
        <v>2000</v>
      </c>
      <c r="Q17" s="49">
        <v>4000</v>
      </c>
    </row>
    <row r="18" spans="1:17" x14ac:dyDescent="0.25">
      <c r="A18">
        <v>17</v>
      </c>
      <c r="B18" s="49">
        <v>0</v>
      </c>
      <c r="C18" s="49">
        <v>0</v>
      </c>
      <c r="D18" s="49">
        <v>0</v>
      </c>
      <c r="E18" s="49">
        <v>0</v>
      </c>
      <c r="F18" s="49">
        <v>1000</v>
      </c>
      <c r="G18" s="49">
        <v>4000</v>
      </c>
      <c r="H18" s="49">
        <v>4000</v>
      </c>
      <c r="I18" s="49">
        <v>3000</v>
      </c>
      <c r="J18" s="49">
        <v>5000</v>
      </c>
      <c r="K18" s="49">
        <v>1000</v>
      </c>
      <c r="L18" s="49">
        <v>3000</v>
      </c>
      <c r="M18" s="49">
        <v>5000</v>
      </c>
      <c r="N18" s="49">
        <v>2000</v>
      </c>
      <c r="O18" s="49">
        <v>4000</v>
      </c>
      <c r="P18" s="49">
        <v>3000</v>
      </c>
      <c r="Q18" s="49">
        <v>5000</v>
      </c>
    </row>
    <row r="19" spans="1:17" x14ac:dyDescent="0.25">
      <c r="A19">
        <v>18</v>
      </c>
      <c r="B19" s="49">
        <v>0</v>
      </c>
      <c r="C19" s="49">
        <v>0</v>
      </c>
      <c r="D19" s="49">
        <v>0</v>
      </c>
      <c r="E19" s="49">
        <v>0</v>
      </c>
      <c r="F19" s="49">
        <v>2000</v>
      </c>
      <c r="G19" s="49">
        <v>5000</v>
      </c>
      <c r="H19" s="49">
        <v>5000</v>
      </c>
      <c r="I19" s="49">
        <v>4000</v>
      </c>
      <c r="J19" s="49">
        <v>5000</v>
      </c>
      <c r="K19" s="49">
        <v>2000</v>
      </c>
      <c r="L19" s="49">
        <v>4000</v>
      </c>
      <c r="M19" s="49">
        <v>5000</v>
      </c>
      <c r="N19" s="49">
        <v>3000</v>
      </c>
      <c r="O19" s="49">
        <v>5000</v>
      </c>
      <c r="P19" s="49">
        <v>4000</v>
      </c>
      <c r="Q19" s="49">
        <v>5000</v>
      </c>
    </row>
    <row r="20" spans="1:17" x14ac:dyDescent="0.25">
      <c r="A20">
        <v>19</v>
      </c>
      <c r="B20" s="49">
        <v>0</v>
      </c>
      <c r="C20" s="49">
        <v>0</v>
      </c>
      <c r="D20" s="49">
        <v>0</v>
      </c>
      <c r="E20" s="49">
        <v>0</v>
      </c>
      <c r="F20" s="49">
        <v>3000</v>
      </c>
      <c r="G20" s="49">
        <v>5000</v>
      </c>
      <c r="H20" s="49">
        <v>5000</v>
      </c>
      <c r="I20" s="49">
        <v>5000</v>
      </c>
      <c r="J20" s="49">
        <v>5000</v>
      </c>
      <c r="K20" s="49">
        <v>3000</v>
      </c>
      <c r="L20" s="49">
        <v>5000</v>
      </c>
      <c r="M20" s="49">
        <v>1000</v>
      </c>
      <c r="N20" s="49">
        <v>4000</v>
      </c>
      <c r="O20" s="49">
        <v>5000</v>
      </c>
      <c r="P20" s="49">
        <v>5000</v>
      </c>
      <c r="Q20" s="49">
        <v>5000</v>
      </c>
    </row>
    <row r="21" spans="1:17" x14ac:dyDescent="0.25">
      <c r="A21">
        <v>20</v>
      </c>
      <c r="B21" s="49">
        <v>0</v>
      </c>
      <c r="C21" s="49">
        <v>0</v>
      </c>
      <c r="D21" s="49">
        <v>0</v>
      </c>
      <c r="E21" s="49">
        <v>0</v>
      </c>
      <c r="F21" s="49">
        <v>4000</v>
      </c>
      <c r="G21" s="49">
        <v>5000</v>
      </c>
      <c r="H21" s="49">
        <v>5000</v>
      </c>
      <c r="I21" s="49">
        <v>5000</v>
      </c>
      <c r="J21" s="49">
        <v>1000</v>
      </c>
      <c r="K21" s="49">
        <v>4000</v>
      </c>
      <c r="L21" s="49">
        <v>5000</v>
      </c>
      <c r="M21" s="49">
        <v>2000</v>
      </c>
      <c r="N21" s="49">
        <v>5000</v>
      </c>
      <c r="O21" s="49">
        <v>5000</v>
      </c>
      <c r="P21" s="49">
        <v>5000</v>
      </c>
      <c r="Q21" s="49">
        <v>1000</v>
      </c>
    </row>
    <row r="22" spans="1:17" x14ac:dyDescent="0.25">
      <c r="A22">
        <v>21</v>
      </c>
      <c r="B22" s="49">
        <v>0</v>
      </c>
      <c r="C22" s="49">
        <v>0</v>
      </c>
      <c r="D22" s="49">
        <v>0</v>
      </c>
      <c r="E22" s="49">
        <v>0</v>
      </c>
      <c r="F22" s="49">
        <v>5000</v>
      </c>
      <c r="G22" s="49">
        <v>1000</v>
      </c>
      <c r="H22" s="49">
        <v>1000</v>
      </c>
      <c r="I22" s="49">
        <v>5000</v>
      </c>
      <c r="J22" s="49">
        <v>2000</v>
      </c>
      <c r="K22" s="49">
        <v>5000</v>
      </c>
      <c r="L22" s="49">
        <v>5000</v>
      </c>
      <c r="M22" s="49">
        <v>3000</v>
      </c>
      <c r="N22" s="49">
        <v>5000</v>
      </c>
      <c r="O22" s="49">
        <v>1000</v>
      </c>
      <c r="P22" s="49">
        <v>5000</v>
      </c>
      <c r="Q22" s="49">
        <v>2000</v>
      </c>
    </row>
    <row r="23" spans="1:17" x14ac:dyDescent="0.25">
      <c r="A23">
        <v>22</v>
      </c>
      <c r="B23" s="49">
        <v>0</v>
      </c>
      <c r="C23" s="49">
        <v>0</v>
      </c>
      <c r="D23" s="49">
        <v>0</v>
      </c>
      <c r="E23" s="49">
        <v>0</v>
      </c>
      <c r="F23" s="49">
        <v>5000</v>
      </c>
      <c r="G23" s="49">
        <v>2000</v>
      </c>
      <c r="H23" s="49">
        <v>2000</v>
      </c>
      <c r="I23" s="49">
        <v>1000</v>
      </c>
      <c r="J23" s="49">
        <v>3000</v>
      </c>
      <c r="K23" s="49">
        <v>5000</v>
      </c>
      <c r="L23" s="49">
        <v>1000</v>
      </c>
      <c r="M23" s="49">
        <v>4000</v>
      </c>
      <c r="N23" s="49">
        <v>5000</v>
      </c>
      <c r="O23" s="49">
        <v>2000</v>
      </c>
      <c r="P23" s="49">
        <v>1000</v>
      </c>
      <c r="Q23" s="49">
        <v>3000</v>
      </c>
    </row>
    <row r="24" spans="1:17" x14ac:dyDescent="0.25">
      <c r="A24">
        <v>23</v>
      </c>
      <c r="B24" s="49">
        <v>0</v>
      </c>
      <c r="C24" s="49">
        <v>0</v>
      </c>
      <c r="D24" s="49">
        <v>0</v>
      </c>
      <c r="E24" s="49">
        <v>0</v>
      </c>
      <c r="F24" s="49">
        <v>5000</v>
      </c>
      <c r="G24" s="49">
        <v>3000</v>
      </c>
      <c r="H24" s="49">
        <v>3000</v>
      </c>
      <c r="I24" s="49">
        <v>2000</v>
      </c>
      <c r="J24" s="49">
        <v>4000</v>
      </c>
      <c r="K24" s="49">
        <v>5000</v>
      </c>
      <c r="L24" s="49">
        <v>2000</v>
      </c>
      <c r="M24" s="49">
        <v>5000</v>
      </c>
      <c r="N24" s="49">
        <v>1000</v>
      </c>
      <c r="O24" s="49">
        <v>3000</v>
      </c>
      <c r="P24" s="49">
        <v>2000</v>
      </c>
      <c r="Q24" s="49">
        <v>4000</v>
      </c>
    </row>
    <row r="25" spans="1:17" x14ac:dyDescent="0.25">
      <c r="A25">
        <v>24</v>
      </c>
      <c r="B25" s="49">
        <v>0</v>
      </c>
      <c r="C25" s="49">
        <v>0</v>
      </c>
      <c r="D25" s="49">
        <v>0</v>
      </c>
      <c r="E25" s="49">
        <v>0</v>
      </c>
      <c r="F25" s="49">
        <v>1000</v>
      </c>
      <c r="G25" s="49">
        <v>4000</v>
      </c>
      <c r="H25" s="49">
        <v>4000</v>
      </c>
      <c r="I25" s="49">
        <v>3000</v>
      </c>
      <c r="J25" s="49">
        <v>5000</v>
      </c>
      <c r="K25" s="49">
        <v>1000</v>
      </c>
      <c r="L25" s="49">
        <v>3000</v>
      </c>
      <c r="M25" s="49">
        <v>5000</v>
      </c>
      <c r="N25" s="49">
        <v>2000</v>
      </c>
      <c r="O25" s="49">
        <v>4000</v>
      </c>
      <c r="P25" s="49">
        <v>3000</v>
      </c>
      <c r="Q25" s="49">
        <v>5000</v>
      </c>
    </row>
    <row r="26" spans="1:17" x14ac:dyDescent="0.25">
      <c r="A26">
        <v>25</v>
      </c>
      <c r="B26" s="49">
        <v>0</v>
      </c>
      <c r="C26" s="49">
        <v>0</v>
      </c>
      <c r="D26" s="49">
        <v>0</v>
      </c>
      <c r="E26" s="49">
        <v>0</v>
      </c>
      <c r="F26" s="49">
        <v>2000</v>
      </c>
      <c r="G26" s="49">
        <v>5000</v>
      </c>
      <c r="H26" s="49">
        <v>5000</v>
      </c>
      <c r="I26" s="49">
        <v>4000</v>
      </c>
      <c r="J26" s="49">
        <v>5000</v>
      </c>
      <c r="K26" s="49">
        <v>2000</v>
      </c>
      <c r="L26" s="49">
        <v>4000</v>
      </c>
      <c r="M26" s="49">
        <v>5000</v>
      </c>
      <c r="N26" s="49">
        <v>3000</v>
      </c>
      <c r="O26" s="49">
        <v>5000</v>
      </c>
      <c r="P26" s="49">
        <v>4000</v>
      </c>
      <c r="Q26" s="49">
        <v>5000</v>
      </c>
    </row>
    <row r="27" spans="1:17" x14ac:dyDescent="0.25">
      <c r="A27">
        <v>26</v>
      </c>
      <c r="B27" s="49">
        <v>0</v>
      </c>
      <c r="C27" s="49">
        <v>0</v>
      </c>
      <c r="D27" s="49">
        <v>0</v>
      </c>
      <c r="E27" s="49">
        <v>0</v>
      </c>
      <c r="F27" s="49">
        <v>3000</v>
      </c>
      <c r="G27" s="49">
        <v>5000</v>
      </c>
      <c r="H27" s="49">
        <v>5000</v>
      </c>
      <c r="I27" s="49">
        <v>5000</v>
      </c>
      <c r="J27" s="49">
        <v>5000</v>
      </c>
      <c r="K27" s="49">
        <v>3000</v>
      </c>
      <c r="L27" s="49">
        <v>5000</v>
      </c>
      <c r="M27" s="49">
        <v>1000</v>
      </c>
      <c r="N27" s="49">
        <v>4000</v>
      </c>
      <c r="O27" s="49">
        <v>5000</v>
      </c>
      <c r="P27" s="49">
        <v>5000</v>
      </c>
      <c r="Q27" s="49">
        <v>5000</v>
      </c>
    </row>
    <row r="28" spans="1:17" x14ac:dyDescent="0.25">
      <c r="A28">
        <v>27</v>
      </c>
      <c r="B28" s="49">
        <v>0</v>
      </c>
      <c r="C28" s="49">
        <v>0</v>
      </c>
      <c r="D28" s="49">
        <v>0</v>
      </c>
      <c r="E28" s="49">
        <v>0</v>
      </c>
      <c r="F28" s="49">
        <v>4000</v>
      </c>
      <c r="G28" s="49">
        <v>5000</v>
      </c>
      <c r="H28" s="49">
        <v>5000</v>
      </c>
      <c r="I28" s="49">
        <v>5000</v>
      </c>
      <c r="J28" s="49">
        <v>1000</v>
      </c>
      <c r="K28" s="49">
        <v>4000</v>
      </c>
      <c r="L28" s="49">
        <v>5000</v>
      </c>
      <c r="M28" s="49">
        <v>2000</v>
      </c>
      <c r="N28" s="49">
        <v>5000</v>
      </c>
      <c r="O28" s="49">
        <v>5000</v>
      </c>
      <c r="P28" s="49">
        <v>5000</v>
      </c>
      <c r="Q28" s="49">
        <v>1000</v>
      </c>
    </row>
    <row r="29" spans="1:17" x14ac:dyDescent="0.25">
      <c r="A29">
        <v>28</v>
      </c>
      <c r="B29" s="49">
        <v>0</v>
      </c>
      <c r="C29" s="49">
        <v>0</v>
      </c>
      <c r="D29" s="49">
        <v>0</v>
      </c>
      <c r="E29" s="49">
        <v>0</v>
      </c>
      <c r="F29" s="49">
        <v>5000</v>
      </c>
      <c r="G29" s="49">
        <v>1000</v>
      </c>
      <c r="H29" s="49">
        <v>1000</v>
      </c>
      <c r="I29" s="49">
        <v>5000</v>
      </c>
      <c r="J29" s="49">
        <v>2000</v>
      </c>
      <c r="K29" s="49">
        <v>5000</v>
      </c>
      <c r="L29" s="49">
        <v>5000</v>
      </c>
      <c r="M29" s="49">
        <v>3000</v>
      </c>
      <c r="N29" s="49">
        <v>5000</v>
      </c>
      <c r="O29" s="49">
        <v>1000</v>
      </c>
      <c r="P29" s="49">
        <v>5000</v>
      </c>
      <c r="Q29" s="49">
        <v>2000</v>
      </c>
    </row>
    <row r="30" spans="1:17" x14ac:dyDescent="0.25">
      <c r="A30">
        <v>29</v>
      </c>
      <c r="B30" s="49">
        <v>0</v>
      </c>
      <c r="C30" s="49">
        <v>0</v>
      </c>
      <c r="D30" s="49">
        <v>0</v>
      </c>
      <c r="E30" s="49">
        <v>0</v>
      </c>
      <c r="F30" s="49">
        <v>5000</v>
      </c>
      <c r="G30" s="49"/>
      <c r="H30" s="49">
        <v>2000</v>
      </c>
      <c r="I30" s="49">
        <v>1000</v>
      </c>
      <c r="J30" s="49">
        <v>3000</v>
      </c>
      <c r="K30" s="49">
        <v>5000</v>
      </c>
      <c r="L30" s="49">
        <v>1000</v>
      </c>
      <c r="M30" s="49">
        <v>4000</v>
      </c>
      <c r="N30" s="49">
        <v>5000</v>
      </c>
      <c r="O30" s="49">
        <v>2000</v>
      </c>
      <c r="P30" s="49">
        <v>1000</v>
      </c>
      <c r="Q30" s="49">
        <v>3000</v>
      </c>
    </row>
    <row r="31" spans="1:17" x14ac:dyDescent="0.25">
      <c r="A31">
        <v>30</v>
      </c>
      <c r="B31" s="49">
        <v>0</v>
      </c>
      <c r="C31" s="49">
        <v>0</v>
      </c>
      <c r="D31" s="49">
        <v>0</v>
      </c>
      <c r="E31" s="49">
        <v>0</v>
      </c>
      <c r="F31" s="49">
        <v>5000</v>
      </c>
      <c r="G31" s="49"/>
      <c r="H31" s="49">
        <v>3000</v>
      </c>
      <c r="I31" s="49">
        <v>2000</v>
      </c>
      <c r="J31" s="49">
        <v>4000</v>
      </c>
      <c r="K31" s="49">
        <v>5000</v>
      </c>
      <c r="L31" s="49">
        <v>2000</v>
      </c>
      <c r="M31" s="49">
        <v>5000</v>
      </c>
      <c r="N31" s="49">
        <v>1000</v>
      </c>
      <c r="O31" s="49">
        <v>3000</v>
      </c>
      <c r="P31" s="49">
        <v>2000</v>
      </c>
      <c r="Q31" s="49">
        <v>4000</v>
      </c>
    </row>
    <row r="32" spans="1:17" x14ac:dyDescent="0.25">
      <c r="A32">
        <v>31</v>
      </c>
      <c r="B32" s="49"/>
      <c r="C32" s="49">
        <v>0</v>
      </c>
      <c r="D32" s="49"/>
      <c r="E32" s="49">
        <v>0</v>
      </c>
      <c r="F32" s="49">
        <v>1000</v>
      </c>
      <c r="G32" s="49"/>
      <c r="H32" s="49">
        <v>4000</v>
      </c>
      <c r="I32" s="49"/>
      <c r="J32" s="49">
        <v>5000</v>
      </c>
      <c r="K32" s="49"/>
      <c r="L32" s="49">
        <v>3000</v>
      </c>
      <c r="M32" s="49">
        <v>5000</v>
      </c>
      <c r="N32" s="49"/>
      <c r="O32" s="49">
        <v>4000</v>
      </c>
      <c r="P32" s="49"/>
      <c r="Q32" s="49">
        <v>5000</v>
      </c>
    </row>
    <row r="33" spans="1:17" x14ac:dyDescent="0.25">
      <c r="A33" t="s">
        <v>54</v>
      </c>
      <c r="B33" s="50">
        <f>SUM(B2:B32)</f>
        <v>0</v>
      </c>
      <c r="C33" s="50">
        <f t="shared" ref="C33:Q33" si="0">SUM(C2:C32)</f>
        <v>0</v>
      </c>
      <c r="D33" s="50">
        <f t="shared" si="0"/>
        <v>0</v>
      </c>
      <c r="E33" s="50">
        <f t="shared" si="0"/>
        <v>0</v>
      </c>
      <c r="F33" s="50">
        <f t="shared" si="0"/>
        <v>111000</v>
      </c>
      <c r="G33" s="50">
        <f t="shared" si="0"/>
        <v>100000</v>
      </c>
      <c r="H33" s="50">
        <f t="shared" si="0"/>
        <v>109000</v>
      </c>
      <c r="I33" s="50">
        <f t="shared" si="0"/>
        <v>103000</v>
      </c>
      <c r="J33" s="50">
        <f t="shared" si="0"/>
        <v>112000</v>
      </c>
      <c r="K33" s="50">
        <f t="shared" si="0"/>
        <v>110000</v>
      </c>
      <c r="L33" s="50">
        <f t="shared" si="0"/>
        <v>106000</v>
      </c>
      <c r="M33" s="50">
        <f t="shared" si="0"/>
        <v>114000</v>
      </c>
      <c r="N33" s="50">
        <f t="shared" si="0"/>
        <v>106000</v>
      </c>
      <c r="O33" s="50">
        <f t="shared" si="0"/>
        <v>109000</v>
      </c>
      <c r="P33" s="50">
        <f t="shared" si="0"/>
        <v>103000</v>
      </c>
      <c r="Q33" s="50">
        <f t="shared" si="0"/>
        <v>112000</v>
      </c>
    </row>
    <row r="34" spans="1:17" x14ac:dyDescent="0.25">
      <c r="A34" t="s">
        <v>55</v>
      </c>
      <c r="B34" s="50">
        <f>SUM(B33:Q33)</f>
        <v>1295000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328F-0737-445C-B004-A5E6A7447424}">
  <dimension ref="A1:E26"/>
  <sheetViews>
    <sheetView workbookViewId="0">
      <selection activeCell="E6" sqref="E6"/>
    </sheetView>
  </sheetViews>
  <sheetFormatPr baseColWidth="10" defaultRowHeight="15" x14ac:dyDescent="0.25"/>
  <cols>
    <col min="1" max="1" width="10.7109375" bestFit="1" customWidth="1"/>
    <col min="2" max="2" width="12.5703125" bestFit="1" customWidth="1"/>
    <col min="3" max="3" width="10.85546875" bestFit="1" customWidth="1"/>
    <col min="4" max="4" width="9.7109375" bestFit="1" customWidth="1"/>
    <col min="5" max="5" width="20.140625" customWidth="1"/>
  </cols>
  <sheetData>
    <row r="1" spans="1:5" ht="22.5" thickTop="1" thickBot="1" x14ac:dyDescent="0.3">
      <c r="A1" s="78" t="s">
        <v>90</v>
      </c>
      <c r="B1" s="79" t="s">
        <v>91</v>
      </c>
      <c r="C1" s="79" t="s">
        <v>92</v>
      </c>
      <c r="D1" s="79" t="s">
        <v>14</v>
      </c>
      <c r="E1" s="80" t="s">
        <v>94</v>
      </c>
    </row>
    <row r="2" spans="1:5" ht="15.75" thickTop="1" x14ac:dyDescent="0.25">
      <c r="A2" s="74">
        <v>44916</v>
      </c>
      <c r="B2" s="75">
        <v>4300</v>
      </c>
      <c r="C2" s="75">
        <v>0</v>
      </c>
      <c r="D2" s="75">
        <f>B2-C2</f>
        <v>4300</v>
      </c>
      <c r="E2" s="82" t="s">
        <v>93</v>
      </c>
    </row>
    <row r="3" spans="1:5" x14ac:dyDescent="0.25">
      <c r="A3" s="76">
        <v>44916</v>
      </c>
      <c r="B3" s="77">
        <v>4900</v>
      </c>
      <c r="C3" s="77">
        <v>0</v>
      </c>
      <c r="D3" s="77">
        <f>D2+B3-C3</f>
        <v>9200</v>
      </c>
      <c r="E3" s="81" t="s">
        <v>95</v>
      </c>
    </row>
    <row r="4" spans="1:5" ht="30" x14ac:dyDescent="0.25">
      <c r="A4" s="76">
        <v>44916</v>
      </c>
      <c r="B4" s="77">
        <v>3900</v>
      </c>
      <c r="C4" s="77">
        <v>0</v>
      </c>
      <c r="D4" s="77">
        <f t="shared" ref="D4:D26" si="0">D3+B4-C4</f>
        <v>13100</v>
      </c>
      <c r="E4" s="81" t="s">
        <v>96</v>
      </c>
    </row>
    <row r="5" spans="1:5" x14ac:dyDescent="0.25">
      <c r="A5" s="76">
        <v>44917</v>
      </c>
      <c r="B5" s="77">
        <v>2800</v>
      </c>
      <c r="C5" s="77">
        <v>0</v>
      </c>
      <c r="D5" s="77">
        <f t="shared" si="0"/>
        <v>15900</v>
      </c>
      <c r="E5" s="81" t="s">
        <v>97</v>
      </c>
    </row>
    <row r="6" spans="1:5" x14ac:dyDescent="0.25">
      <c r="A6" s="76">
        <v>44922</v>
      </c>
      <c r="B6" s="77">
        <v>4300</v>
      </c>
      <c r="C6" s="77">
        <v>0</v>
      </c>
      <c r="D6" s="77">
        <f t="shared" si="0"/>
        <v>20200</v>
      </c>
      <c r="E6" s="81" t="s">
        <v>100</v>
      </c>
    </row>
    <row r="7" spans="1:5" x14ac:dyDescent="0.25">
      <c r="A7" s="76"/>
      <c r="B7" s="77">
        <v>0</v>
      </c>
      <c r="C7" s="77">
        <v>0</v>
      </c>
      <c r="D7" s="77">
        <f t="shared" si="0"/>
        <v>20200</v>
      </c>
      <c r="E7" s="81"/>
    </row>
    <row r="8" spans="1:5" x14ac:dyDescent="0.25">
      <c r="A8" s="76"/>
      <c r="B8" s="77">
        <v>0</v>
      </c>
      <c r="C8" s="77">
        <v>0</v>
      </c>
      <c r="D8" s="77">
        <f t="shared" si="0"/>
        <v>20200</v>
      </c>
      <c r="E8" s="81"/>
    </row>
    <row r="9" spans="1:5" x14ac:dyDescent="0.25">
      <c r="A9" s="76"/>
      <c r="B9" s="77">
        <v>0</v>
      </c>
      <c r="C9" s="77">
        <v>0</v>
      </c>
      <c r="D9" s="77">
        <f t="shared" si="0"/>
        <v>20200</v>
      </c>
      <c r="E9" s="81"/>
    </row>
    <row r="10" spans="1:5" x14ac:dyDescent="0.25">
      <c r="A10" s="76"/>
      <c r="B10" s="77">
        <v>0</v>
      </c>
      <c r="C10" s="77">
        <v>0</v>
      </c>
      <c r="D10" s="77">
        <f t="shared" si="0"/>
        <v>20200</v>
      </c>
      <c r="E10" s="81"/>
    </row>
    <row r="11" spans="1:5" x14ac:dyDescent="0.25">
      <c r="A11" s="76"/>
      <c r="B11" s="77">
        <v>0</v>
      </c>
      <c r="C11" s="77">
        <v>0</v>
      </c>
      <c r="D11" s="77">
        <f t="shared" si="0"/>
        <v>20200</v>
      </c>
      <c r="E11" s="81"/>
    </row>
    <row r="12" spans="1:5" x14ac:dyDescent="0.25">
      <c r="A12" s="76"/>
      <c r="B12" s="77">
        <v>0</v>
      </c>
      <c r="C12" s="77">
        <v>0</v>
      </c>
      <c r="D12" s="77">
        <f t="shared" si="0"/>
        <v>20200</v>
      </c>
      <c r="E12" s="81"/>
    </row>
    <row r="13" spans="1:5" x14ac:dyDescent="0.25">
      <c r="A13" s="76"/>
      <c r="B13" s="77">
        <v>0</v>
      </c>
      <c r="C13" s="77">
        <v>0</v>
      </c>
      <c r="D13" s="77">
        <f t="shared" si="0"/>
        <v>20200</v>
      </c>
      <c r="E13" s="81"/>
    </row>
    <row r="14" spans="1:5" x14ac:dyDescent="0.25">
      <c r="A14" s="76"/>
      <c r="B14" s="77">
        <v>0</v>
      </c>
      <c r="C14" s="77">
        <v>0</v>
      </c>
      <c r="D14" s="77">
        <f t="shared" si="0"/>
        <v>20200</v>
      </c>
      <c r="E14" s="81"/>
    </row>
    <row r="15" spans="1:5" x14ac:dyDescent="0.25">
      <c r="A15" s="76"/>
      <c r="B15" s="77">
        <v>0</v>
      </c>
      <c r="C15" s="77">
        <v>0</v>
      </c>
      <c r="D15" s="77">
        <f t="shared" si="0"/>
        <v>20200</v>
      </c>
      <c r="E15" s="81"/>
    </row>
    <row r="16" spans="1:5" x14ac:dyDescent="0.25">
      <c r="A16" s="76"/>
      <c r="B16" s="77">
        <v>0</v>
      </c>
      <c r="C16" s="77">
        <v>0</v>
      </c>
      <c r="D16" s="77">
        <f t="shared" si="0"/>
        <v>20200</v>
      </c>
      <c r="E16" s="81"/>
    </row>
    <row r="17" spans="1:5" x14ac:dyDescent="0.25">
      <c r="A17" s="76"/>
      <c r="B17" s="77">
        <v>0</v>
      </c>
      <c r="C17" s="77">
        <v>0</v>
      </c>
      <c r="D17" s="77">
        <f t="shared" si="0"/>
        <v>20200</v>
      </c>
      <c r="E17" s="81"/>
    </row>
    <row r="18" spans="1:5" x14ac:dyDescent="0.25">
      <c r="A18" s="76"/>
      <c r="B18" s="77">
        <v>0</v>
      </c>
      <c r="C18" s="77">
        <v>0</v>
      </c>
      <c r="D18" s="77">
        <f t="shared" si="0"/>
        <v>20200</v>
      </c>
      <c r="E18" s="81"/>
    </row>
    <row r="19" spans="1:5" x14ac:dyDescent="0.25">
      <c r="A19" s="76"/>
      <c r="B19" s="77">
        <v>0</v>
      </c>
      <c r="C19" s="77">
        <v>0</v>
      </c>
      <c r="D19" s="77">
        <f t="shared" si="0"/>
        <v>20200</v>
      </c>
      <c r="E19" s="81"/>
    </row>
    <row r="20" spans="1:5" x14ac:dyDescent="0.25">
      <c r="A20" s="76"/>
      <c r="B20" s="77">
        <v>0</v>
      </c>
      <c r="C20" s="77">
        <v>0</v>
      </c>
      <c r="D20" s="77">
        <f t="shared" si="0"/>
        <v>20200</v>
      </c>
      <c r="E20" s="81"/>
    </row>
    <row r="21" spans="1:5" x14ac:dyDescent="0.25">
      <c r="A21" s="76"/>
      <c r="B21" s="77">
        <v>0</v>
      </c>
      <c r="C21" s="77">
        <v>0</v>
      </c>
      <c r="D21" s="77">
        <f t="shared" si="0"/>
        <v>20200</v>
      </c>
      <c r="E21" s="81"/>
    </row>
    <row r="22" spans="1:5" x14ac:dyDescent="0.25">
      <c r="A22" s="76"/>
      <c r="B22" s="77">
        <v>0</v>
      </c>
      <c r="C22" s="77">
        <v>0</v>
      </c>
      <c r="D22" s="77">
        <f t="shared" si="0"/>
        <v>20200</v>
      </c>
      <c r="E22" s="81"/>
    </row>
    <row r="23" spans="1:5" x14ac:dyDescent="0.25">
      <c r="A23" s="76"/>
      <c r="B23" s="77">
        <v>0</v>
      </c>
      <c r="C23" s="77">
        <v>0</v>
      </c>
      <c r="D23" s="77">
        <f t="shared" si="0"/>
        <v>20200</v>
      </c>
      <c r="E23" s="81"/>
    </row>
    <row r="24" spans="1:5" x14ac:dyDescent="0.25">
      <c r="A24" s="76"/>
      <c r="B24" s="77">
        <v>0</v>
      </c>
      <c r="C24" s="77">
        <v>0</v>
      </c>
      <c r="D24" s="77">
        <f t="shared" si="0"/>
        <v>20200</v>
      </c>
      <c r="E24" s="81"/>
    </row>
    <row r="25" spans="1:5" x14ac:dyDescent="0.25">
      <c r="A25" s="76"/>
      <c r="B25" s="77">
        <v>0</v>
      </c>
      <c r="C25" s="77">
        <v>0</v>
      </c>
      <c r="D25" s="77">
        <f t="shared" si="0"/>
        <v>20200</v>
      </c>
      <c r="E25" s="81"/>
    </row>
    <row r="26" spans="1:5" x14ac:dyDescent="0.25">
      <c r="A26" s="76"/>
      <c r="B26" s="77">
        <v>0</v>
      </c>
      <c r="C26" s="77">
        <v>0</v>
      </c>
      <c r="D26" s="77">
        <f t="shared" si="0"/>
        <v>20200</v>
      </c>
      <c r="E26" s="8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2023</vt:lpstr>
      <vt:lpstr>VALORES</vt:lpstr>
      <vt:lpstr>Proyeccion Ahorro</vt:lpstr>
      <vt:lpstr>Cafeteria y Panaderia</vt:lpstr>
      <vt:lpstr>'Cafeteria y Panaderia'!Área_de_impresión</vt:lpstr>
      <vt:lpstr>VALORES!Área_de_impresión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Lorena Cepeda Cabiativa</dc:creator>
  <cp:lastModifiedBy>Wilson Daza Ospina</cp:lastModifiedBy>
  <cp:lastPrinted>2022-12-28T14:28:04Z</cp:lastPrinted>
  <dcterms:created xsi:type="dcterms:W3CDTF">2021-05-10T20:43:36Z</dcterms:created>
  <dcterms:modified xsi:type="dcterms:W3CDTF">2022-12-30T19:42:59Z</dcterms:modified>
</cp:coreProperties>
</file>