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heet1" sheetId="1" r:id="rId4"/>
    <sheet name="uniformity of content" sheetId="2" r:id="rId5"/>
    <sheet name="AD_papapa" sheetId="3" r:id="rId6"/>
  </sheets>
  <definedNames>
    <definedName name="_xlnm.Print_Area" localSheetId="2">'AD_papapa'!$A$1:$H$165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<sst xmlns="http://schemas.openxmlformats.org/spreadsheetml/2006/main" uniqueCount="89">
  <si>
    <t>Analysis Report</t>
  </si>
  <si>
    <t>Sample Name:</t>
  </si>
  <si>
    <t>Levonorgestrel tablets ECee2</t>
  </si>
  <si>
    <t>Laboratory Ref No:</t>
  </si>
  <si>
    <t>NDQA201404319</t>
  </si>
  <si>
    <t>Active Ingredient:</t>
  </si>
  <si>
    <t>Levonorgestrel BP 0.75MG</t>
  </si>
  <si>
    <t>Label Claim:</t>
  </si>
  <si>
    <t>Each tablets contains Levonorgestrel BP 0.75mg</t>
  </si>
  <si>
    <t>Date Analysis Started:</t>
  </si>
  <si>
    <t>2014-04-09 11:18:11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</si>
  <si>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</si>
  <si>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</si>
  <si>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</si>
  <si>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</si>
  <si>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</si>
  <si>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</si>
  <si>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</si>
  <si>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</si>
  <si>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</si>
  <si>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</si>
  <si>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</si>
  <si>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</si>
  <si>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</si>
  <si>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</si>
  <si>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</si>
  <si>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</si>
  <si>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</si>
  <si>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</si>
  <si>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</si>
  <si>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</si>
  <si>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</si>
  <si>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</si>
  <si>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</si>
  <si>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</si>
  <si>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</si>
  <si>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</si>
  <si>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</si>
  <si>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</si>
  <si>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</si>
  <si>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</si>
  <si>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</si>
  <si>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</si>
  <si>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</si>
  <si>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</si>
  <si>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</si>
  <si>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</si>
  <si>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</si>
  <si>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</si>
  <si>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</si>
  <si>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</si>
  <si>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</si>
  <si>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</si>
  <si>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</si>
  <si>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papapa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</si>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</sst>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5">
    <numFmt numFmtId="164" formatCode="dd\-mmm\-yy"/>
    <numFmt numFmtId="165" formatCode="0.0000\ &quot;mg&quot;"/>
    <numFmt numFmtId="166" formatCode="0.000"/>
    <numFmt numFmtId="167" formatCode="0.0000"/>
    <numFmt numFmtId="168" formatCode="0.0%"/>
  </numFmts>
  <fonts count="10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right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3" numFmtId="1" fillId="3" borderId="10" applyFont="1" applyNumberFormat="1" applyFill="1" applyBorder="1" applyAlignment="1">
      <alignment horizontal="center" vertical="bottom" textRotation="0" wrapText="false" shrinkToFit="false"/>
    </xf>
    <xf xfId="0" fontId="3" numFmtId="166" fillId="3" borderId="11" applyFont="1" applyNumberFormat="1" applyFill="1" applyBorder="1" applyAlignment="1">
      <alignment horizontal="center" vertical="bottom" textRotation="0" wrapText="false" shrinkToFit="false"/>
    </xf>
    <xf xfId="0" fontId="2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4" borderId="12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3" borderId="13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right" vertical="bottom" textRotation="0" wrapText="false" shrinkToFit="false"/>
    </xf>
    <xf xfId="0" fontId="2" numFmtId="1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right" vertical="bottom" textRotation="0" wrapText="false" shrinkToFit="false"/>
    </xf>
    <xf xfId="0" fontId="2" numFmtId="0" fillId="2" borderId="14" applyFont="1" applyNumberFormat="0" applyFill="0" applyBorder="1" applyAlignment="1">
      <alignment horizontal="right" vertical="bottom" textRotation="0" wrapText="false" shrinkToFit="false"/>
    </xf>
    <xf xfId="0" fontId="3" numFmtId="166" fillId="4" borderId="14" applyFont="1" applyNumberFormat="1" applyFill="1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3" borderId="12" applyFont="1" applyNumberFormat="1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2" fillId="2" borderId="15" applyFont="1" applyNumberFormat="1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10" fillId="3" borderId="18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19" applyFont="1" applyNumberFormat="0" applyFill="1" applyBorder="1" applyAlignment="1">
      <alignment horizontal="center" vertical="bottom" textRotation="0" wrapText="false" shrinkToFit="false"/>
    </xf>
    <xf xfId="0" fontId="3" numFmtId="166" fillId="3" borderId="20" applyFont="1" applyNumberFormat="1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10" fillId="3" borderId="12" applyFont="1" applyNumberFormat="1" applyFill="1" applyBorder="1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21" applyFont="1" applyNumberFormat="0" applyFill="0" applyBorder="1" applyAlignment="1">
      <alignment horizontal="center" vertical="bottom" textRotation="0" wrapText="false" shrinkToFit="false"/>
    </xf>
    <xf xfId="0" fontId="3" numFmtId="0" fillId="2" borderId="22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2" numFmtId="2" fillId="2" borderId="23" applyFont="1" applyNumberFormat="1" applyFill="0" applyBorder="1" applyAlignment="1">
      <alignment horizontal="center" vertical="bottom" textRotation="0" wrapText="false" shrinkToFit="false"/>
    </xf>
    <xf xfId="0" fontId="2" numFmtId="10" fillId="2" borderId="6" applyFont="1" applyNumberFormat="1" applyFill="0" applyBorder="1" applyAlignment="1">
      <alignment horizontal="center" vertical="bottom" textRotation="0" wrapText="false" shrinkToFit="false"/>
    </xf>
    <xf xfId="0" fontId="2" numFmtId="2" fillId="2" borderId="24" applyFont="1" applyNumberFormat="1" applyFill="0" applyBorder="1" applyAlignment="1">
      <alignment horizontal="center" vertical="bottom" textRotation="0" wrapText="false" shrinkToFit="false"/>
    </xf>
    <xf xfId="0" fontId="2" numFmtId="2" fillId="2" borderId="25" applyFont="1" applyNumberFormat="1" applyFill="0" applyBorder="1" applyAlignment="1">
      <alignment horizontal="center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26" applyFont="1" applyNumberFormat="1" applyFill="0" applyBorder="1" applyAlignment="1">
      <alignment horizontal="right" vertical="bottom" textRotation="0" wrapText="false" shrinkToFit="false"/>
    </xf>
    <xf xfId="0" fontId="3" numFmtId="10" fillId="4" borderId="27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0">
      <alignment horizontal="general" vertical="bottom" textRotation="0" wrapText="false" shrinkToFit="false"/>
    </xf>
    <xf xfId="0" fontId="2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right" vertical="bottom" textRotation="0" wrapText="false" shrinkToFit="false"/>
    </xf>
    <xf xfId="0" fontId="2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1" fillId="3" borderId="33" applyFont="1" applyNumberFormat="1" applyFill="1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2" numFmtId="0" fillId="2" borderId="35" applyFont="1" applyNumberFormat="0" applyFill="0" applyBorder="1" applyAlignment="1">
      <alignment horizontal="center" vertical="bottom" textRotation="0" wrapText="false" shrinkToFit="false"/>
    </xf>
    <xf xfId="0" fontId="3" numFmtId="0" fillId="2" borderId="21" applyFont="1" applyNumberFormat="0" applyFill="0" applyBorder="1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  <xf xfId="0" fontId="2" numFmtId="2" fillId="2" borderId="1" applyFont="1" applyNumberFormat="1" applyFill="0" applyBorder="1" applyAlignment="1">
      <alignment horizontal="center" vertical="bottom" textRotation="0" wrapText="false" shrinkToFit="false"/>
    </xf>
    <xf xfId="0" fontId="2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10" fillId="2" borderId="15" applyFont="1" applyNumberFormat="1" applyFill="0" applyBorder="1" applyAlignment="1">
      <alignment horizontal="center" vertical="center" textRotation="0" wrapText="false" shrinkToFit="false"/>
    </xf>
    <xf xfId="0" fontId="2" numFmtId="10" fillId="2" borderId="16" applyFont="1" applyNumberFormat="1" applyFill="0" applyBorder="1" applyAlignment="1">
      <alignment horizontal="center" vertical="center" textRotation="0" wrapText="false" shrinkToFit="false"/>
    </xf>
    <xf xfId="0" fontId="2" numFmtId="10" fillId="2" borderId="17" applyFont="1" applyNumberFormat="1" applyFill="0" applyBorder="1" applyAlignment="1">
      <alignment horizontal="center" vertical="center" textRotation="0" wrapText="false" shrinkToFit="false"/>
    </xf>
    <xf xfId="0" fontId="3" numFmtId="10" fillId="4" borderId="8" applyFont="1" applyNumberFormat="1" applyFill="1" applyBorder="1" applyAlignment="1">
      <alignment horizontal="center" vertical="bottom" textRotation="0" wrapText="false" shrinkToFit="false"/>
    </xf>
    <xf xfId="0" fontId="2" numFmtId="10" fillId="2" borderId="37" applyFont="1" applyNumberFormat="1" applyFill="0" applyBorder="1" applyAlignment="1">
      <alignment horizontal="center" vertical="bottom" textRotation="0" wrapText="false" shrinkToFit="false"/>
    </xf>
    <xf xfId="0" fontId="2" numFmtId="10" fillId="2" borderId="38" applyFont="1" applyNumberFormat="1" applyFill="0" applyBorder="1" applyAlignment="1">
      <alignment horizontal="center" vertical="bottom" textRotation="0" wrapText="false" shrinkToFit="false"/>
    </xf>
    <xf xfId="0" fontId="8" numFmtId="0" fillId="2" borderId="39" applyFont="1" applyNumberFormat="0" applyFill="0" applyBorder="1" applyAlignment="1">
      <alignment horizontal="left" vertical="center" textRotation="0" wrapText="true" shrinkToFit="false"/>
    </xf>
    <xf xfId="0" fontId="2" numFmtId="0" fillId="2" borderId="39" applyFont="1" applyNumberFormat="0" applyFill="0" applyBorder="1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164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3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3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3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1" fillId="5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" fillId="5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23" applyFont="1" applyNumberFormat="1" applyFill="0" applyBorder="1" applyAlignment="1">
      <alignment horizontal="center" vertical="bottom" textRotation="0" wrapText="false" shrinkToFit="false"/>
    </xf>
    <xf xfId="0" fontId="2" numFmtId="166" fillId="2" borderId="24" applyFont="1" applyNumberFormat="1" applyFill="0" applyBorder="1" applyAlignment="1">
      <alignment horizontal="center" vertical="bottom" textRotation="0" wrapText="false" shrinkToFit="false"/>
    </xf>
    <xf xfId="0" fontId="2" numFmtId="166" fillId="2" borderId="25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2" numFmtId="166" fillId="2" borderId="37" applyFont="1" applyNumberFormat="1" applyFill="0" applyBorder="1" applyAlignment="1">
      <alignment horizontal="center" vertical="bottom" textRotation="0" wrapText="false" shrinkToFit="false"/>
    </xf>
    <xf xfId="0" fontId="2" numFmtId="166" fillId="5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38" applyFont="1" applyNumberFormat="1" applyFill="0" applyBorder="1" applyAlignment="1">
      <alignment horizontal="center" vertical="bottom" textRotation="0" wrapText="false" shrinkToFit="false"/>
    </xf>
    <xf xfId="0" fontId="3" numFmtId="1" fillId="3" borderId="17" applyFont="1" applyNumberFormat="1" applyFill="1" applyBorder="1" applyAlignment="1">
      <alignment horizontal="center" vertical="bottom" textRotation="0" wrapText="false" shrinkToFit="false"/>
    </xf>
    <xf xfId="0" fontId="2" numFmtId="0" fillId="2" borderId="35" applyFont="1" applyNumberFormat="0" applyFill="0" applyBorder="1" applyAlignment="0">
      <alignment horizontal="general" vertical="bottom" textRotation="0" wrapText="false" shrinkToFit="false"/>
    </xf>
    <xf xfId="0" fontId="3" numFmtId="0" fillId="2" borderId="42" applyFont="1" applyNumberFormat="0" applyFill="0" applyBorder="1" applyAlignment="0">
      <alignment horizontal="general" vertical="bottom" textRotation="0" wrapText="false" shrinkToFit="false"/>
    </xf>
    <xf xfId="0" fontId="2" numFmtId="0" fillId="2" borderId="35" applyFont="1" applyNumberFormat="0" applyFill="0" applyBorder="1" applyAlignment="0">
      <alignment horizontal="general" vertical="bottom" textRotation="0" wrapText="fals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2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21" applyFont="1" applyNumberFormat="0" applyFill="0" applyBorder="1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  <xf xfId="0" fontId="2" numFmtId="10" fillId="2" borderId="4" applyFont="1" applyNumberFormat="1" applyFill="0" applyBorder="1" applyAlignment="1">
      <alignment horizontal="center" vertical="center" textRotation="0" wrapText="false" shrinkToFit="false"/>
    </xf>
    <xf xfId="0" fontId="2" numFmtId="10" fillId="2" borderId="3" applyFont="1" applyNumberFormat="1" applyFill="0" applyBorder="1" applyAlignment="1">
      <alignment horizontal="center" vertical="center" textRotation="0" wrapText="false" shrinkToFit="false"/>
    </xf>
    <xf xfId="0" fontId="2" numFmtId="10" fillId="2" borderId="43" applyFont="1" applyNumberFormat="1" applyFill="0" applyBorder="1" applyAlignment="1">
      <alignment horizontal="center" vertical="center" textRotation="0" wrapText="false" shrinkToFit="false"/>
    </xf>
    <xf xfId="0" fontId="2" numFmtId="2" fillId="2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2" numFmtId="2" fillId="2" borderId="17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2" fillId="2" borderId="0" applyFont="1" applyNumberFormat="1" applyFill="0" applyBorder="0" applyAlignment="1">
      <alignment horizontal="center" vertical="bottom" textRotation="0" wrapText="false" shrinkToFit="false"/>
    </xf>
    <xf xfId="0" fontId="9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5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166" fillId="5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1" fillId="5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1" fillId="5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10" fillId="2" borderId="3" applyFont="1" applyNumberFormat="1" applyFill="0" applyBorder="1" applyAlignment="1">
      <alignment horizontal="center" vertical="bottom" textRotation="0" wrapText="false" shrinkToFit="false"/>
    </xf>
    <xf xfId="0" fontId="2" numFmtId="10" fillId="2" borderId="8" applyFont="1" applyNumberFormat="1" applyFill="0" applyBorder="1" applyAlignment="1">
      <alignment horizontal="center" vertical="bottom" textRotation="0" wrapText="false" shrinkToFit="false"/>
    </xf>
    <xf xfId="0" fontId="2" numFmtId="2" fillId="2" borderId="44" applyFont="1" applyNumberFormat="1" applyFill="0" applyBorder="1" applyAlignment="1">
      <alignment horizontal="center" vertical="bottom" textRotation="0" wrapText="false" shrinkToFit="false"/>
    </xf>
    <xf xfId="0" fontId="2" numFmtId="2" fillId="2" borderId="45" applyFont="1" applyNumberFormat="1" applyFill="0" applyBorder="1" applyAlignment="1">
      <alignment horizontal="center" vertical="bottom" textRotation="0" wrapText="false" shrinkToFit="false"/>
    </xf>
    <xf xfId="0" fontId="2" numFmtId="2" fillId="2" borderId="46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" fillId="3" borderId="47" applyFont="1" applyNumberFormat="1" applyFill="1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right" vertical="bottom" textRotation="0" wrapText="false" shrinkToFit="false"/>
    </xf>
    <xf xfId="0" fontId="3" numFmtId="0" fillId="5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5" applyFont="1" applyNumberFormat="0" applyFill="0" applyBorder="1" applyAlignment="1">
      <alignment horizontal="right" vertical="bottom" textRotation="0" wrapText="false" shrinkToFit="false"/>
    </xf>
    <xf xfId="0" fontId="2" numFmtId="2" fillId="3" borderId="27" applyFont="1" applyNumberFormat="1" applyFill="1" applyBorder="1" applyAlignment="1">
      <alignment horizontal="center" vertical="bottom" textRotation="0" wrapText="false" shrinkToFit="false"/>
    </xf>
    <xf xfId="0" fontId="2" numFmtId="2" fillId="4" borderId="27" applyFont="1" applyNumberFormat="1" applyFill="1" applyBorder="1" applyAlignment="1">
      <alignment horizontal="center" vertical="bottom" textRotation="0" wrapText="false" shrinkToFit="false"/>
    </xf>
    <xf xfId="0" fontId="3" numFmtId="0" fillId="5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47" applyFont="1" applyNumberFormat="0" applyFill="0" applyBorder="1" applyAlignment="1">
      <alignment horizontal="right" vertical="bottom" textRotation="0" wrapText="false" shrinkToFit="false"/>
    </xf>
    <xf xfId="0" fontId="2" numFmtId="2" fillId="4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right" vertical="bottom" textRotation="0" wrapText="false" shrinkToFit="false"/>
    </xf>
    <xf xfId="0" fontId="3" numFmtId="166" fillId="4" borderId="41" applyFont="1" applyNumberFormat="1" applyFill="1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right" vertical="bottom" textRotation="0" wrapText="false" shrinkToFit="false"/>
    </xf>
    <xf xfId="0" fontId="2" numFmtId="2" fillId="2" borderId="43" applyFont="1" applyNumberFormat="1" applyFill="0" applyBorder="1" applyAlignment="1">
      <alignment horizontal="center" vertical="bottom" textRotation="0" wrapText="false" shrinkToFit="false"/>
    </xf>
    <xf xfId="0" fontId="3" numFmtId="1" fillId="3" borderId="50" applyFont="1" applyNumberFormat="1" applyFill="1" applyBorder="1" applyAlignment="1">
      <alignment horizontal="center" vertical="bottom" textRotation="0" wrapText="false" shrinkToFit="false"/>
    </xf>
    <xf xfId="0" fontId="2" numFmtId="2" fillId="4" borderId="27" applyFont="1" applyNumberFormat="1" applyFill="1" applyBorder="1" applyAlignment="1">
      <alignment horizontal="center" vertical="bottom" textRotation="0" wrapText="false" shrinkToFit="false"/>
    </xf>
    <xf xfId="0" fontId="2" numFmtId="2" fillId="4" borderId="6" applyFont="1" applyNumberFormat="1" applyFill="1" applyBorder="1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>
      <alignment horizontal="right" vertical="bottom" textRotation="0" wrapText="false" shrinkToFit="false"/>
    </xf>
    <xf xfId="0" fontId="2" numFmtId="2" fillId="4" borderId="51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168" fillId="3" borderId="27" applyFont="1" applyNumberFormat="1" applyFill="1" applyBorder="1" applyAlignment="1">
      <alignment horizontal="center" vertical="bottom" textRotation="0" wrapText="false" shrinkToFit="false"/>
    </xf>
    <xf xfId="0" fontId="3" numFmtId="9" fillId="4" borderId="27" applyFont="1" applyNumberFormat="1" applyFill="1" applyBorder="1" applyAlignment="1">
      <alignment horizontal="center" vertical="bottom" textRotation="0" wrapText="false" shrinkToFit="false"/>
    </xf>
    <xf xfId="0" fontId="3" numFmtId="0" fillId="2" borderId="52" applyFont="1" applyNumberFormat="0" applyFill="0" applyBorder="1" applyAlignment="1">
      <alignment horizontal="center" vertical="bottom" textRotation="0" wrapText="false" shrinkToFit="false"/>
    </xf>
    <xf xfId="0" fontId="8" numFmtId="0" fillId="2" borderId="53" applyFont="1" applyNumberFormat="0" applyFill="0" applyBorder="1" applyAlignment="1">
      <alignment horizontal="justify" vertical="center" textRotation="0" wrapText="true" shrinkToFit="false"/>
    </xf>
    <xf xfId="0" fontId="8" numFmtId="0" fillId="2" borderId="54" applyFont="1" applyNumberFormat="0" applyFill="0" applyBorder="1" applyAlignment="1">
      <alignment horizontal="justify" vertical="center" textRotation="0" wrapText="true" shrinkToFit="false"/>
    </xf>
    <xf xfId="0" fontId="8" numFmtId="0" fillId="2" borderId="55" applyFont="1" applyNumberFormat="0" applyFill="0" applyBorder="1" applyAlignment="1">
      <alignment horizontal="justify" vertical="center" textRotation="0" wrapText="true" shrinkToFit="fals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3" numFmtId="0" fillId="2" borderId="21" applyFont="1" applyNumberFormat="0" applyFill="0" applyBorder="1" applyAlignment="1">
      <alignment horizontal="center" vertical="bottom" textRotation="0" wrapText="false" shrinkToFit="false"/>
    </xf>
    <xf xfId="0" fontId="3" numFmtId="0" fillId="2" borderId="56" applyFont="1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34" applyFont="1" applyNumberFormat="0" applyFill="0" applyBorder="1" applyAlignment="1">
      <alignment horizontal="left" vertical="center" textRotation="0" wrapText="true" shrinkToFit="false"/>
    </xf>
    <xf xfId="0" fontId="8" numFmtId="0" fillId="2" borderId="29" applyFont="1" applyNumberFormat="0" applyFill="0" applyBorder="1" applyAlignment="1">
      <alignment horizontal="left" vertical="center" textRotation="0" wrapText="true" shrinkToFit="false"/>
    </xf>
    <xf xfId="0" fontId="8" numFmtId="0" fillId="2" borderId="39" applyFont="1" applyNumberFormat="0" applyFill="0" applyBorder="1" applyAlignment="1">
      <alignment horizontal="left" vertical="center" textRotation="0" wrapText="true" shrinkToFit="false"/>
    </xf>
    <xf xfId="0" fontId="8" numFmtId="0" fillId="2" borderId="4" applyFont="1" applyNumberFormat="0" applyFill="0" applyBorder="1" applyAlignment="1">
      <alignment horizontal="left" vertical="center" textRotation="0" wrapText="true" shrinkToFit="false"/>
    </xf>
    <xf xfId="0" fontId="8" numFmtId="0" fillId="2" borderId="43" applyFont="1" applyNumberFormat="0" applyFill="0" applyBorder="1" applyAlignment="1">
      <alignment horizontal="left" vertical="center" textRotation="0" wrapText="tru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center" vertical="center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true" shrinkToFit="false"/>
    </xf>
    <xf xfId="0" fontId="8" numFmtId="0" fillId="2" borderId="43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8" numFmtId="0" fillId="2" borderId="53" applyFont="1" applyNumberFormat="0" applyFill="0" applyBorder="1" applyAlignment="1">
      <alignment horizontal="left" vertical="center" textRotation="0" wrapText="true" shrinkToFit="false"/>
    </xf>
    <xf xfId="0" fontId="8" numFmtId="0" fillId="2" borderId="54" applyFont="1" applyNumberFormat="0" applyFill="0" applyBorder="1" applyAlignment="1">
      <alignment horizontal="left" vertical="center" textRotation="0" wrapText="true" shrinkToFit="false"/>
    </xf>
    <xf xfId="0" fontId="8" numFmtId="0" fillId="2" borderId="55" applyFont="1" applyNumberFormat="0" applyFill="0" applyBorder="1" applyAlignment="1">
      <alignment horizontal="left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9" applyFont="1" applyNumberFormat="0" applyFill="0" applyBorder="1" applyAlignment="1">
      <alignment horizontal="center" vertical="center" textRotation="0" wrapText="false" shrinkToFit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  <xf xfId="0" fontId="3" numFmtId="2" fillId="5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1"/>
    <col min="2" max="2" width="33.7109375" customWidth="true" style="1"/>
    <col min="3" max="3" width="42.28515625" customWidth="true" style="1"/>
    <col min="4" max="4" width="30.5703125" customWidth="true" style="1"/>
    <col min="5" max="5" width="39.85546875" customWidth="true" style="1"/>
    <col min="6" max="6" width="30.7109375" customWidth="true" style="1"/>
    <col min="7" max="7" width="39.85546875" customWidth="true" style="1"/>
    <col min="8" max="8" width="41.140625" customWidth="true" style="1"/>
    <col min="9" max="9" width="30.28515625" customWidth="true" style="1"/>
    <col min="10" max="10" width="30.42578125" customWidth="true" style="1"/>
    <col min="11" max="11" width="21.28515625" customWidth="true" style="1"/>
    <col min="12" max="12" width="9.140625" customWidth="true" style="1"/>
  </cols>
  <sheetData>
    <row r="17" spans="1:14">
      <c r="A17" s="1" t="s">
        <v>0</v>
      </c>
      <c r="B17" s="1"/>
    </row>
    <row r="18" spans="1:14">
      <c r="A18" s="3" t="s">
        <v>1</v>
      </c>
      <c r="B18" s="190" t="s">
        <v>2</v>
      </c>
      <c r="C18" s="190"/>
      <c r="D18" s="99"/>
      <c r="E18" s="99"/>
    </row>
    <row r="19" spans="1:14">
      <c r="A19" s="3" t="s">
        <v>3</v>
      </c>
      <c r="B19" s="100" t="s">
        <v>4</v>
      </c>
    </row>
    <row r="20" spans="1:14">
      <c r="A20" s="3" t="s">
        <v>5</v>
      </c>
      <c r="B20" s="100" t="s">
        <v>6</v>
      </c>
    </row>
    <row r="21" spans="1:14">
      <c r="A21" s="3" t="s">
        <v>7</v>
      </c>
      <c r="B21" s="140" t="s">
        <v>8</v>
      </c>
      <c r="C21" s="140"/>
      <c r="D21" s="140"/>
      <c r="E21" s="140"/>
      <c r="F21" s="140"/>
      <c r="G21" s="140"/>
      <c r="H21" s="140"/>
      <c r="I21" s="140"/>
    </row>
    <row r="22" spans="1:14">
      <c r="A22" s="3" t="s">
        <v>9</v>
      </c>
      <c r="B22" s="101" t="s">
        <v>10</v>
      </c>
    </row>
    <row r="23" spans="1:14">
      <c r="A23" s="3" t="s">
        <v>11</v>
      </c>
      <c r="B23" s="101"/>
    </row>
    <row r="24" spans="1:14">
      <c r="A24" s="3"/>
      <c r="B24" s="6"/>
    </row>
    <row r="25" spans="1:14">
      <c r="A25" s="7" t="s">
        <v>12</v>
      </c>
      <c r="B25" s="6"/>
    </row>
    <row r="26" spans="1:14">
      <c r="A26" s="8" t="s">
        <v>13</v>
      </c>
      <c r="B26" s="102"/>
    </row>
    <row r="27" spans="1:14">
      <c r="A27" s="10" t="s">
        <v>14</v>
      </c>
      <c r="B27" s="102"/>
    </row>
    <row r="28" spans="1:14" customHeight="1" ht="19.5">
      <c r="A28" s="10" t="s">
        <v>15</v>
      </c>
      <c r="B28" s="103"/>
    </row>
    <row r="29" spans="1:14" customHeight="1" ht="15.75" s="11" customFormat="1">
      <c r="A29" s="10" t="s">
        <v>16</v>
      </c>
      <c r="B29" s="102"/>
      <c r="C29" s="187" t="s">
        <v>17</v>
      </c>
      <c r="D29" s="188"/>
      <c r="E29" s="188"/>
      <c r="F29" s="188"/>
      <c r="G29" s="189"/>
      <c r="I29" s="12"/>
      <c r="J29" s="12"/>
      <c r="K29" s="12"/>
      <c r="L29" s="12"/>
    </row>
    <row r="30" spans="1:14" customHeight="1" ht="19.5" s="11" customFormat="1">
      <c r="A30" s="10" t="s">
        <v>18</v>
      </c>
      <c r="B30" s="9" t="str">
        <f>B28-B29</f>
        <v>0</v>
      </c>
      <c r="C30" s="13"/>
      <c r="D30" s="13"/>
      <c r="E30" s="13"/>
      <c r="F30" s="13"/>
      <c r="G30" s="14"/>
      <c r="I30" s="12"/>
      <c r="J30" s="12"/>
      <c r="K30" s="12"/>
      <c r="L30" s="12"/>
    </row>
    <row r="31" spans="1:14" customHeight="1" ht="17.25" s="11" customFormat="1">
      <c r="A31" s="10" t="s">
        <v>19</v>
      </c>
      <c r="B31" s="104">
        <v>1</v>
      </c>
      <c r="C31" s="204" t="s">
        <v>20</v>
      </c>
      <c r="D31" s="205"/>
      <c r="E31" s="205"/>
      <c r="F31" s="205"/>
      <c r="G31" s="205"/>
      <c r="H31" s="206"/>
      <c r="I31" s="12"/>
      <c r="J31" s="12"/>
      <c r="K31" s="12"/>
      <c r="L31" s="12"/>
    </row>
    <row r="32" spans="1:14" customHeight="1" ht="17.25" s="11" customFormat="1">
      <c r="A32" s="10" t="s">
        <v>21</v>
      </c>
      <c r="B32" s="104">
        <v>1</v>
      </c>
      <c r="C32" s="204" t="s">
        <v>22</v>
      </c>
      <c r="D32" s="205"/>
      <c r="E32" s="205"/>
      <c r="F32" s="205"/>
      <c r="G32" s="205"/>
      <c r="H32" s="206"/>
      <c r="I32" s="12"/>
      <c r="J32" s="12"/>
      <c r="K32" s="12"/>
      <c r="L32" s="16"/>
      <c r="M32" s="16"/>
      <c r="N32" s="17"/>
    </row>
    <row r="33" spans="1:14" customHeight="1" ht="17.25" s="11" customFormat="1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11" customFormat="1">
      <c r="A34" s="10" t="s">
        <v>23</v>
      </c>
      <c r="B34" s="19">
        <f>B31/B32</f>
        <v>1</v>
      </c>
      <c r="C34" s="2" t="s">
        <v>24</v>
      </c>
      <c r="D34" s="2"/>
      <c r="E34" s="2"/>
      <c r="F34" s="2"/>
      <c r="G34" s="2"/>
      <c r="I34" s="12"/>
      <c r="J34" s="12"/>
      <c r="K34" s="12"/>
      <c r="L34" s="16"/>
      <c r="M34" s="16"/>
      <c r="N34" s="17"/>
    </row>
    <row r="35" spans="1:14" customHeight="1" ht="19.5" s="11" customFormat="1">
      <c r="A35" s="10"/>
      <c r="B35" s="9"/>
      <c r="G35" s="2"/>
      <c r="I35" s="12"/>
      <c r="J35" s="12"/>
      <c r="K35" s="12"/>
      <c r="L35" s="16"/>
      <c r="M35" s="16"/>
      <c r="N35" s="17"/>
    </row>
    <row r="36" spans="1:14" customHeight="1" ht="15.75" s="11" customFormat="1">
      <c r="A36" s="20" t="s">
        <v>25</v>
      </c>
      <c r="B36" s="142">
        <v>50</v>
      </c>
      <c r="C36" s="2"/>
      <c r="D36" s="191" t="s">
        <v>26</v>
      </c>
      <c r="E36" s="214"/>
      <c r="F36" s="191" t="s">
        <v>27</v>
      </c>
      <c r="G36" s="192"/>
      <c r="J36" s="12"/>
      <c r="K36" s="12"/>
      <c r="L36" s="16"/>
      <c r="M36" s="16"/>
      <c r="N36" s="17"/>
    </row>
    <row r="37" spans="1:14" customHeight="1" ht="15.75" s="11" customFormat="1">
      <c r="A37" s="21" t="s">
        <v>28</v>
      </c>
      <c r="B37" s="143">
        <v>1</v>
      </c>
      <c r="C37" s="23" t="s">
        <v>29</v>
      </c>
      <c r="D37" s="24" t="s">
        <v>30</v>
      </c>
      <c r="E37" s="85" t="s">
        <v>31</v>
      </c>
      <c r="F37" s="24" t="s">
        <v>30</v>
      </c>
      <c r="G37" s="25" t="s">
        <v>31</v>
      </c>
      <c r="J37" s="12"/>
      <c r="K37" s="12"/>
      <c r="L37" s="16"/>
      <c r="M37" s="16"/>
      <c r="N37" s="17"/>
    </row>
    <row r="38" spans="1:14" customHeight="1" ht="21.75" s="11" customFormat="1">
      <c r="A38" s="21" t="s">
        <v>32</v>
      </c>
      <c r="B38" s="143">
        <v>1</v>
      </c>
      <c r="C38" s="26">
        <v>1</v>
      </c>
      <c r="D38" s="144">
        <v>45464</v>
      </c>
      <c r="E38" s="113" t="str">
        <f>IF(ISBLANK(D38),"-",$D$48/$D$45*D38)</f>
        <v>0</v>
      </c>
      <c r="F38" s="144">
        <v>4646</v>
      </c>
      <c r="G38" s="116" t="str">
        <f>IF(ISBLANK(F38),"-",$D$48/$F$45*F38)</f>
        <v>0</v>
      </c>
      <c r="J38" s="12"/>
      <c r="K38" s="12"/>
      <c r="L38" s="16"/>
      <c r="M38" s="16"/>
      <c r="N38" s="17"/>
    </row>
    <row r="39" spans="1:14" customHeight="1" ht="21.75" s="11" customFormat="1">
      <c r="A39" s="21" t="s">
        <v>33</v>
      </c>
      <c r="B39" s="143">
        <v>1</v>
      </c>
      <c r="C39" s="22">
        <v>2</v>
      </c>
      <c r="D39" s="145">
        <v>4646</v>
      </c>
      <c r="E39" s="114" t="str">
        <f>IF(ISBLANK(D39),"-",$D$48/$D$45*D39)</f>
        <v>0</v>
      </c>
      <c r="F39" s="145">
        <v>4646</v>
      </c>
      <c r="G39" s="117" t="str">
        <f>IF(ISBLANK(F39),"-",$D$48/$F$45*F39)</f>
        <v>0</v>
      </c>
      <c r="J39" s="12"/>
      <c r="K39" s="12"/>
      <c r="L39" s="16"/>
      <c r="M39" s="16"/>
      <c r="N39" s="17"/>
    </row>
    <row r="40" spans="1:14" customHeight="1" ht="21.75">
      <c r="A40" s="21" t="s">
        <v>34</v>
      </c>
      <c r="B40" s="143">
        <v>1</v>
      </c>
      <c r="C40" s="22">
        <v>3</v>
      </c>
      <c r="D40" s="145">
        <v>44646</v>
      </c>
      <c r="E40" s="114" t="str">
        <f>IF(ISBLANK(D40),"-",$D$48/$D$45*D40)</f>
        <v>0</v>
      </c>
      <c r="F40" s="145">
        <v>4646</v>
      </c>
      <c r="G40" s="117" t="str">
        <f>IF(ISBLANK(F40),"-",$D$48/$F$45*F40)</f>
        <v>0</v>
      </c>
      <c r="L40" s="16"/>
      <c r="M40" s="16"/>
      <c r="N40" s="28"/>
    </row>
    <row r="41" spans="1:14" customHeight="1" ht="21.75">
      <c r="A41" s="21" t="s">
        <v>35</v>
      </c>
      <c r="B41" s="143">
        <v>1</v>
      </c>
      <c r="C41" s="29">
        <v>4</v>
      </c>
      <c r="D41" s="146"/>
      <c r="E41" s="115" t="str">
        <f>IF(ISBLANK(D41),"-",$D$48/$D$45*D41)</f>
        <v>0</v>
      </c>
      <c r="F41" s="146"/>
      <c r="G41" s="119" t="str">
        <f>IF(ISBLANK(F41),"-",$D$48/$F$45*F41)</f>
        <v>0</v>
      </c>
      <c r="L41" s="16"/>
      <c r="M41" s="16"/>
      <c r="N41" s="28"/>
    </row>
    <row r="42" spans="1:14" customHeight="1" ht="22.5">
      <c r="A42" s="21" t="s">
        <v>36</v>
      </c>
      <c r="B42" s="143">
        <v>1</v>
      </c>
      <c r="C42" s="31" t="s">
        <v>37</v>
      </c>
      <c r="D42" s="163">
        <f>AVERAGE(D38:D41)</f>
        <v>31585.333333333</v>
      </c>
      <c r="E42" s="59" t="str">
        <f>AVERAGE(E38:E41)</f>
        <v>0</v>
      </c>
      <c r="F42" s="32">
        <f>AVERAGE(F38:F41)</f>
        <v>4646</v>
      </c>
      <c r="G42" s="33" t="str">
        <f>AVERAGE(G38:G41)</f>
        <v>0</v>
      </c>
      <c r="H42" s="137"/>
    </row>
    <row r="43" spans="1:14" customHeight="1" ht="21.75">
      <c r="A43" s="21" t="s">
        <v>38</v>
      </c>
      <c r="B43" s="103">
        <v>1</v>
      </c>
      <c r="C43" s="164" t="s">
        <v>39</v>
      </c>
      <c r="D43" s="165">
        <v>45</v>
      </c>
      <c r="E43" s="28"/>
      <c r="F43" s="147">
        <v>45</v>
      </c>
      <c r="H43" s="137"/>
    </row>
    <row r="44" spans="1:14" customHeight="1" ht="21.75">
      <c r="A44" s="21" t="s">
        <v>40</v>
      </c>
      <c r="B44" s="103">
        <v>1</v>
      </c>
      <c r="C44" s="166" t="s">
        <v>41</v>
      </c>
      <c r="D44" s="167">
        <f>D43*$B$34</f>
        <v>45</v>
      </c>
      <c r="E44" s="35"/>
      <c r="F44" s="34">
        <f>F43*$B$34</f>
        <v>45</v>
      </c>
      <c r="H44" s="137"/>
    </row>
    <row r="45" spans="1:14" customHeight="1" ht="19.5">
      <c r="A45" s="21" t="s">
        <v>42</v>
      </c>
      <c r="B45" s="162">
        <f>(B44/B43)*(B42/B41)*(B40/B39)*(B38/B37)*B36</f>
        <v>50</v>
      </c>
      <c r="C45" s="166" t="s">
        <v>43</v>
      </c>
      <c r="D45" s="168" t="str">
        <f>D44*$B$30/100</f>
        <v>0</v>
      </c>
      <c r="E45" s="37"/>
      <c r="F45" s="36" t="str">
        <f>F44*$B$30/100</f>
        <v>0</v>
      </c>
      <c r="H45" s="137"/>
    </row>
    <row r="46" spans="1:14" customHeight="1" ht="19.5">
      <c r="A46" s="193" t="s">
        <v>44</v>
      </c>
      <c r="B46" s="194"/>
      <c r="C46" s="166" t="s">
        <v>45</v>
      </c>
      <c r="D46" s="167" t="str">
        <f>D45/$B$45</f>
        <v>0</v>
      </c>
      <c r="E46" s="37"/>
      <c r="F46" s="38" t="str">
        <f>F45/$B$45</f>
        <v>0</v>
      </c>
      <c r="H46" s="137"/>
    </row>
    <row r="47" spans="1:14" customHeight="1" ht="19.5">
      <c r="A47" s="195"/>
      <c r="B47" s="196"/>
      <c r="C47" s="166" t="s">
        <v>46</v>
      </c>
      <c r="D47" s="169">
        <v>0.9</v>
      </c>
      <c r="F47" s="40"/>
      <c r="H47" s="137"/>
    </row>
    <row r="48" spans="1:14">
      <c r="C48" s="166" t="s">
        <v>47</v>
      </c>
      <c r="D48" s="167">
        <f>D47*$B$45</f>
        <v>45</v>
      </c>
      <c r="F48" s="40"/>
      <c r="H48" s="137"/>
    </row>
    <row r="49" spans="1:14" customHeight="1" ht="19.5">
      <c r="C49" s="170" t="s">
        <v>48</v>
      </c>
      <c r="D49" s="171">
        <f>D48/B34</f>
        <v>45</v>
      </c>
      <c r="F49" s="44"/>
      <c r="H49" s="137"/>
    </row>
    <row r="50" spans="1:14">
      <c r="C50" s="172" t="s">
        <v>49</v>
      </c>
      <c r="D50" s="173" t="str">
        <f>AVERAGE(E38:E41,G38:G41)</f>
        <v>0</v>
      </c>
      <c r="F50" s="44"/>
      <c r="H50" s="137"/>
    </row>
    <row r="51" spans="1:14">
      <c r="C51" s="39" t="s">
        <v>50</v>
      </c>
      <c r="D51" s="45" t="str">
        <f>STDEV(E38:E41,G38:G41)/D50</f>
        <v>0</v>
      </c>
      <c r="F51" s="44"/>
    </row>
    <row r="52" spans="1:14" customHeight="1" ht="19.5">
      <c r="C52" s="41" t="s">
        <v>51</v>
      </c>
      <c r="D52" s="46">
        <f>COUNT(E38:E41,G38:G41)</f>
        <v>0</v>
      </c>
      <c r="F52" s="44"/>
    </row>
    <row r="54" spans="1:14">
      <c r="A54" s="1" t="s">
        <v>12</v>
      </c>
      <c r="B54" s="47" t="s">
        <v>52</v>
      </c>
    </row>
    <row r="55" spans="1:14">
      <c r="A55" s="2" t="s">
        <v>53</v>
      </c>
      <c r="B55" s="5">
        <v>50</v>
      </c>
      <c r="C55" s="1" t="s">
        <v>54</v>
      </c>
    </row>
    <row r="56" spans="1:14">
      <c r="A56" s="4" t="s">
        <v>55</v>
      </c>
      <c r="B56" s="102">
        <v>50</v>
      </c>
      <c r="C56" s="2" t="str">
        <f>B20</f>
        <v>Levonorgestrel BP 0.75MG</v>
      </c>
      <c r="H56" s="11"/>
    </row>
    <row r="57" spans="1:14">
      <c r="A57" s="5" t="s">
        <v>56</v>
      </c>
      <c r="B57" s="141" t="str">
        <f>#REF!</f>
        <v>0</v>
      </c>
      <c r="H57" s="11"/>
    </row>
    <row r="58" spans="1:14" customHeight="1" ht="19.5">
      <c r="H58" s="11"/>
    </row>
    <row r="59" spans="1:14" customHeight="1" ht="15.75" s="11" customFormat="1">
      <c r="A59" s="20" t="s">
        <v>57</v>
      </c>
      <c r="B59" s="142">
        <v>45</v>
      </c>
      <c r="C59" s="2"/>
      <c r="D59" s="49" t="s">
        <v>58</v>
      </c>
      <c r="E59" s="48" t="s">
        <v>59</v>
      </c>
      <c r="F59" s="48" t="s">
        <v>30</v>
      </c>
      <c r="G59" s="48" t="s">
        <v>60</v>
      </c>
      <c r="H59" s="23" t="s">
        <v>61</v>
      </c>
      <c r="L59" s="12"/>
    </row>
    <row r="60" spans="1:14" customHeight="1" ht="22.5" s="11" customFormat="1">
      <c r="A60" s="21" t="s">
        <v>62</v>
      </c>
      <c r="B60" s="143">
        <v>50</v>
      </c>
      <c r="C60" s="207" t="s">
        <v>63</v>
      </c>
      <c r="D60" s="211">
        <v>85</v>
      </c>
      <c r="E60" s="50">
        <v>1</v>
      </c>
      <c r="F60" s="149">
        <v>54545</v>
      </c>
      <c r="G60" s="89" t="str">
        <f>IF(ISBLANK(F60),"-",(F60/$D$50*$D$47*$B$68)*($B$57/$D$60))</f>
        <v>0</v>
      </c>
      <c r="H60" s="91" t="str">
        <f>IF(ISBLANK(F60),"-",G60/$B$56)</f>
        <v>0</v>
      </c>
      <c r="L60" s="12"/>
    </row>
    <row r="61" spans="1:14" customHeight="1" ht="21.75" s="11" customFormat="1">
      <c r="A61" s="21" t="s">
        <v>64</v>
      </c>
      <c r="B61" s="143">
        <v>1</v>
      </c>
      <c r="C61" s="208"/>
      <c r="D61" s="212"/>
      <c r="E61" s="51">
        <v>2</v>
      </c>
      <c r="F61" s="145">
        <v>5454</v>
      </c>
      <c r="G61" s="90" t="str">
        <f>IF(ISBLANK(F61),"-",(F61/$D$50*$D$47*$B$68)*($B$57/$D$60))</f>
        <v>0</v>
      </c>
      <c r="H61" s="92" t="str">
        <f>IF(ISBLANK(F61),"-",G61/$B$56)</f>
        <v>0</v>
      </c>
      <c r="L61" s="12"/>
    </row>
    <row r="62" spans="1:14" customHeight="1" ht="21.75" s="11" customFormat="1">
      <c r="A62" s="21" t="s">
        <v>65</v>
      </c>
      <c r="B62" s="143">
        <v>1</v>
      </c>
      <c r="C62" s="208"/>
      <c r="D62" s="212"/>
      <c r="E62" s="51">
        <v>3</v>
      </c>
      <c r="F62" s="145">
        <v>5454</v>
      </c>
      <c r="G62" s="90" t="str">
        <f>IF(ISBLANK(F62),"-",(F62/$D$50*$D$47*$B$68)*($B$57/$D$60))</f>
        <v>0</v>
      </c>
      <c r="H62" s="92" t="str">
        <f>IF(ISBLANK(F62),"-",G62/$B$56)</f>
        <v>0</v>
      </c>
      <c r="L62" s="12"/>
    </row>
    <row r="63" spans="1:14" customHeight="1" ht="21">
      <c r="A63" s="21" t="s">
        <v>66</v>
      </c>
      <c r="B63" s="143">
        <v>1</v>
      </c>
      <c r="C63" s="209"/>
      <c r="D63" s="213"/>
      <c r="E63" s="52">
        <v>4</v>
      </c>
      <c r="F63" s="150"/>
      <c r="G63" s="90" t="str">
        <f>IF(ISBLANK(F63),"-",(F63/$D$50*$D$47*$B$68)*($B$57/$D$60))</f>
        <v>0</v>
      </c>
      <c r="H63" s="92" t="str">
        <f>IF(ISBLANK(F63),"-",G63/$B$56)</f>
        <v>0</v>
      </c>
    </row>
    <row r="64" spans="1:14" customHeight="1" ht="21.75">
      <c r="A64" s="21" t="s">
        <v>67</v>
      </c>
      <c r="B64" s="143">
        <v>1</v>
      </c>
      <c r="C64" s="207" t="s">
        <v>68</v>
      </c>
      <c r="D64" s="211">
        <v>54</v>
      </c>
      <c r="E64" s="50">
        <v>1</v>
      </c>
      <c r="F64" s="149">
        <v>545</v>
      </c>
      <c r="G64" s="133" t="str">
        <f>IF(ISBLANK(F64),"-",(F64/$D$50*$D$47*$B$68)*($B$57/$D$64))</f>
        <v>0</v>
      </c>
      <c r="H64" s="130" t="str">
        <f>IF(ISBLANK(F64),"-",G64/$B$56)</f>
        <v>0</v>
      </c>
    </row>
    <row r="65" spans="1:14" customHeight="1" ht="21.75">
      <c r="A65" s="21" t="s">
        <v>69</v>
      </c>
      <c r="B65" s="143">
        <v>1</v>
      </c>
      <c r="C65" s="208"/>
      <c r="D65" s="212"/>
      <c r="E65" s="51">
        <v>2</v>
      </c>
      <c r="F65" s="145">
        <v>5454</v>
      </c>
      <c r="G65" s="134" t="str">
        <f>IF(ISBLANK(F65),"-",(F65/$D$50*$D$47*$B$68)*($B$57/$D$64))</f>
        <v>0</v>
      </c>
      <c r="H65" s="131" t="str">
        <f>IF(ISBLANK(F65),"-",G65/$B$56)</f>
        <v>0</v>
      </c>
    </row>
    <row r="66" spans="1:14" customHeight="1" ht="21.75">
      <c r="A66" s="21" t="s">
        <v>70</v>
      </c>
      <c r="B66" s="143">
        <v>1</v>
      </c>
      <c r="C66" s="208"/>
      <c r="D66" s="212"/>
      <c r="E66" s="51">
        <v>3</v>
      </c>
      <c r="F66" s="145">
        <v>5454</v>
      </c>
      <c r="G66" s="134" t="str">
        <f>IF(ISBLANK(F66),"-",(F66/$D$50*$D$47*$B$68)*($B$57/$D$64))</f>
        <v>0</v>
      </c>
      <c r="H66" s="131" t="str">
        <f>IF(ISBLANK(F66),"-",G66/$B$56)</f>
        <v>0</v>
      </c>
    </row>
    <row r="67" spans="1:14" customHeight="1" ht="21">
      <c r="A67" s="21" t="s">
        <v>71</v>
      </c>
      <c r="B67" s="143">
        <v>1</v>
      </c>
      <c r="C67" s="209"/>
      <c r="D67" s="213"/>
      <c r="E67" s="52">
        <v>4</v>
      </c>
      <c r="F67" s="150"/>
      <c r="G67" s="135" t="str">
        <f>IF(ISBLANK(F67),"-",(F67/$D$50*$D$47*$B$68)*($B$57/$D$64))</f>
        <v>0</v>
      </c>
      <c r="H67" s="132" t="str">
        <f>IF(ISBLANK(F67),"-",G67/$B$56)</f>
        <v>0</v>
      </c>
    </row>
    <row r="68" spans="1:14" customHeight="1" ht="21.75">
      <c r="A68" s="21" t="s">
        <v>72</v>
      </c>
      <c r="B68" s="151">
        <f>(B67/B66)*(B65/B64)*(B63/B62)*(B61/B60)*B59</f>
        <v>0.9</v>
      </c>
      <c r="C68" s="207" t="s">
        <v>73</v>
      </c>
      <c r="D68" s="211">
        <v>454</v>
      </c>
      <c r="E68" s="50">
        <v>1</v>
      </c>
      <c r="F68" s="149">
        <v>5454</v>
      </c>
      <c r="G68" s="133" t="str">
        <f>IF(ISBLANK(F68),"-",(F68/$D$50*$D$47*$B$68)*($B$57/$D$68))</f>
        <v>0</v>
      </c>
      <c r="H68" s="92" t="str">
        <f>IF(ISBLANK(F68),"-",G68/$B$56)</f>
        <v>0</v>
      </c>
    </row>
    <row r="69" spans="1:14" customHeight="1" ht="21.75">
      <c r="A69" s="174" t="s">
        <v>74</v>
      </c>
      <c r="B69" s="175" t="str">
        <f>(D47*B68)/B56*B57</f>
        <v>0</v>
      </c>
      <c r="C69" s="208"/>
      <c r="D69" s="212"/>
      <c r="E69" s="51">
        <v>2</v>
      </c>
      <c r="F69" s="145">
        <v>545</v>
      </c>
      <c r="G69" s="134" t="str">
        <f>IF(ISBLANK(F69),"-",(F69/$D$50*$D$47*$B$68)*($B$57/$D$68))</f>
        <v>0</v>
      </c>
      <c r="H69" s="92" t="str">
        <f>IF(ISBLANK(F69),"-",G69/$B$56)</f>
        <v>0</v>
      </c>
    </row>
    <row r="70" spans="1:14" customHeight="1" ht="22.5">
      <c r="A70" s="199" t="s">
        <v>44</v>
      </c>
      <c r="B70" s="200"/>
      <c r="C70" s="208"/>
      <c r="D70" s="212"/>
      <c r="E70" s="51">
        <v>3</v>
      </c>
      <c r="F70" s="145">
        <v>4545</v>
      </c>
      <c r="G70" s="134" t="str">
        <f>IF(ISBLANK(F70),"-",(F70/$D$50*$D$47*$B$68)*($B$57/$D$68))</f>
        <v>0</v>
      </c>
      <c r="H70" s="92" t="str">
        <f>IF(ISBLANK(F70),"-",G70/$B$56)</f>
        <v>0</v>
      </c>
    </row>
    <row r="71" spans="1:14" customHeight="1" ht="21.75">
      <c r="A71" s="201"/>
      <c r="B71" s="202"/>
      <c r="C71" s="210"/>
      <c r="D71" s="213"/>
      <c r="E71" s="52">
        <v>4</v>
      </c>
      <c r="F71" s="150"/>
      <c r="G71" s="135" t="str">
        <f>IF(ISBLANK(F71),"-",(F71/$D$50*$D$47*$B$68)*($B$57/$D$68))</f>
        <v>0</v>
      </c>
      <c r="H71" s="93" t="str">
        <f>IF(ISBLANK(F71),"-",G71/$B$56)</f>
        <v>0</v>
      </c>
    </row>
    <row r="72" spans="1:14">
      <c r="A72" s="53"/>
      <c r="B72" s="53"/>
      <c r="C72" s="53"/>
      <c r="D72" s="53"/>
      <c r="E72" s="53"/>
      <c r="F72" s="54"/>
      <c r="G72" s="42" t="s">
        <v>37</v>
      </c>
      <c r="H72" s="94" t="str">
        <f>AVERAGE(H60:H71)</f>
        <v>0</v>
      </c>
    </row>
    <row r="73" spans="1:14">
      <c r="C73" s="53"/>
      <c r="D73" s="53"/>
      <c r="E73" s="53"/>
      <c r="F73" s="54"/>
      <c r="G73" s="39" t="s">
        <v>50</v>
      </c>
      <c r="H73" s="56" t="str">
        <f>STDEV(H60:H71)/H72</f>
        <v>0</v>
      </c>
    </row>
    <row r="74" spans="1:14" customHeight="1" ht="19.5">
      <c r="A74" s="53"/>
      <c r="B74" s="53"/>
      <c r="C74" s="54"/>
      <c r="D74" s="54"/>
      <c r="E74" s="55"/>
      <c r="F74" s="54"/>
      <c r="G74" s="41" t="s">
        <v>51</v>
      </c>
      <c r="H74" s="58">
        <f>COUNT(H60:H71)</f>
        <v>0</v>
      </c>
    </row>
    <row r="75" spans="1:14">
      <c r="A75" s="53"/>
      <c r="B75" s="53"/>
      <c r="C75" s="54"/>
      <c r="D75" s="54"/>
      <c r="E75" s="55"/>
      <c r="F75" s="54"/>
      <c r="G75" s="77"/>
      <c r="H75" s="161"/>
    </row>
    <row r="76" spans="1:14">
      <c r="A76" s="53"/>
      <c r="B76" s="53"/>
      <c r="C76" s="54"/>
      <c r="D76" s="54"/>
      <c r="E76" s="55"/>
      <c r="F76" s="54"/>
      <c r="G76" s="77"/>
      <c r="H76" s="161"/>
    </row>
    <row r="77" spans="1:14">
      <c r="A77" s="53"/>
      <c r="B77" s="53"/>
      <c r="C77" s="54"/>
      <c r="D77" s="54"/>
      <c r="E77" s="55"/>
      <c r="F77" s="54"/>
      <c r="G77" s="77"/>
      <c r="H77" s="161"/>
    </row>
    <row r="78" spans="1:14">
      <c r="A78" s="7" t="s">
        <v>75</v>
      </c>
      <c r="B78" s="7" t="s">
        <v>76</v>
      </c>
    </row>
    <row r="79" spans="1:14">
      <c r="A79" s="7"/>
      <c r="B79" s="7"/>
    </row>
    <row r="80" spans="1:14">
      <c r="A80" s="8" t="s">
        <v>13</v>
      </c>
      <c r="B80" s="102" t="str">
        <f>B26</f>
        <v/>
      </c>
    </row>
    <row r="81" spans="1:14">
      <c r="A81" s="10" t="s">
        <v>14</v>
      </c>
      <c r="B81" s="102" t="str">
        <f>B27</f>
        <v/>
      </c>
    </row>
    <row r="82" spans="1:14" customHeight="1" ht="19.5">
      <c r="A82" s="10" t="s">
        <v>15</v>
      </c>
      <c r="B82" s="102" t="str">
        <f>B28</f>
        <v/>
      </c>
    </row>
    <row r="83" spans="1:14" customHeight="1" ht="15.75" s="11" customFormat="1">
      <c r="A83" s="10" t="s">
        <v>16</v>
      </c>
      <c r="B83" s="102" t="str">
        <f>B29</f>
        <v/>
      </c>
      <c r="C83" s="187" t="s">
        <v>17</v>
      </c>
      <c r="D83" s="188"/>
      <c r="E83" s="188"/>
      <c r="F83" s="188"/>
      <c r="G83" s="189"/>
      <c r="I83" s="12"/>
      <c r="J83" s="12"/>
      <c r="K83" s="12"/>
      <c r="L83" s="12"/>
    </row>
    <row r="84" spans="1:14" s="11" customFormat="1">
      <c r="A84" s="10" t="s">
        <v>18</v>
      </c>
      <c r="B84" s="9" t="str">
        <f>B82-B83</f>
        <v>0</v>
      </c>
      <c r="C84" s="13"/>
      <c r="D84" s="13"/>
      <c r="E84" s="13"/>
      <c r="F84" s="13"/>
      <c r="G84" s="14"/>
      <c r="I84" s="12"/>
      <c r="J84" s="12"/>
      <c r="K84" s="12"/>
      <c r="L84" s="12"/>
    </row>
    <row r="85" spans="1:14" customHeight="1" ht="19.5">
      <c r="A85" s="7"/>
      <c r="B85" s="7"/>
    </row>
    <row r="86" spans="1:14" customHeight="1" ht="19.5">
      <c r="A86" s="20" t="s">
        <v>25</v>
      </c>
      <c r="B86" s="142">
        <v>50</v>
      </c>
      <c r="D86" s="87" t="s">
        <v>26</v>
      </c>
      <c r="E86" s="88"/>
      <c r="F86" s="191" t="s">
        <v>27</v>
      </c>
      <c r="G86" s="192"/>
    </row>
    <row r="87" spans="1:14" customHeight="1" ht="21.75">
      <c r="A87" s="21" t="s">
        <v>28</v>
      </c>
      <c r="B87" s="143">
        <v>1</v>
      </c>
      <c r="C87" s="84" t="s">
        <v>29</v>
      </c>
      <c r="D87" s="24" t="s">
        <v>30</v>
      </c>
      <c r="E87" s="85" t="s">
        <v>31</v>
      </c>
      <c r="F87" s="24" t="s">
        <v>30</v>
      </c>
      <c r="G87" s="25" t="s">
        <v>31</v>
      </c>
    </row>
    <row r="88" spans="1:14" customHeight="1" ht="21.75">
      <c r="A88" s="21" t="s">
        <v>32</v>
      </c>
      <c r="B88" s="143">
        <v>1</v>
      </c>
      <c r="C88" s="82">
        <v>1</v>
      </c>
      <c r="D88" s="144">
        <v>454</v>
      </c>
      <c r="E88" s="113" t="str">
        <f>IF(ISBLANK(D88),"-",$D$98/$D$95*D88)</f>
        <v>0</v>
      </c>
      <c r="F88" s="144">
        <v>4545</v>
      </c>
      <c r="G88" s="116" t="str">
        <f>IF(ISBLANK(F88),"-",$D$98/$F$95*F88)</f>
        <v>0</v>
      </c>
    </row>
    <row r="89" spans="1:14" customHeight="1" ht="21.75">
      <c r="A89" s="21" t="s">
        <v>33</v>
      </c>
      <c r="B89" s="143">
        <v>1</v>
      </c>
      <c r="C89" s="54">
        <v>2</v>
      </c>
      <c r="D89" s="145">
        <v>45</v>
      </c>
      <c r="E89" s="114" t="str">
        <f>IF(ISBLANK(D89),"-",$D$98/$D$95*D89)</f>
        <v>0</v>
      </c>
      <c r="F89" s="145">
        <v>454</v>
      </c>
      <c r="G89" s="117" t="str">
        <f>IF(ISBLANK(F89),"-",$D$98/$F$95*F89)</f>
        <v>0</v>
      </c>
    </row>
    <row r="90" spans="1:14" customHeight="1" ht="21.75">
      <c r="A90" s="21" t="s">
        <v>34</v>
      </c>
      <c r="B90" s="143">
        <v>1</v>
      </c>
      <c r="C90" s="54">
        <v>3</v>
      </c>
      <c r="D90" s="145">
        <v>454</v>
      </c>
      <c r="E90" s="114" t="str">
        <f>IF(ISBLANK(D90),"-",$D$98/$D$95*D90)</f>
        <v>0</v>
      </c>
      <c r="F90" s="145">
        <v>454</v>
      </c>
      <c r="G90" s="117" t="str">
        <f>IF(ISBLANK(F90),"-",$D$98/$F$95*F90)</f>
        <v>0</v>
      </c>
    </row>
    <row r="91" spans="1:14" customHeight="1" ht="21.75">
      <c r="A91" s="21" t="s">
        <v>35</v>
      </c>
      <c r="B91" s="143">
        <v>1</v>
      </c>
      <c r="C91" s="86">
        <v>4</v>
      </c>
      <c r="D91" s="146"/>
      <c r="E91" s="115" t="str">
        <f>IF(ISBLANK(D91),"-",$D$98/$D$95*D91)</f>
        <v>0</v>
      </c>
      <c r="F91" s="152"/>
      <c r="G91" s="119" t="str">
        <f>IF(ISBLANK(F91),"-",$D$98/$D$95*F91)</f>
        <v>0</v>
      </c>
    </row>
    <row r="92" spans="1:14" customHeight="1" ht="22.5">
      <c r="A92" s="21" t="s">
        <v>36</v>
      </c>
      <c r="B92" s="143">
        <v>1</v>
      </c>
      <c r="C92" s="77" t="s">
        <v>37</v>
      </c>
      <c r="D92" s="176">
        <f>AVERAGE(D88:D91)</f>
        <v>317.66666666667</v>
      </c>
      <c r="E92" s="59" t="str">
        <f>AVERAGE(E88:E91)</f>
        <v>0</v>
      </c>
      <c r="F92" s="83">
        <f>AVERAGE(F88:F91)</f>
        <v>1817.6666666667</v>
      </c>
      <c r="G92" s="120" t="str">
        <f>AVERAGE(G88:G91)</f>
        <v>0</v>
      </c>
    </row>
    <row r="93" spans="1:14" customHeight="1" ht="21.75">
      <c r="A93" s="21" t="s">
        <v>38</v>
      </c>
      <c r="B93" s="103">
        <v>1</v>
      </c>
      <c r="C93" s="164" t="s">
        <v>39</v>
      </c>
      <c r="D93" s="165">
        <v>45</v>
      </c>
      <c r="E93" s="28"/>
      <c r="F93" s="147">
        <v>45</v>
      </c>
    </row>
    <row r="94" spans="1:14" customHeight="1" ht="21.75">
      <c r="A94" s="21" t="s">
        <v>40</v>
      </c>
      <c r="B94" s="103">
        <v>1</v>
      </c>
      <c r="C94" s="166" t="s">
        <v>41</v>
      </c>
      <c r="D94" s="167">
        <f>D93*$B$34</f>
        <v>45</v>
      </c>
      <c r="E94" s="35"/>
      <c r="F94" s="34">
        <f>F93*$B$34</f>
        <v>45</v>
      </c>
    </row>
    <row r="95" spans="1:14" customHeight="1" ht="19.5">
      <c r="A95" s="21" t="s">
        <v>42</v>
      </c>
      <c r="B95" s="162">
        <f>(B94/B93)*(B92/B91)*(B90/B89)*(B88/B87)*B86</f>
        <v>50</v>
      </c>
      <c r="C95" s="166" t="s">
        <v>43</v>
      </c>
      <c r="D95" s="168" t="str">
        <f>D94*$B$84/100</f>
        <v>0</v>
      </c>
      <c r="E95" s="37"/>
      <c r="F95" s="36" t="str">
        <f>F94*$B$84/100</f>
        <v>0</v>
      </c>
    </row>
    <row r="96" spans="1:14" customHeight="1" ht="19.5">
      <c r="A96" s="193" t="s">
        <v>44</v>
      </c>
      <c r="B96" s="194"/>
      <c r="C96" s="166" t="s">
        <v>45</v>
      </c>
      <c r="D96" s="167" t="str">
        <f>D95/$B$95</f>
        <v>0</v>
      </c>
      <c r="E96" s="37"/>
      <c r="F96" s="38" t="str">
        <f>F95/$B$95</f>
        <v>0</v>
      </c>
      <c r="G96" s="136"/>
      <c r="H96" s="137"/>
    </row>
    <row r="97" spans="1:14" customHeight="1" ht="19.5">
      <c r="A97" s="195"/>
      <c r="B97" s="196"/>
      <c r="C97" s="166" t="s">
        <v>46</v>
      </c>
      <c r="D97" s="177">
        <f>$B$56/$B$113</f>
        <v>0.055555555555556</v>
      </c>
      <c r="F97" s="40"/>
      <c r="G97" s="138"/>
      <c r="H97" s="137"/>
    </row>
    <row r="98" spans="1:14">
      <c r="C98" s="166" t="s">
        <v>47</v>
      </c>
      <c r="D98" s="167">
        <f>D97*$B$95</f>
        <v>2.7777777777778</v>
      </c>
      <c r="F98" s="40"/>
      <c r="G98" s="136"/>
      <c r="H98" s="137"/>
    </row>
    <row r="99" spans="1:14" customHeight="1" ht="19.5">
      <c r="C99" s="170" t="s">
        <v>48</v>
      </c>
      <c r="D99" s="178">
        <f>D98/B34</f>
        <v>2.7777777777778</v>
      </c>
      <c r="F99" s="44"/>
      <c r="G99" s="136"/>
      <c r="H99" s="137"/>
      <c r="J99" s="60"/>
    </row>
    <row r="100" spans="1:14">
      <c r="C100" s="172" t="s">
        <v>77</v>
      </c>
      <c r="D100" s="173" t="str">
        <f>AVERAGE(E88:E91,G88:G91)</f>
        <v>0</v>
      </c>
      <c r="F100" s="44"/>
      <c r="G100" s="139"/>
      <c r="H100" s="137"/>
      <c r="J100" s="62"/>
    </row>
    <row r="101" spans="1:14">
      <c r="C101" s="39" t="s">
        <v>50</v>
      </c>
      <c r="D101" s="61" t="str">
        <f>STDEV(E88:E91,G88:G91)/D100</f>
        <v>0</v>
      </c>
      <c r="F101" s="44"/>
      <c r="G101" s="136"/>
      <c r="H101" s="137"/>
      <c r="J101" s="62"/>
    </row>
    <row r="102" spans="1:14" customHeight="1" ht="19.5">
      <c r="C102" s="41" t="s">
        <v>51</v>
      </c>
      <c r="D102" s="63">
        <f>COUNT(E88:E91,G88:G91)</f>
        <v>0</v>
      </c>
      <c r="F102" s="44"/>
      <c r="G102" s="136"/>
      <c r="H102" s="137"/>
      <c r="J102" s="62"/>
    </row>
    <row r="103" spans="1:14" customHeight="1" ht="19.5">
      <c r="A103" s="1"/>
      <c r="B103" s="1"/>
      <c r="C103" s="1"/>
      <c r="D103" s="1"/>
      <c r="E103" s="1"/>
    </row>
    <row r="104" spans="1:14" customHeight="1" ht="17.25">
      <c r="A104" s="20" t="s">
        <v>78</v>
      </c>
      <c r="B104" s="142">
        <v>900</v>
      </c>
      <c r="C104" s="64" t="s">
        <v>79</v>
      </c>
      <c r="D104" s="65" t="s">
        <v>30</v>
      </c>
      <c r="E104" s="186" t="s">
        <v>80</v>
      </c>
      <c r="F104" s="66" t="s">
        <v>81</v>
      </c>
    </row>
    <row r="105" spans="1:14" customHeight="1" ht="21.75">
      <c r="A105" s="21" t="s">
        <v>62</v>
      </c>
      <c r="B105" s="143">
        <v>1</v>
      </c>
      <c r="C105" s="27">
        <v>1</v>
      </c>
      <c r="D105" s="153">
        <v>555</v>
      </c>
      <c r="E105" s="67" t="str">
        <f>IF(ISBLANK(D105),"-",D105/$D$100*$D$97*$B$113)</f>
        <v>0</v>
      </c>
      <c r="F105" s="68" t="str">
        <f>IF(ISBLANK(D105), "-", E105/$B$56)</f>
        <v>0</v>
      </c>
    </row>
    <row r="106" spans="1:14" customHeight="1" ht="21.75">
      <c r="A106" s="21" t="s">
        <v>64</v>
      </c>
      <c r="B106" s="143">
        <v>1</v>
      </c>
      <c r="C106" s="27">
        <v>2</v>
      </c>
      <c r="D106" s="153">
        <v>54545</v>
      </c>
      <c r="E106" s="69" t="str">
        <f>IF(ISBLANK(D106),"-",D106/$D$100*$D$97*$B$113)</f>
        <v>0</v>
      </c>
      <c r="F106" s="95" t="str">
        <f>IF(ISBLANK(D106), "-", E106/$B$56)</f>
        <v>0</v>
      </c>
    </row>
    <row r="107" spans="1:14" customHeight="1" ht="21.75">
      <c r="A107" s="21" t="s">
        <v>65</v>
      </c>
      <c r="B107" s="143">
        <v>1</v>
      </c>
      <c r="C107" s="27">
        <v>3</v>
      </c>
      <c r="D107" s="153">
        <v>545</v>
      </c>
      <c r="E107" s="69" t="str">
        <f>IF(ISBLANK(D107),"-",D107/$D$100*$D$97*$B$113)</f>
        <v>0</v>
      </c>
      <c r="F107" s="95" t="str">
        <f>IF(ISBLANK(D107), "-", E107/$B$56)</f>
        <v>0</v>
      </c>
    </row>
    <row r="108" spans="1:14" customHeight="1" ht="21.75">
      <c r="A108" s="21" t="s">
        <v>66</v>
      </c>
      <c r="B108" s="143">
        <v>1</v>
      </c>
      <c r="C108" s="27">
        <v>4</v>
      </c>
      <c r="D108" s="153">
        <v>454</v>
      </c>
      <c r="E108" s="69" t="str">
        <f>IF(ISBLANK(D108),"-",D108/$D$100*$D$97*$B$113)</f>
        <v>0</v>
      </c>
      <c r="F108" s="95" t="str">
        <f>IF(ISBLANK(D108), "-", E108/$B$56)</f>
        <v>0</v>
      </c>
    </row>
    <row r="109" spans="1:14" customHeight="1" ht="21.75">
      <c r="A109" s="21" t="s">
        <v>67</v>
      </c>
      <c r="B109" s="143">
        <v>1</v>
      </c>
      <c r="C109" s="27">
        <v>5</v>
      </c>
      <c r="D109" s="153">
        <v>545</v>
      </c>
      <c r="E109" s="69" t="str">
        <f>IF(ISBLANK(D109),"-",D109/$D$100*$D$97*$B$113)</f>
        <v>0</v>
      </c>
      <c r="F109" s="95" t="str">
        <f>IF(ISBLANK(D109), "-", E109/$B$56)</f>
        <v>0</v>
      </c>
    </row>
    <row r="110" spans="1:14" customHeight="1" ht="21.75">
      <c r="A110" s="21" t="s">
        <v>69</v>
      </c>
      <c r="B110" s="143">
        <v>1</v>
      </c>
      <c r="C110" s="30">
        <v>6</v>
      </c>
      <c r="D110" s="154">
        <v>454</v>
      </c>
      <c r="E110" s="70" t="str">
        <f>IF(ISBLANK(D110),"-",D110/$D$100*$D$97*$B$113)</f>
        <v>0</v>
      </c>
      <c r="F110" s="96" t="str">
        <f>IF(ISBLANK(D110), "-", E110/$B$56)</f>
        <v>0</v>
      </c>
    </row>
    <row r="111" spans="1:14" customHeight="1" ht="21.75">
      <c r="A111" s="21" t="s">
        <v>70</v>
      </c>
      <c r="B111" s="143">
        <v>1</v>
      </c>
      <c r="C111" s="27"/>
      <c r="D111" s="54"/>
      <c r="E111" s="57"/>
      <c r="F111" s="71"/>
    </row>
    <row r="112" spans="1:14" customHeight="1" ht="21.75">
      <c r="A112" s="21" t="s">
        <v>71</v>
      </c>
      <c r="B112" s="143">
        <v>1</v>
      </c>
      <c r="C112" s="27"/>
      <c r="D112" s="72"/>
      <c r="E112" s="73" t="s">
        <v>37</v>
      </c>
      <c r="F112" s="74" t="str">
        <f>AVERAGE(F105:F110)</f>
        <v>0</v>
      </c>
    </row>
    <row r="113" spans="1:14" customHeight="1" ht="19.5">
      <c r="A113" s="21" t="s">
        <v>72</v>
      </c>
      <c r="B113" s="148">
        <f>(B112/B111)*(B110/B109)*(B108/B107)*(B106/B105)*B104</f>
        <v>900</v>
      </c>
      <c r="C113" s="75"/>
      <c r="D113" s="76"/>
      <c r="E113" s="77" t="s">
        <v>50</v>
      </c>
      <c r="F113" s="78" t="str">
        <f>STDEV(F105:F110)/F112</f>
        <v>0</v>
      </c>
      <c r="I113" s="57"/>
    </row>
    <row r="114" spans="1:14" customHeight="1" ht="19.5">
      <c r="A114" s="193" t="s">
        <v>44</v>
      </c>
      <c r="B114" s="197"/>
      <c r="C114" s="79"/>
      <c r="D114" s="80"/>
      <c r="E114" s="81" t="s">
        <v>51</v>
      </c>
      <c r="F114" s="63">
        <f>COUNT(F105:F110)</f>
        <v>0</v>
      </c>
      <c r="I114" s="57"/>
      <c r="J114" s="62"/>
    </row>
    <row r="115" spans="1:14" customHeight="1" ht="19.5">
      <c r="A115" s="195"/>
      <c r="B115" s="198"/>
      <c r="C115" s="57"/>
      <c r="D115" s="57"/>
      <c r="E115" s="57"/>
      <c r="F115" s="54"/>
      <c r="G115" s="57"/>
      <c r="H115" s="57"/>
      <c r="I115" s="57"/>
    </row>
    <row r="116" spans="1:14">
      <c r="A116" s="18"/>
      <c r="B116" s="18"/>
      <c r="C116" s="57"/>
      <c r="D116" s="57"/>
      <c r="E116" s="57"/>
      <c r="F116" s="54"/>
      <c r="G116" s="57"/>
      <c r="H116" s="57"/>
      <c r="I116" s="57"/>
    </row>
    <row r="117" spans="1:14">
      <c r="A117" s="7" t="s">
        <v>75</v>
      </c>
      <c r="B117" s="7" t="s">
        <v>82</v>
      </c>
    </row>
    <row r="118" spans="1:14">
      <c r="A118" s="7"/>
      <c r="B118" s="7"/>
    </row>
    <row r="119" spans="1:14">
      <c r="A119" s="8" t="s">
        <v>13</v>
      </c>
      <c r="B119" s="102" t="str">
        <f>B26</f>
        <v/>
      </c>
    </row>
    <row r="120" spans="1:14">
      <c r="A120" s="10" t="s">
        <v>14</v>
      </c>
      <c r="B120" s="102" t="str">
        <f>B27</f>
        <v/>
      </c>
    </row>
    <row r="121" spans="1:14" customHeight="1" ht="19.5">
      <c r="A121" s="10" t="s">
        <v>15</v>
      </c>
      <c r="B121" s="102" t="str">
        <f>B28</f>
        <v/>
      </c>
    </row>
    <row r="122" spans="1:14" customHeight="1" ht="15.75" s="11" customFormat="1">
      <c r="A122" s="10" t="s">
        <v>16</v>
      </c>
      <c r="B122" s="102" t="str">
        <f>B29</f>
        <v/>
      </c>
      <c r="C122" s="187" t="s">
        <v>17</v>
      </c>
      <c r="D122" s="188"/>
      <c r="E122" s="188"/>
      <c r="F122" s="188"/>
      <c r="G122" s="189"/>
      <c r="I122" s="12"/>
      <c r="J122" s="12"/>
      <c r="K122" s="12"/>
      <c r="L122" s="12"/>
    </row>
    <row r="123" spans="1:14" s="11" customFormat="1">
      <c r="A123" s="10" t="s">
        <v>18</v>
      </c>
      <c r="B123" s="9" t="str">
        <f>B121-B122</f>
        <v>0</v>
      </c>
      <c r="C123" s="13"/>
      <c r="D123" s="13"/>
      <c r="E123" s="13"/>
      <c r="F123" s="13"/>
      <c r="G123" s="14"/>
      <c r="I123" s="12"/>
      <c r="J123" s="12"/>
      <c r="K123" s="12"/>
      <c r="L123" s="12"/>
    </row>
    <row r="124" spans="1:14">
      <c r="A124" s="7"/>
      <c r="B124" s="7"/>
    </row>
    <row r="125" spans="1:14" customHeight="1" ht="19.5">
      <c r="A125" s="7"/>
      <c r="B125" s="7"/>
    </row>
    <row r="126" spans="1:14" customHeight="1" ht="19.5">
      <c r="A126" s="20" t="s">
        <v>25</v>
      </c>
      <c r="B126" s="105">
        <v>1</v>
      </c>
      <c r="D126" s="128" t="s">
        <v>26</v>
      </c>
      <c r="E126" s="129"/>
      <c r="F126" s="191" t="s">
        <v>27</v>
      </c>
      <c r="G126" s="192"/>
    </row>
    <row r="127" spans="1:14" customHeight="1" ht="21.75">
      <c r="A127" s="21" t="s">
        <v>28</v>
      </c>
      <c r="B127" s="106">
        <v>1</v>
      </c>
      <c r="C127" s="127" t="s">
        <v>29</v>
      </c>
      <c r="D127" s="24" t="s">
        <v>30</v>
      </c>
      <c r="E127" s="85" t="s">
        <v>31</v>
      </c>
      <c r="F127" s="24" t="s">
        <v>30</v>
      </c>
      <c r="G127" s="25" t="s">
        <v>31</v>
      </c>
    </row>
    <row r="128" spans="1:14" customHeight="1" ht="21.75">
      <c r="A128" s="21" t="s">
        <v>32</v>
      </c>
      <c r="B128" s="106">
        <v>1</v>
      </c>
      <c r="C128" s="82">
        <v>1</v>
      </c>
      <c r="D128" s="107"/>
      <c r="E128" s="113" t="str">
        <f>IF(ISBLANK(D128),"-",$D$98/$D$95*D128)</f>
        <v>0</v>
      </c>
      <c r="F128" s="107"/>
      <c r="G128" s="116" t="str">
        <f>IF(ISBLANK(F128),"-",$D$98/$F$95*F128)</f>
        <v>0</v>
      </c>
    </row>
    <row r="129" spans="1:14" customHeight="1" ht="21.75">
      <c r="A129" s="21" t="s">
        <v>33</v>
      </c>
      <c r="B129" s="106">
        <v>1</v>
      </c>
      <c r="C129" s="54">
        <v>2</v>
      </c>
      <c r="D129" s="108"/>
      <c r="E129" s="114" t="str">
        <f>IF(ISBLANK(D129),"-",$D$98/$D$95*D129)</f>
        <v>0</v>
      </c>
      <c r="F129" s="108"/>
      <c r="G129" s="117" t="str">
        <f>IF(ISBLANK(F129),"-",$D$98/$F$95*F129)</f>
        <v>0</v>
      </c>
    </row>
    <row r="130" spans="1:14" customHeight="1" ht="21.75">
      <c r="A130" s="21" t="s">
        <v>34</v>
      </c>
      <c r="B130" s="106">
        <v>1</v>
      </c>
      <c r="C130" s="54">
        <v>3</v>
      </c>
      <c r="D130" s="108"/>
      <c r="E130" s="114" t="str">
        <f>IF(ISBLANK(D130),"-",$D$98/$D$95*D130)</f>
        <v>0</v>
      </c>
      <c r="F130" s="108"/>
      <c r="G130" s="117" t="str">
        <f>IF(ISBLANK(F130),"-",$D$98/$F$95*F130)</f>
        <v>0</v>
      </c>
    </row>
    <row r="131" spans="1:14" customHeight="1" ht="21.75">
      <c r="A131" s="21" t="s">
        <v>35</v>
      </c>
      <c r="B131" s="106">
        <v>1</v>
      </c>
      <c r="C131" s="86">
        <v>4</v>
      </c>
      <c r="D131" s="109"/>
      <c r="E131" s="115" t="str">
        <f>IF(ISBLANK(D131),"-",$D$98/$D$95*D131)</f>
        <v>0</v>
      </c>
      <c r="F131" s="118"/>
      <c r="G131" s="119" t="str">
        <f>IF(ISBLANK(F131),"-",$D$98/$D$95*F131)</f>
        <v>0</v>
      </c>
    </row>
    <row r="132" spans="1:14" customHeight="1" ht="22.5">
      <c r="A132" s="21" t="s">
        <v>36</v>
      </c>
      <c r="B132" s="106">
        <v>1</v>
      </c>
      <c r="C132" s="77" t="s">
        <v>37</v>
      </c>
      <c r="D132" s="176" t="str">
        <f>AVERAGE(D128:D131)</f>
        <v>0</v>
      </c>
      <c r="E132" s="59" t="str">
        <f>AVERAGE(E128:E131)</f>
        <v>0</v>
      </c>
      <c r="F132" s="83" t="str">
        <f>AVERAGE(F128:F131)</f>
        <v>0</v>
      </c>
      <c r="G132" s="120" t="str">
        <f>AVERAGE(G128:G131)</f>
        <v>0</v>
      </c>
    </row>
    <row r="133" spans="1:14" customHeight="1" ht="21.75">
      <c r="A133" s="21" t="s">
        <v>38</v>
      </c>
      <c r="B133" s="179">
        <v>1</v>
      </c>
      <c r="C133" s="164" t="s">
        <v>39</v>
      </c>
      <c r="D133" s="180"/>
      <c r="E133" s="28"/>
      <c r="F133" s="110"/>
    </row>
    <row r="134" spans="1:14" customHeight="1" ht="21.75">
      <c r="A134" s="21" t="s">
        <v>40</v>
      </c>
      <c r="B134" s="179">
        <v>1</v>
      </c>
      <c r="C134" s="166" t="s">
        <v>41</v>
      </c>
      <c r="D134" s="167" t="str">
        <f>D133*$B$34</f>
        <v>0</v>
      </c>
      <c r="E134" s="35"/>
      <c r="F134" s="34" t="str">
        <f>F133*$B$34</f>
        <v>0</v>
      </c>
    </row>
    <row r="135" spans="1:14" customHeight="1" ht="19.5">
      <c r="A135" s="21" t="s">
        <v>42</v>
      </c>
      <c r="B135" s="179">
        <f>(B134/B133)*(B132/B131)*(B130/B129)*(B128/B127)*B126</f>
        <v>1</v>
      </c>
      <c r="C135" s="166" t="s">
        <v>43</v>
      </c>
      <c r="D135" s="168" t="str">
        <f>D134*$B$123/100</f>
        <v>0</v>
      </c>
      <c r="E135" s="37"/>
      <c r="F135" s="36" t="str">
        <f>F134*$B$123/100</f>
        <v>0</v>
      </c>
    </row>
    <row r="136" spans="1:14" customHeight="1" ht="19.5">
      <c r="A136" s="193" t="s">
        <v>44</v>
      </c>
      <c r="B136" s="194"/>
      <c r="C136" s="166" t="s">
        <v>45</v>
      </c>
      <c r="D136" s="167" t="str">
        <f>D135/$B$135</f>
        <v>0</v>
      </c>
      <c r="E136" s="37"/>
      <c r="F136" s="38" t="str">
        <f>F135/$B$135</f>
        <v>0</v>
      </c>
      <c r="G136" s="136"/>
      <c r="H136" s="137"/>
    </row>
    <row r="137" spans="1:14" customHeight="1" ht="19.5">
      <c r="A137" s="195"/>
      <c r="B137" s="196"/>
      <c r="C137" s="166" t="s">
        <v>46</v>
      </c>
      <c r="D137" s="177">
        <f>$B$56/$B$153</f>
        <v>50</v>
      </c>
      <c r="F137" s="40"/>
      <c r="G137" s="138"/>
      <c r="H137" s="137"/>
    </row>
    <row r="138" spans="1:14">
      <c r="C138" s="166" t="s">
        <v>47</v>
      </c>
      <c r="D138" s="167">
        <f>D137*$B$135</f>
        <v>50</v>
      </c>
      <c r="F138" s="40"/>
      <c r="G138" s="136"/>
      <c r="H138" s="137"/>
    </row>
    <row r="139" spans="1:14" customHeight="1" ht="19.5">
      <c r="C139" s="181" t="s">
        <v>48</v>
      </c>
      <c r="D139" s="182">
        <f>D138/B34</f>
        <v>50</v>
      </c>
      <c r="F139" s="44"/>
      <c r="G139" s="136"/>
      <c r="H139" s="137"/>
      <c r="J139" s="60"/>
    </row>
    <row r="140" spans="1:14">
      <c r="C140" s="42" t="s">
        <v>77</v>
      </c>
      <c r="D140" s="43" t="str">
        <f>AVERAGE(E128:E131,G128:G131)</f>
        <v>0</v>
      </c>
      <c r="F140" s="44"/>
      <c r="G140" s="139"/>
      <c r="H140" s="137"/>
      <c r="J140" s="62"/>
    </row>
    <row r="141" spans="1:14">
      <c r="C141" s="39" t="s">
        <v>50</v>
      </c>
      <c r="D141" s="61" t="str">
        <f>STDEV(E128:E131,G128:G131)/D140</f>
        <v>0</v>
      </c>
      <c r="F141" s="44"/>
      <c r="G141" s="136"/>
      <c r="H141" s="137"/>
      <c r="J141" s="62"/>
    </row>
    <row r="142" spans="1:14" customHeight="1" ht="19.5">
      <c r="C142" s="41" t="s">
        <v>51</v>
      </c>
      <c r="D142" s="63">
        <f>COUNT(E128:E131,G128:G131)</f>
        <v>0</v>
      </c>
      <c r="F142" s="44"/>
      <c r="G142" s="136"/>
      <c r="H142" s="137"/>
      <c r="J142" s="62"/>
    </row>
    <row r="143" spans="1:14" customHeight="1" ht="19.5">
      <c r="A143" s="1"/>
      <c r="B143" s="1"/>
      <c r="C143" s="1"/>
      <c r="D143" s="1"/>
      <c r="E143" s="1"/>
    </row>
    <row r="144" spans="1:14" customHeight="1" ht="17.25">
      <c r="A144" s="20" t="s">
        <v>78</v>
      </c>
      <c r="B144" s="105">
        <v>1</v>
      </c>
      <c r="C144" s="64" t="s">
        <v>79</v>
      </c>
      <c r="D144" s="65" t="s">
        <v>30</v>
      </c>
      <c r="E144" s="186" t="s">
        <v>80</v>
      </c>
      <c r="F144" s="66" t="s">
        <v>81</v>
      </c>
    </row>
    <row r="145" spans="1:14" customHeight="1" ht="21.75">
      <c r="A145" s="21" t="s">
        <v>62</v>
      </c>
      <c r="B145" s="106">
        <v>1</v>
      </c>
      <c r="C145" s="27">
        <v>1</v>
      </c>
      <c r="D145" s="111"/>
      <c r="E145" s="158" t="str">
        <f>IF(ISBLANK(D145),"-",D145/$D$140*$D$137*$B$153)</f>
        <v>0</v>
      </c>
      <c r="F145" s="155" t="str">
        <f>IF(ISBLANK(D145), "-", E145/$B$56)</f>
        <v>0</v>
      </c>
    </row>
    <row r="146" spans="1:14" customHeight="1" ht="21.75">
      <c r="A146" s="21" t="s">
        <v>64</v>
      </c>
      <c r="B146" s="106">
        <v>1</v>
      </c>
      <c r="C146" s="27">
        <v>2</v>
      </c>
      <c r="D146" s="111"/>
      <c r="E146" s="159" t="str">
        <f>IF(ISBLANK(D146),"-",D146/$D$140*$D$137*$B$153)</f>
        <v>0</v>
      </c>
      <c r="F146" s="156" t="str">
        <f>IF(ISBLANK(D146), "-", E146/$B$56)</f>
        <v>0</v>
      </c>
    </row>
    <row r="147" spans="1:14" customHeight="1" ht="21.75">
      <c r="A147" s="21" t="s">
        <v>65</v>
      </c>
      <c r="B147" s="106">
        <v>1</v>
      </c>
      <c r="C147" s="27">
        <v>3</v>
      </c>
      <c r="D147" s="111"/>
      <c r="E147" s="159" t="str">
        <f>IF(ISBLANK(D147),"-",D147/$D$140*$D$137*$B$153)</f>
        <v>0</v>
      </c>
      <c r="F147" s="156" t="str">
        <f>IF(ISBLANK(D147), "-", E147/$B$56)</f>
        <v>0</v>
      </c>
    </row>
    <row r="148" spans="1:14" customHeight="1" ht="21.75">
      <c r="A148" s="21" t="s">
        <v>66</v>
      </c>
      <c r="B148" s="106">
        <v>1</v>
      </c>
      <c r="C148" s="27">
        <v>4</v>
      </c>
      <c r="D148" s="111"/>
      <c r="E148" s="159" t="str">
        <f>IF(ISBLANK(D148),"-",D148/$D$140*$D$137*$B$153)</f>
        <v>0</v>
      </c>
      <c r="F148" s="156" t="str">
        <f>IF(ISBLANK(D148), "-", E148/$B$56)</f>
        <v>0</v>
      </c>
    </row>
    <row r="149" spans="1:14" customHeight="1" ht="21.75">
      <c r="A149" s="21" t="s">
        <v>67</v>
      </c>
      <c r="B149" s="106">
        <v>1</v>
      </c>
      <c r="C149" s="27">
        <v>5</v>
      </c>
      <c r="D149" s="111"/>
      <c r="E149" s="159" t="str">
        <f>IF(ISBLANK(D149),"-",D149/$D$140*$D$137*$B$153)</f>
        <v>0</v>
      </c>
      <c r="F149" s="156" t="str">
        <f>IF(ISBLANK(D149), "-", E149/$B$56)</f>
        <v>0</v>
      </c>
    </row>
    <row r="150" spans="1:14" customHeight="1" ht="21.75">
      <c r="A150" s="21" t="s">
        <v>69</v>
      </c>
      <c r="B150" s="106">
        <v>1</v>
      </c>
      <c r="C150" s="30">
        <v>6</v>
      </c>
      <c r="D150" s="112"/>
      <c r="E150" s="160" t="str">
        <f>IF(ISBLANK(D150),"-",D150/$D$140*$D$137*$B$153)</f>
        <v>0</v>
      </c>
      <c r="F150" s="157" t="str">
        <f>IF(ISBLANK(D150), "-", E150/$B$56)</f>
        <v>0</v>
      </c>
    </row>
    <row r="151" spans="1:14" customHeight="1" ht="21.75">
      <c r="A151" s="21" t="s">
        <v>70</v>
      </c>
      <c r="B151" s="106">
        <v>1</v>
      </c>
      <c r="C151" s="27"/>
      <c r="D151" s="54"/>
      <c r="E151" s="57"/>
      <c r="F151" s="71"/>
    </row>
    <row r="152" spans="1:14" customHeight="1" ht="21.75">
      <c r="A152" s="21" t="s">
        <v>71</v>
      </c>
      <c r="B152" s="106">
        <v>1</v>
      </c>
      <c r="C152" s="27"/>
      <c r="D152" s="72"/>
      <c r="E152" s="73" t="s">
        <v>37</v>
      </c>
      <c r="F152" s="74" t="str">
        <f>AVERAGE(F145:F150)</f>
        <v>0</v>
      </c>
    </row>
    <row r="153" spans="1:14" customHeight="1" ht="19.5">
      <c r="A153" s="21" t="s">
        <v>72</v>
      </c>
      <c r="B153" s="106">
        <f>(B152/B151)*(B150/B149)*(B148/B147)*(B146/B145)*B144</f>
        <v>1</v>
      </c>
      <c r="C153" s="75"/>
      <c r="D153" s="76"/>
      <c r="E153" s="77" t="s">
        <v>50</v>
      </c>
      <c r="F153" s="78" t="str">
        <f>STDEV(F145:F150)/F152</f>
        <v>0</v>
      </c>
      <c r="I153" s="57"/>
    </row>
    <row r="154" spans="1:14" customHeight="1" ht="19.5">
      <c r="A154" s="193" t="s">
        <v>44</v>
      </c>
      <c r="B154" s="197"/>
      <c r="C154" s="79"/>
      <c r="D154" s="80"/>
      <c r="E154" s="81" t="s">
        <v>51</v>
      </c>
      <c r="F154" s="63">
        <f>COUNT(F145:F150)</f>
        <v>0</v>
      </c>
      <c r="I154" s="57"/>
      <c r="J154" s="62"/>
    </row>
    <row r="155" spans="1:14" customHeight="1" ht="19.5">
      <c r="A155" s="195"/>
      <c r="B155" s="198"/>
      <c r="C155" s="57"/>
      <c r="D155" s="57"/>
      <c r="E155" s="57"/>
      <c r="F155" s="54"/>
      <c r="G155" s="57"/>
      <c r="H155" s="57"/>
      <c r="I155" s="57"/>
    </row>
    <row r="156" spans="1:14">
      <c r="A156" s="18"/>
      <c r="B156" s="18"/>
      <c r="C156" s="57"/>
      <c r="D156" s="57"/>
      <c r="E156" s="57"/>
      <c r="F156" s="54"/>
      <c r="G156" s="57"/>
      <c r="H156" s="57"/>
      <c r="I156" s="57"/>
    </row>
    <row r="157" spans="1:14">
      <c r="A157" s="7" t="s">
        <v>75</v>
      </c>
      <c r="B157" s="183" t="s">
        <v>83</v>
      </c>
      <c r="C157" s="57"/>
      <c r="D157" s="57"/>
      <c r="E157" s="57"/>
      <c r="F157" s="54"/>
      <c r="G157" s="57"/>
      <c r="H157" s="57"/>
      <c r="I157" s="57"/>
    </row>
    <row r="158" spans="1:14">
      <c r="A158" s="18"/>
      <c r="B158" s="18"/>
      <c r="C158" s="57"/>
      <c r="D158" s="57"/>
      <c r="E158" s="57"/>
      <c r="F158" s="54"/>
      <c r="G158" s="57"/>
      <c r="H158" s="57"/>
      <c r="I158" s="57"/>
    </row>
    <row r="159" spans="1:14">
      <c r="A159" s="73" t="s">
        <v>37</v>
      </c>
      <c r="B159" s="185" t="str">
        <f>AVERAGE(F105:F110,F145:F150)</f>
        <v>0</v>
      </c>
      <c r="C159" s="57"/>
      <c r="D159" s="57"/>
      <c r="E159" s="57"/>
      <c r="F159" s="54"/>
      <c r="G159" s="57"/>
      <c r="H159" s="57"/>
      <c r="I159" s="57"/>
    </row>
    <row r="160" spans="1:14">
      <c r="A160" s="77" t="s">
        <v>50</v>
      </c>
      <c r="B160" s="184" t="str">
        <f>STDEV(F105:F110,F145:F150)/B159</f>
        <v>0</v>
      </c>
      <c r="C160" s="57"/>
      <c r="D160" s="57"/>
      <c r="E160" s="57"/>
      <c r="F160" s="54"/>
      <c r="G160" s="57"/>
      <c r="H160" s="57"/>
      <c r="I160" s="57"/>
    </row>
    <row r="161" spans="1:14" customHeight="1" ht="19.5">
      <c r="A161" s="81" t="s">
        <v>51</v>
      </c>
      <c r="B161" s="63">
        <f>COUNT(F105:F110,F145:F150)</f>
        <v>0</v>
      </c>
      <c r="C161" s="57"/>
      <c r="D161" s="57"/>
      <c r="E161" s="57"/>
      <c r="F161" s="54"/>
      <c r="G161" s="57"/>
      <c r="H161" s="57"/>
      <c r="I161" s="57"/>
    </row>
    <row r="162" spans="1:14" customHeight="1" ht="19.5">
      <c r="A162" s="97"/>
      <c r="B162" s="97"/>
      <c r="C162" s="98"/>
      <c r="D162" s="98"/>
      <c r="E162" s="98"/>
      <c r="F162" s="98"/>
      <c r="G162" s="98"/>
      <c r="H162" s="98"/>
    </row>
    <row r="163" spans="1:14">
      <c r="B163" s="203" t="s">
        <v>84</v>
      </c>
      <c r="C163" s="203"/>
      <c r="E163" s="84" t="s">
        <v>85</v>
      </c>
      <c r="F163" s="125"/>
      <c r="G163" s="203" t="s">
        <v>86</v>
      </c>
      <c r="H163" s="203"/>
    </row>
    <row r="164" spans="1:14" customHeight="1" ht="45">
      <c r="A164" s="126" t="s">
        <v>87</v>
      </c>
      <c r="B164" s="121"/>
      <c r="C164" s="121"/>
      <c r="E164" s="121"/>
      <c r="F164" s="57"/>
      <c r="G164" s="123"/>
      <c r="H164" s="123"/>
    </row>
    <row r="165" spans="1:14" customHeight="1" ht="45">
      <c r="A165" s="126" t="s">
        <v>88</v>
      </c>
      <c r="B165" s="122"/>
      <c r="C165" s="122"/>
      <c r="E165" s="122"/>
      <c r="F165" s="57"/>
      <c r="G165" s="124"/>
      <c r="H165" s="124"/>
    </row>
    <row r="166" spans="1:14">
      <c r="A166" s="53"/>
      <c r="B166" s="53"/>
      <c r="C166" s="54"/>
      <c r="D166" s="54"/>
      <c r="E166" s="54"/>
      <c r="F166" s="55"/>
      <c r="G166" s="54"/>
      <c r="H166" s="54"/>
      <c r="I166" s="57"/>
    </row>
    <row r="167" spans="1:14">
      <c r="A167" s="53"/>
      <c r="B167" s="53"/>
      <c r="C167" s="54"/>
      <c r="D167" s="54"/>
      <c r="E167" s="54"/>
      <c r="F167" s="55"/>
      <c r="G167" s="54"/>
      <c r="H167" s="54"/>
      <c r="I167" s="57"/>
    </row>
    <row r="168" spans="1:14">
      <c r="A168" s="53"/>
      <c r="B168" s="53"/>
      <c r="C168" s="54"/>
      <c r="D168" s="54"/>
      <c r="E168" s="54"/>
      <c r="F168" s="55"/>
      <c r="G168" s="54"/>
      <c r="H168" s="54"/>
      <c r="I168" s="57"/>
    </row>
    <row r="169" spans="1:14">
      <c r="A169" s="53"/>
      <c r="B169" s="53"/>
      <c r="C169" s="54"/>
      <c r="D169" s="54"/>
      <c r="E169" s="54"/>
      <c r="F169" s="55"/>
      <c r="G169" s="54"/>
      <c r="H169" s="54"/>
      <c r="I169" s="57"/>
    </row>
    <row r="170" spans="1:14">
      <c r="A170" s="53"/>
      <c r="B170" s="53"/>
      <c r="C170" s="54"/>
      <c r="D170" s="54"/>
      <c r="E170" s="54"/>
      <c r="F170" s="55"/>
      <c r="G170" s="54"/>
      <c r="H170" s="54"/>
      <c r="I170" s="57"/>
    </row>
    <row r="171" spans="1:14">
      <c r="A171" s="53"/>
      <c r="B171" s="53"/>
      <c r="C171" s="54"/>
      <c r="D171" s="54"/>
      <c r="E171" s="54"/>
      <c r="F171" s="55"/>
      <c r="G171" s="54"/>
      <c r="H171" s="54"/>
      <c r="I171" s="57"/>
    </row>
    <row r="172" spans="1:14">
      <c r="A172" s="53"/>
      <c r="B172" s="53"/>
      <c r="C172" s="54"/>
      <c r="D172" s="54"/>
      <c r="E172" s="54"/>
      <c r="F172" s="55"/>
      <c r="G172" s="54"/>
      <c r="H172" s="54"/>
      <c r="I172" s="57"/>
    </row>
    <row r="173" spans="1:14">
      <c r="A173" s="53"/>
      <c r="B173" s="53"/>
      <c r="C173" s="54"/>
      <c r="D173" s="54"/>
      <c r="E173" s="54"/>
      <c r="F173" s="55"/>
      <c r="G173" s="54"/>
      <c r="H173" s="54"/>
      <c r="I173" s="57"/>
    </row>
    <row r="174" spans="1:14">
      <c r="A174" s="53"/>
      <c r="B174" s="53"/>
      <c r="C174" s="54"/>
      <c r="D174" s="54"/>
      <c r="E174" s="54"/>
      <c r="F174" s="55"/>
      <c r="G174" s="54"/>
      <c r="H174" s="54"/>
      <c r="I174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uniformity of content</vt:lpstr>
      <vt:lpstr>AD_papapa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2014-11-30T12:43:01+01:00</dcterms:modified>
  <dc:title/>
  <dc:description/>
  <dc:subject/>
  <cp:keywords/>
  <cp:category/>
</cp:coreProperties>
</file>