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nxserver\htdocs\NQCL_NQCL\original_workbook\"/>
    </mc:Choice>
  </mc:AlternateContent>
  <bookViews>
    <workbookView xWindow="360" yWindow="315" windowWidth="14940" windowHeight="8640"/>
  </bookViews>
  <sheets>
    <sheet name="Template" sheetId="33" r:id="rId1"/>
  </sheets>
  <definedNames>
    <definedName name="_xlnm.Print_Area" localSheetId="0">Template!$A$1:$H$165</definedName>
  </definedNames>
  <calcPr calcId="152511"/>
</workbook>
</file>

<file path=xl/calcChain.xml><?xml version="1.0" encoding="utf-8"?>
<calcChain xmlns="http://schemas.openxmlformats.org/spreadsheetml/2006/main">
  <c r="B57" i="33" l="1"/>
  <c r="H63" i="33" l="1"/>
  <c r="H67" i="33"/>
  <c r="H71" i="33"/>
  <c r="B122" i="33" l="1"/>
  <c r="B121" i="33"/>
  <c r="B120" i="33"/>
  <c r="B119" i="33"/>
  <c r="B81" i="33"/>
  <c r="B82" i="33"/>
  <c r="B83" i="33"/>
  <c r="B80" i="33"/>
  <c r="B84" i="33" l="1"/>
  <c r="B123" i="33"/>
  <c r="B153" i="33"/>
  <c r="D137" i="33" s="1"/>
  <c r="B135" i="33"/>
  <c r="F132" i="33"/>
  <c r="D132" i="33"/>
  <c r="G131" i="33"/>
  <c r="E131" i="33"/>
  <c r="B55" i="33"/>
  <c r="D138" i="33" l="1"/>
  <c r="G71" i="33"/>
  <c r="G67" i="33"/>
  <c r="G63" i="33" l="1"/>
  <c r="C56" i="33" l="1"/>
  <c r="G41" i="33" l="1"/>
  <c r="E41" i="33"/>
  <c r="G91" i="33"/>
  <c r="E91" i="33"/>
  <c r="B113" i="33"/>
  <c r="D97" i="33" s="1"/>
  <c r="F92" i="33" l="1"/>
  <c r="B95" i="33"/>
  <c r="D92" i="33"/>
  <c r="B68" i="33"/>
  <c r="B69" i="33" s="1"/>
  <c r="F42" i="33"/>
  <c r="D42" i="33"/>
  <c r="B45" i="33"/>
  <c r="B34" i="33"/>
  <c r="B30" i="33"/>
  <c r="D48" i="33" l="1"/>
  <c r="D49" i="33" s="1"/>
  <c r="F94" i="33"/>
  <c r="F95" i="33" s="1"/>
  <c r="F96" i="33" s="1"/>
  <c r="D139" i="33"/>
  <c r="D98" i="33"/>
  <c r="D99" i="33" s="1"/>
  <c r="F44" i="33"/>
  <c r="F45" i="33" s="1"/>
  <c r="F134" i="33"/>
  <c r="F135" i="33" s="1"/>
  <c r="F136" i="33" s="1"/>
  <c r="D134" i="33"/>
  <c r="D135" i="33" s="1"/>
  <c r="D136" i="33" s="1"/>
  <c r="D94" i="33"/>
  <c r="D44" i="33"/>
  <c r="D45" i="33" s="1"/>
  <c r="D95" i="33" l="1"/>
  <c r="D96" i="33" s="1"/>
  <c r="E130" i="33"/>
  <c r="G129" i="33"/>
  <c r="G90" i="33"/>
  <c r="E129" i="33"/>
  <c r="G128" i="33"/>
  <c r="G130" i="33"/>
  <c r="G88" i="33"/>
  <c r="G89" i="33"/>
  <c r="F46" i="33"/>
  <c r="G39" i="33"/>
  <c r="G40" i="33"/>
  <c r="G38" i="33"/>
  <c r="D46" i="33"/>
  <c r="E39" i="33"/>
  <c r="E40" i="33"/>
  <c r="E38" i="33"/>
  <c r="E88" i="33"/>
  <c r="D50" i="33" l="1"/>
  <c r="G69" i="33" s="1"/>
  <c r="H69" i="33" s="1"/>
  <c r="E89" i="33"/>
  <c r="E128" i="33"/>
  <c r="E132" i="33" s="1"/>
  <c r="E90" i="33"/>
  <c r="E92" i="33" s="1"/>
  <c r="G65" i="33"/>
  <c r="H65" i="33" s="1"/>
  <c r="G132" i="33"/>
  <c r="D140" i="33"/>
  <c r="G61" i="33"/>
  <c r="H61" i="33" s="1"/>
  <c r="G70" i="33"/>
  <c r="H70" i="33" s="1"/>
  <c r="G64" i="33"/>
  <c r="H64" i="33" s="1"/>
  <c r="G92" i="33"/>
  <c r="D100" i="33"/>
  <c r="G42" i="33"/>
  <c r="D52" i="33"/>
  <c r="E42" i="33"/>
  <c r="D51" i="33"/>
  <c r="D142" i="33" l="1"/>
  <c r="G66" i="33"/>
  <c r="H66" i="33" s="1"/>
  <c r="G62" i="33"/>
  <c r="H62" i="33" s="1"/>
  <c r="G60" i="33"/>
  <c r="H60" i="33" s="1"/>
  <c r="G68" i="33"/>
  <c r="H68" i="33" s="1"/>
  <c r="D102" i="33"/>
  <c r="D141" i="33"/>
  <c r="E148" i="33"/>
  <c r="F148" i="33" s="1"/>
  <c r="E149" i="33"/>
  <c r="F149" i="33" s="1"/>
  <c r="E146" i="33"/>
  <c r="F146" i="33" s="1"/>
  <c r="E150" i="33"/>
  <c r="F150" i="33" s="1"/>
  <c r="E147" i="33"/>
  <c r="F147" i="33" s="1"/>
  <c r="E145" i="33"/>
  <c r="F145" i="33" s="1"/>
  <c r="E105" i="33"/>
  <c r="F105" i="33" s="1"/>
  <c r="E107" i="33"/>
  <c r="F107" i="33" s="1"/>
  <c r="E108" i="33"/>
  <c r="F108" i="33" s="1"/>
  <c r="E110" i="33"/>
  <c r="F110" i="33" s="1"/>
  <c r="E109" i="33"/>
  <c r="F109" i="33" s="1"/>
  <c r="E106" i="33"/>
  <c r="F106" i="33" s="1"/>
  <c r="D101" i="33"/>
  <c r="H72" i="33" l="1"/>
  <c r="H73" i="33" s="1"/>
  <c r="B159" i="33"/>
  <c r="B160" i="33" s="1"/>
  <c r="B161" i="33"/>
  <c r="F154" i="33"/>
  <c r="F152" i="33"/>
  <c r="F153" i="33" s="1"/>
  <c r="F114" i="33"/>
  <c r="F112" i="33"/>
  <c r="F113" i="33" s="1"/>
  <c r="H74" i="33"/>
</calcChain>
</file>

<file path=xl/sharedStrings.xml><?xml version="1.0" encoding="utf-8"?>
<sst xmlns="http://schemas.openxmlformats.org/spreadsheetml/2006/main" count="197" uniqueCount="83">
  <si>
    <t>Analysis Report</t>
  </si>
  <si>
    <t>Sample Name:</t>
  </si>
  <si>
    <t>Laboratory Ref No:</t>
  </si>
  <si>
    <t>Active Ingredient:</t>
  </si>
  <si>
    <t>Label Claim:</t>
  </si>
  <si>
    <t>Date Analysis Completed:</t>
  </si>
  <si>
    <t>n:</t>
  </si>
  <si>
    <t>Analysis Data</t>
  </si>
  <si>
    <t xml:space="preserve">Label Claim: </t>
  </si>
  <si>
    <t>Reference Substance:</t>
  </si>
  <si>
    <t>% age Purity:</t>
  </si>
  <si>
    <t>Analysed by:</t>
  </si>
  <si>
    <t>Average:</t>
  </si>
  <si>
    <t>Standard A</t>
  </si>
  <si>
    <t>Standard B</t>
  </si>
  <si>
    <t>Date Analysis Started:</t>
  </si>
  <si>
    <t>Inj</t>
  </si>
  <si>
    <t>Amt of RS (mg):</t>
  </si>
  <si>
    <t>Purity correction:</t>
  </si>
  <si>
    <t>Conc (mg/mL):</t>
  </si>
  <si>
    <t>Injection</t>
  </si>
  <si>
    <t>Assay Smp A</t>
  </si>
  <si>
    <t>Assay Smp B</t>
  </si>
  <si>
    <t>Assay Smp C</t>
  </si>
  <si>
    <t>Average Normalised Peak Area:</t>
  </si>
  <si>
    <t>Sample Dilution Factor</t>
  </si>
  <si>
    <t>Code:</t>
  </si>
  <si>
    <t xml:space="preserve">% Purity corrected for water: </t>
  </si>
  <si>
    <t>% Water content:</t>
  </si>
  <si>
    <t>Initial    Sample dilution</t>
  </si>
  <si>
    <t>1 mg of salt is equivalent to</t>
  </si>
  <si>
    <t>free base</t>
  </si>
  <si>
    <t>Amt of RS as free base (mg):</t>
  </si>
  <si>
    <t>If there are no serial dilutions, or only one dilution, enter 1 in all boxes not used.</t>
  </si>
  <si>
    <t>RSD:</t>
  </si>
  <si>
    <t>If correction for water content is not needed please enter 0</t>
  </si>
  <si>
    <t xml:space="preserve"> Mwt of compound in free base form:</t>
  </si>
  <si>
    <t>Mwt of compound in salt form:</t>
  </si>
  <si>
    <t xml:space="preserve">Enter name of compound in salt form. If salt convertion is not needed enter 1. </t>
  </si>
  <si>
    <t xml:space="preserve">Enter name of compound in free base form. If salt convertion is not needed enter 1. </t>
  </si>
  <si>
    <t>Standard Dilution Factor</t>
  </si>
  <si>
    <t>Initial    Standard dilution</t>
  </si>
  <si>
    <t>Powder Weight (mg)</t>
  </si>
  <si>
    <t>% Assay</t>
  </si>
  <si>
    <t>Medium Volume (mL):</t>
  </si>
  <si>
    <t>Response:</t>
  </si>
  <si>
    <t>Determination of Active Ingredient Dissolved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</si>
  <si>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Standard transfer Volume (mL:</t>
    </r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</si>
  <si>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</si>
  <si>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</si>
  <si>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</si>
  <si>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</si>
  <si>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</si>
  <si>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</si>
  <si>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Standard Final Volume (mL):</t>
    </r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</si>
  <si>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Sample transfer Volume (mL:</t>
    </r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</si>
  <si>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</si>
  <si>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</si>
  <si>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</si>
  <si>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Sample Transfer Volume (mL: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</si>
  <si>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</si>
  <si>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</si>
  <si>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Sample Final Volume (mL):</t>
    </r>
  </si>
  <si>
    <t>Name</t>
  </si>
  <si>
    <t>Signature</t>
  </si>
  <si>
    <t>Date</t>
  </si>
  <si>
    <t>Reviewed By:</t>
  </si>
  <si>
    <t>Determination of Content of Active Ingredient in the Sample</t>
  </si>
  <si>
    <t>Normalised Response:</t>
  </si>
  <si>
    <t>Average Normalised Response:</t>
  </si>
  <si>
    <t>Desired Concetration (mg/mL):</t>
  </si>
  <si>
    <t>Amt Released (mg):</t>
  </si>
  <si>
    <t>%age Released:</t>
  </si>
  <si>
    <t>Desired Weight as free base (mg):</t>
  </si>
  <si>
    <t>Desired Weight as salt (mg):</t>
  </si>
  <si>
    <t>Determined Amt (mg)</t>
  </si>
  <si>
    <t>Desired Sample Weight (mg):</t>
  </si>
  <si>
    <t>Analysis Data:</t>
  </si>
  <si>
    <t>Repeat Determination of Active Ingredient Dissolved</t>
  </si>
  <si>
    <t>Dissolution Result Summary</t>
  </si>
  <si>
    <t>Capsule No.</t>
  </si>
  <si>
    <t>Each Capsule/Tablet contains</t>
  </si>
  <si>
    <t>Average Capsule/Tablet Content Weight (mg):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</si>
</sst>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dd\-mmm\-yy"/>
    <numFmt numFmtId="166" formatCode="0.000"/>
    <numFmt numFmtId="167" formatCode="0.0000\ &quot;mg&quot;"/>
    <numFmt numFmtId="168" formatCode="0.0%"/>
  </numFmts>
  <fonts count="29" x14ac:knownFonts="1">
    <font>
      <sz val="10"/>
      <name val="Arial"/>
    </font>
    <font>
      <sz val="10"/>
      <name val="Arial"/>
      <family val="2"/>
    </font>
    <font>
      <sz val="10"/>
      <name val="Book Antiqua"/>
      <family val="1"/>
    </font>
    <font>
      <b/>
      <u/>
      <sz val="14"/>
      <name val="Book Antiqua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Book Antiqua"/>
      <family val="1"/>
    </font>
    <font>
      <b/>
      <sz val="14"/>
      <name val="Book Antiqua"/>
      <family val="1"/>
    </font>
    <font>
      <b/>
      <i/>
      <sz val="14"/>
      <name val="Book Antiqua"/>
      <family val="1"/>
    </font>
    <font>
      <sz val="14"/>
      <name val="Arial"/>
      <family val="2"/>
    </font>
    <font>
      <b/>
      <sz val="14"/>
      <color theme="1"/>
      <name val="Calibri"/>
      <family val="2"/>
      <scheme val="minor"/>
    </font>
    <font>
      <i/>
      <sz val="14"/>
      <name val="Arial"/>
      <family val="2"/>
    </font>
    <font>
      <i/>
      <sz val="14"/>
      <name val="Book Antiqua"/>
      <family val="1"/>
    </font>
    <font>
      <vertAlign val="superscript"/>
      <sz val="14"/>
      <name val="Book Antiqua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16">
    <xf numFmtId="0" fontId="0" fillId="0" borderId="0" xfId="0"/>
    <xf numFmtId="0" fontId="3" fillId="0" borderId="0" xfId="42" applyFont="1"/>
    <xf numFmtId="0" fontId="21" fillId="0" borderId="0" xfId="42" applyFont="1"/>
    <xf numFmtId="0" fontId="22" fillId="0" borderId="0" xfId="42" applyFont="1"/>
    <xf numFmtId="0" fontId="21" fillId="0" borderId="0" xfId="42" applyFont="1" applyAlignment="1">
      <alignment horizontal="left"/>
    </xf>
    <xf numFmtId="0" fontId="21" fillId="0" borderId="0" xfId="42" quotePrefix="1" applyFont="1" applyAlignment="1">
      <alignment horizontal="left"/>
    </xf>
    <xf numFmtId="165" fontId="21" fillId="0" borderId="0" xfId="42" applyNumberFormat="1" applyFont="1" applyAlignment="1">
      <alignment horizontal="left"/>
    </xf>
    <xf numFmtId="0" fontId="3" fillId="0" borderId="0" xfId="42" applyFont="1" applyAlignment="1">
      <alignment horizontal="left"/>
    </xf>
    <xf numFmtId="0" fontId="22" fillId="0" borderId="0" xfId="42" applyFont="1" applyAlignment="1">
      <alignment horizontal="right"/>
    </xf>
    <xf numFmtId="0" fontId="22" fillId="0" borderId="0" xfId="42" applyFont="1" applyAlignment="1">
      <alignment horizontal="center"/>
    </xf>
    <xf numFmtId="0" fontId="21" fillId="0" borderId="0" xfId="42" applyFont="1" applyAlignment="1">
      <alignment horizontal="right"/>
    </xf>
    <xf numFmtId="0" fontId="21" fillId="0" borderId="0" xfId="42" applyFont="1" applyAlignment="1">
      <alignment horizontal="center"/>
    </xf>
    <xf numFmtId="0" fontId="24" fillId="0" borderId="0" xfId="0" applyFont="1"/>
    <xf numFmtId="0" fontId="25" fillId="0" borderId="0" xfId="0" applyFont="1" applyFill="1" applyBorder="1" applyAlignment="1">
      <alignment vertical="center" wrapText="1"/>
    </xf>
    <xf numFmtId="0" fontId="26" fillId="0" borderId="0" xfId="0" applyFont="1" applyFill="1"/>
    <xf numFmtId="0" fontId="27" fillId="0" borderId="0" xfId="42" applyFont="1" applyFill="1"/>
    <xf numFmtId="2" fontId="22" fillId="0" borderId="0" xfId="42" applyNumberFormat="1" applyFont="1" applyAlignment="1">
      <alignment horizontal="center"/>
    </xf>
    <xf numFmtId="0" fontId="22" fillId="0" borderId="0" xfId="42" applyFont="1" applyFill="1" applyBorder="1" applyAlignment="1">
      <alignment vertical="center" wrapText="1"/>
    </xf>
    <xf numFmtId="0" fontId="24" fillId="0" borderId="0" xfId="0" applyFont="1" applyFill="1" applyBorder="1"/>
    <xf numFmtId="0" fontId="23" fillId="0" borderId="0" xfId="42" applyFont="1" applyFill="1" applyBorder="1" applyAlignment="1">
      <alignment horizontal="left" vertical="center" wrapText="1"/>
    </xf>
    <xf numFmtId="167" fontId="22" fillId="0" borderId="0" xfId="42" applyNumberFormat="1" applyFont="1" applyAlignment="1">
      <alignment horizontal="center"/>
    </xf>
    <xf numFmtId="0" fontId="21" fillId="0" borderId="18" xfId="42" applyFont="1" applyBorder="1" applyAlignment="1">
      <alignment horizontal="right"/>
    </xf>
    <xf numFmtId="0" fontId="21" fillId="0" borderId="20" xfId="42" applyFont="1" applyBorder="1" applyAlignment="1">
      <alignment horizontal="right"/>
    </xf>
    <xf numFmtId="0" fontId="21" fillId="0" borderId="21" xfId="42" applyFont="1" applyBorder="1" applyAlignment="1">
      <alignment horizontal="center"/>
    </xf>
    <xf numFmtId="0" fontId="22" fillId="0" borderId="19" xfId="42" applyFont="1" applyBorder="1" applyAlignment="1">
      <alignment horizontal="center"/>
    </xf>
    <xf numFmtId="0" fontId="22" fillId="0" borderId="31" xfId="42" applyFont="1" applyBorder="1" applyAlignment="1">
      <alignment horizontal="center"/>
    </xf>
    <xf numFmtId="0" fontId="22" fillId="0" borderId="32" xfId="42" applyFont="1" applyBorder="1" applyAlignment="1">
      <alignment horizontal="center"/>
    </xf>
    <xf numFmtId="0" fontId="21" fillId="0" borderId="45" xfId="42" applyFont="1" applyBorder="1" applyAlignment="1">
      <alignment horizontal="center"/>
    </xf>
    <xf numFmtId="0" fontId="21" fillId="0" borderId="20" xfId="42" applyFont="1" applyFill="1" applyBorder="1" applyAlignment="1">
      <alignment horizontal="center"/>
    </xf>
    <xf numFmtId="0" fontId="21" fillId="0" borderId="0" xfId="42" applyFont="1" applyFill="1" applyBorder="1"/>
    <xf numFmtId="0" fontId="21" fillId="0" borderId="46" xfId="42" applyFont="1" applyBorder="1" applyAlignment="1">
      <alignment horizontal="center"/>
    </xf>
    <xf numFmtId="0" fontId="21" fillId="0" borderId="35" xfId="42" applyFont="1" applyFill="1" applyBorder="1" applyAlignment="1">
      <alignment horizontal="center"/>
    </xf>
    <xf numFmtId="0" fontId="21" fillId="0" borderId="21" xfId="42" applyFont="1" applyBorder="1" applyAlignment="1">
      <alignment horizontal="right"/>
    </xf>
    <xf numFmtId="1" fontId="22" fillId="24" borderId="37" xfId="42" applyNumberFormat="1" applyFont="1" applyFill="1" applyBorder="1" applyAlignment="1">
      <alignment horizontal="center"/>
    </xf>
    <xf numFmtId="166" fontId="22" fillId="24" borderId="38" xfId="42" applyNumberFormat="1" applyFont="1" applyFill="1" applyBorder="1" applyAlignment="1">
      <alignment horizontal="center"/>
    </xf>
    <xf numFmtId="2" fontId="21" fillId="24" borderId="40" xfId="42" applyNumberFormat="1" applyFont="1" applyFill="1" applyBorder="1" applyAlignment="1">
      <alignment horizontal="center"/>
    </xf>
    <xf numFmtId="0" fontId="21" fillId="0" borderId="0" xfId="42" applyFont="1" applyFill="1" applyBorder="1" applyAlignment="1">
      <alignment horizontal="center"/>
    </xf>
    <xf numFmtId="2" fontId="21" fillId="25" borderId="40" xfId="42" applyNumberFormat="1" applyFont="1" applyFill="1" applyBorder="1" applyAlignment="1">
      <alignment horizontal="center"/>
    </xf>
    <xf numFmtId="2" fontId="21" fillId="0" borderId="0" xfId="42" applyNumberFormat="1" applyFont="1" applyFill="1" applyBorder="1" applyAlignment="1">
      <alignment horizontal="center"/>
    </xf>
    <xf numFmtId="2" fontId="21" fillId="24" borderId="41" xfId="42" applyNumberFormat="1" applyFont="1" applyFill="1" applyBorder="1" applyAlignment="1">
      <alignment horizontal="center"/>
    </xf>
    <xf numFmtId="0" fontId="21" fillId="0" borderId="40" xfId="42" applyFont="1" applyBorder="1" applyAlignment="1">
      <alignment horizontal="right"/>
    </xf>
    <xf numFmtId="1" fontId="21" fillId="0" borderId="0" xfId="42" applyNumberFormat="1" applyFont="1" applyFill="1" applyBorder="1" applyAlignment="1">
      <alignment horizontal="center"/>
    </xf>
    <xf numFmtId="0" fontId="21" fillId="0" borderId="41" xfId="42" applyFont="1" applyBorder="1" applyAlignment="1">
      <alignment horizontal="right"/>
    </xf>
    <xf numFmtId="0" fontId="21" fillId="0" borderId="44" xfId="42" applyFont="1" applyBorder="1" applyAlignment="1">
      <alignment horizontal="right"/>
    </xf>
    <xf numFmtId="166" fontId="22" fillId="25" borderId="44" xfId="42" applyNumberFormat="1" applyFont="1" applyFill="1" applyBorder="1" applyAlignment="1">
      <alignment horizontal="center"/>
    </xf>
    <xf numFmtId="166" fontId="21" fillId="0" borderId="0" xfId="42" applyNumberFormat="1" applyFont="1" applyFill="1" applyBorder="1" applyAlignment="1">
      <alignment horizontal="center"/>
    </xf>
    <xf numFmtId="10" fontId="21" fillId="24" borderId="40" xfId="42" applyNumberFormat="1" applyFont="1" applyFill="1" applyBorder="1" applyAlignment="1">
      <alignment horizontal="center"/>
    </xf>
    <xf numFmtId="0" fontId="21" fillId="25" borderId="41" xfId="42" applyFont="1" applyFill="1" applyBorder="1" applyAlignment="1">
      <alignment horizontal="center"/>
    </xf>
    <xf numFmtId="0" fontId="22" fillId="0" borderId="0" xfId="42" quotePrefix="1" applyFont="1" applyAlignment="1">
      <alignment horizontal="left"/>
    </xf>
    <xf numFmtId="0" fontId="22" fillId="0" borderId="42" xfId="42" applyFont="1" applyBorder="1" applyAlignment="1">
      <alignment horizontal="center"/>
    </xf>
    <xf numFmtId="2" fontId="22" fillId="0" borderId="42" xfId="42" applyNumberFormat="1" applyFont="1" applyBorder="1" applyAlignment="1">
      <alignment horizontal="center"/>
    </xf>
    <xf numFmtId="0" fontId="21" fillId="0" borderId="42" xfId="42" applyFont="1" applyBorder="1" applyAlignment="1">
      <alignment horizontal="center"/>
    </xf>
    <xf numFmtId="0" fontId="21" fillId="0" borderId="43" xfId="42" applyFont="1" applyBorder="1" applyAlignment="1">
      <alignment horizontal="center"/>
    </xf>
    <xf numFmtId="0" fontId="21" fillId="0" borderId="51" xfId="42" applyFont="1" applyBorder="1" applyAlignment="1">
      <alignment horizontal="center"/>
    </xf>
    <xf numFmtId="0" fontId="21" fillId="0" borderId="0" xfId="42" quotePrefix="1" applyFont="1" applyBorder="1" applyAlignment="1">
      <alignment horizontal="center"/>
    </xf>
    <xf numFmtId="0" fontId="21" fillId="0" borderId="0" xfId="42" applyFont="1" applyBorder="1" applyAlignment="1">
      <alignment horizontal="center"/>
    </xf>
    <xf numFmtId="2" fontId="21" fillId="0" borderId="0" xfId="42" applyNumberFormat="1" applyFont="1" applyBorder="1" applyAlignment="1">
      <alignment horizontal="center"/>
    </xf>
    <xf numFmtId="10" fontId="22" fillId="24" borderId="47" xfId="42" applyNumberFormat="1" applyFont="1" applyFill="1" applyBorder="1" applyAlignment="1">
      <alignment horizontal="center"/>
    </xf>
    <xf numFmtId="0" fontId="21" fillId="0" borderId="0" xfId="42" applyFont="1" applyBorder="1"/>
    <xf numFmtId="0" fontId="22" fillId="25" borderId="55" xfId="42" applyFont="1" applyFill="1" applyBorder="1" applyAlignment="1">
      <alignment horizontal="center"/>
    </xf>
    <xf numFmtId="166" fontId="22" fillId="24" borderId="50" xfId="42" applyNumberFormat="1" applyFont="1" applyFill="1" applyBorder="1" applyAlignment="1">
      <alignment horizontal="center"/>
    </xf>
    <xf numFmtId="0" fontId="22" fillId="0" borderId="0" xfId="42" applyFont="1" applyFill="1" applyBorder="1" applyAlignment="1">
      <alignment horizontal="center" wrapText="1"/>
    </xf>
    <xf numFmtId="10" fontId="22" fillId="24" borderId="40" xfId="42" applyNumberFormat="1" applyFont="1" applyFill="1" applyBorder="1" applyAlignment="1">
      <alignment horizontal="center"/>
    </xf>
    <xf numFmtId="10" fontId="21" fillId="0" borderId="0" xfId="42" applyNumberFormat="1" applyFont="1" applyFill="1" applyBorder="1" applyAlignment="1">
      <alignment horizontal="center"/>
    </xf>
    <xf numFmtId="0" fontId="22" fillId="25" borderId="41" xfId="42" applyFont="1" applyFill="1" applyBorder="1" applyAlignment="1">
      <alignment horizontal="center"/>
    </xf>
    <xf numFmtId="0" fontId="22" fillId="0" borderId="29" xfId="42" applyFont="1" applyFill="1" applyBorder="1" applyAlignment="1">
      <alignment horizontal="center"/>
    </xf>
    <xf numFmtId="0" fontId="22" fillId="0" borderId="48" xfId="42" applyFont="1" applyFill="1" applyBorder="1" applyAlignment="1">
      <alignment horizontal="center"/>
    </xf>
    <xf numFmtId="0" fontId="22" fillId="0" borderId="19" xfId="42" applyFont="1" applyFill="1" applyBorder="1" applyAlignment="1">
      <alignment horizontal="center" wrapText="1"/>
    </xf>
    <xf numFmtId="2" fontId="21" fillId="0" borderId="16" xfId="42" applyNumberFormat="1" applyFont="1" applyBorder="1" applyAlignment="1">
      <alignment horizontal="center"/>
    </xf>
    <xf numFmtId="10" fontId="21" fillId="0" borderId="32" xfId="42" applyNumberFormat="1" applyFont="1" applyBorder="1" applyAlignment="1" applyProtection="1">
      <alignment horizontal="center"/>
    </xf>
    <xf numFmtId="2" fontId="21" fillId="0" borderId="12" xfId="42" applyNumberFormat="1" applyFont="1" applyBorder="1" applyAlignment="1">
      <alignment horizontal="center"/>
    </xf>
    <xf numFmtId="2" fontId="21" fillId="0" borderId="13" xfId="42" applyNumberFormat="1" applyFont="1" applyBorder="1" applyAlignment="1">
      <alignment horizontal="center"/>
    </xf>
    <xf numFmtId="2" fontId="21" fillId="0" borderId="21" xfId="42" applyNumberFormat="1" applyFont="1" applyBorder="1" applyAlignment="1">
      <alignment horizontal="center"/>
    </xf>
    <xf numFmtId="166" fontId="22" fillId="0" borderId="0" xfId="42" applyNumberFormat="1" applyFont="1" applyFill="1" applyBorder="1" applyAlignment="1">
      <alignment horizontal="center"/>
    </xf>
    <xf numFmtId="166" fontId="21" fillId="0" borderId="17" xfId="42" quotePrefix="1" applyNumberFormat="1" applyFont="1" applyBorder="1" applyAlignment="1">
      <alignment horizontal="right"/>
    </xf>
    <xf numFmtId="10" fontId="22" fillId="25" borderId="52" xfId="42" applyNumberFormat="1" applyFont="1" applyFill="1" applyBorder="1" applyAlignment="1">
      <alignment horizontal="center"/>
    </xf>
    <xf numFmtId="0" fontId="21" fillId="0" borderId="20" xfId="42" applyFont="1" applyBorder="1"/>
    <xf numFmtId="0" fontId="21" fillId="0" borderId="14" xfId="42" applyFont="1" applyBorder="1"/>
    <xf numFmtId="0" fontId="21" fillId="0" borderId="0" xfId="42" applyFont="1" applyBorder="1" applyAlignment="1">
      <alignment horizontal="right"/>
    </xf>
    <xf numFmtId="10" fontId="22" fillId="24" borderId="52" xfId="42" applyNumberFormat="1" applyFont="1" applyFill="1" applyBorder="1" applyAlignment="1">
      <alignment horizontal="center"/>
    </xf>
    <xf numFmtId="0" fontId="21" fillId="0" borderId="22" xfId="42" applyFont="1" applyBorder="1"/>
    <xf numFmtId="0" fontId="21" fillId="0" borderId="53" xfId="42" applyFont="1" applyBorder="1" applyAlignment="1">
      <alignment horizontal="center"/>
    </xf>
    <xf numFmtId="0" fontId="21" fillId="0" borderId="24" xfId="42" applyFont="1" applyBorder="1" applyAlignment="1">
      <alignment horizontal="right"/>
    </xf>
    <xf numFmtId="0" fontId="21" fillId="0" borderId="11" xfId="42" applyFont="1" applyBorder="1" applyAlignment="1">
      <alignment horizontal="center"/>
    </xf>
    <xf numFmtId="1" fontId="22" fillId="24" borderId="56" xfId="42" applyNumberFormat="1" applyFont="1" applyFill="1" applyBorder="1" applyAlignment="1">
      <alignment horizontal="center"/>
    </xf>
    <xf numFmtId="0" fontId="22" fillId="0" borderId="25" xfId="42" applyFont="1" applyBorder="1" applyAlignment="1">
      <alignment horizontal="center"/>
    </xf>
    <xf numFmtId="0" fontId="22" fillId="0" borderId="16" xfId="42" applyFont="1" applyBorder="1" applyAlignment="1">
      <alignment horizontal="center"/>
    </xf>
    <xf numFmtId="0" fontId="21" fillId="0" borderId="10" xfId="42" applyFont="1" applyBorder="1" applyAlignment="1">
      <alignment horizontal="center"/>
    </xf>
    <xf numFmtId="0" fontId="22" fillId="0" borderId="29" xfId="42" applyFont="1" applyBorder="1" applyAlignment="1">
      <alignment horizontal="center"/>
    </xf>
    <xf numFmtId="0" fontId="22" fillId="0" borderId="54" xfId="42" applyFont="1" applyBorder="1" applyAlignment="1">
      <alignment horizontal="center"/>
    </xf>
    <xf numFmtId="2" fontId="21" fillId="0" borderId="18" xfId="42" applyNumberFormat="1" applyFont="1" applyBorder="1" applyAlignment="1">
      <alignment horizontal="center"/>
    </xf>
    <xf numFmtId="2" fontId="21" fillId="0" borderId="20" xfId="42" applyNumberFormat="1" applyFont="1" applyBorder="1" applyAlignment="1">
      <alignment horizontal="center"/>
    </xf>
    <xf numFmtId="10" fontId="21" fillId="0" borderId="42" xfId="42" applyNumberFormat="1" applyFont="1" applyBorder="1" applyAlignment="1">
      <alignment horizontal="center" vertical="center"/>
    </xf>
    <xf numFmtId="10" fontId="21" fillId="0" borderId="43" xfId="42" applyNumberFormat="1" applyFont="1" applyBorder="1" applyAlignment="1">
      <alignment horizontal="center" vertical="center"/>
    </xf>
    <xf numFmtId="10" fontId="21" fillId="0" borderId="51" xfId="42" applyNumberFormat="1" applyFont="1" applyBorder="1" applyAlignment="1">
      <alignment horizontal="center" vertical="center"/>
    </xf>
    <xf numFmtId="10" fontId="22" fillId="25" borderId="46" xfId="42" applyNumberFormat="1" applyFont="1" applyFill="1" applyBorder="1" applyAlignment="1">
      <alignment horizontal="center"/>
    </xf>
    <xf numFmtId="10" fontId="21" fillId="0" borderId="34" xfId="42" applyNumberFormat="1" applyFont="1" applyBorder="1" applyAlignment="1" applyProtection="1">
      <alignment horizontal="center"/>
    </xf>
    <xf numFmtId="10" fontId="21" fillId="0" borderId="36" xfId="42" applyNumberFormat="1" applyFont="1" applyBorder="1" applyAlignment="1" applyProtection="1">
      <alignment horizontal="center"/>
    </xf>
    <xf numFmtId="0" fontId="23" fillId="0" borderId="15" xfId="42" applyFont="1" applyFill="1" applyBorder="1" applyAlignment="1">
      <alignment horizontal="left" vertical="center" wrapText="1"/>
    </xf>
    <xf numFmtId="0" fontId="21" fillId="0" borderId="15" xfId="42" applyFont="1" applyBorder="1"/>
    <xf numFmtId="0" fontId="22" fillId="26" borderId="0" xfId="42" applyFont="1" applyFill="1" applyAlignment="1" applyProtection="1">
      <alignment horizontal="left"/>
      <protection locked="0"/>
    </xf>
    <xf numFmtId="0" fontId="21" fillId="26" borderId="0" xfId="42" applyFont="1" applyFill="1" applyAlignment="1" applyProtection="1">
      <alignment horizontal="left"/>
      <protection locked="0"/>
    </xf>
    <xf numFmtId="165" fontId="21" fillId="26" borderId="0" xfId="42" applyNumberFormat="1" applyFont="1" applyFill="1" applyAlignment="1" applyProtection="1">
      <alignment horizontal="left"/>
      <protection locked="0"/>
    </xf>
    <xf numFmtId="0" fontId="22" fillId="26" borderId="0" xfId="42" applyFont="1" applyFill="1" applyAlignment="1" applyProtection="1">
      <alignment horizontal="center"/>
      <protection locked="0"/>
    </xf>
    <xf numFmtId="0" fontId="22" fillId="26" borderId="0" xfId="42" applyFont="1" applyFill="1" applyBorder="1" applyAlignment="1" applyProtection="1">
      <alignment horizontal="center"/>
      <protection locked="0"/>
    </xf>
    <xf numFmtId="2" fontId="22" fillId="26" borderId="0" xfId="42" applyNumberFormat="1" applyFont="1" applyFill="1" applyAlignment="1" applyProtection="1">
      <alignment horizontal="center"/>
      <protection locked="0"/>
    </xf>
    <xf numFmtId="0" fontId="21" fillId="26" borderId="19" xfId="42" applyFont="1" applyFill="1" applyBorder="1" applyAlignment="1" applyProtection="1">
      <alignment horizontal="center"/>
      <protection locked="0"/>
    </xf>
    <xf numFmtId="0" fontId="21" fillId="26" borderId="21" xfId="42" applyFont="1" applyFill="1" applyBorder="1" applyAlignment="1" applyProtection="1">
      <alignment horizontal="center"/>
      <protection locked="0"/>
    </xf>
    <xf numFmtId="0" fontId="21" fillId="26" borderId="33" xfId="42" applyFont="1" applyFill="1" applyBorder="1" applyAlignment="1" applyProtection="1">
      <alignment horizontal="center"/>
      <protection locked="0"/>
    </xf>
    <xf numFmtId="0" fontId="21" fillId="26" borderId="20" xfId="42" applyFont="1" applyFill="1" applyBorder="1" applyAlignment="1" applyProtection="1">
      <alignment horizontal="center"/>
      <protection locked="0"/>
    </xf>
    <xf numFmtId="0" fontId="21" fillId="26" borderId="35" xfId="42" applyFont="1" applyFill="1" applyBorder="1" applyAlignment="1" applyProtection="1">
      <alignment horizontal="center"/>
      <protection locked="0"/>
    </xf>
    <xf numFmtId="0" fontId="21" fillId="26" borderId="39" xfId="42" applyFont="1" applyFill="1" applyBorder="1" applyAlignment="1" applyProtection="1">
      <alignment horizontal="center"/>
      <protection locked="0"/>
    </xf>
    <xf numFmtId="1" fontId="21" fillId="26" borderId="12" xfId="42" applyNumberFormat="1" applyFont="1" applyFill="1" applyBorder="1" applyAlignment="1" applyProtection="1">
      <alignment horizontal="center"/>
      <protection locked="0"/>
    </xf>
    <xf numFmtId="1" fontId="21" fillId="26" borderId="13" xfId="42" applyNumberFormat="1" applyFont="1" applyFill="1" applyBorder="1" applyAlignment="1" applyProtection="1">
      <alignment horizontal="center"/>
      <protection locked="0"/>
    </xf>
    <xf numFmtId="166" fontId="21" fillId="0" borderId="16" xfId="42" applyNumberFormat="1" applyFont="1" applyBorder="1" applyAlignment="1">
      <alignment horizontal="center"/>
    </xf>
    <xf numFmtId="166" fontId="21" fillId="0" borderId="12" xfId="42" applyNumberFormat="1" applyFont="1" applyBorder="1" applyAlignment="1">
      <alignment horizontal="center"/>
    </xf>
    <xf numFmtId="166" fontId="21" fillId="0" borderId="13" xfId="42" applyNumberFormat="1" applyFont="1" applyBorder="1" applyAlignment="1">
      <alignment horizontal="center"/>
    </xf>
    <xf numFmtId="166" fontId="21" fillId="0" borderId="32" xfId="42" applyNumberFormat="1" applyFont="1" applyBorder="1" applyAlignment="1">
      <alignment horizontal="center"/>
    </xf>
    <xf numFmtId="166" fontId="21" fillId="0" borderId="34" xfId="42" applyNumberFormat="1" applyFont="1" applyBorder="1" applyAlignment="1">
      <alignment horizontal="center"/>
    </xf>
    <xf numFmtId="166" fontId="21" fillId="26" borderId="35" xfId="42" applyNumberFormat="1" applyFont="1" applyFill="1" applyBorder="1" applyAlignment="1" applyProtection="1">
      <alignment horizontal="center"/>
      <protection locked="0"/>
    </xf>
    <xf numFmtId="166" fontId="21" fillId="0" borderId="36" xfId="42" applyNumberFormat="1" applyFont="1" applyBorder="1" applyAlignment="1">
      <alignment horizontal="center"/>
    </xf>
    <xf numFmtId="1" fontId="22" fillId="24" borderId="51" xfId="42" applyNumberFormat="1" applyFont="1" applyFill="1" applyBorder="1" applyAlignment="1">
      <alignment horizontal="center"/>
    </xf>
    <xf numFmtId="0" fontId="21" fillId="0" borderId="10" xfId="42" quotePrefix="1" applyFont="1" applyBorder="1" applyAlignment="1"/>
    <xf numFmtId="0" fontId="22" fillId="0" borderId="57" xfId="42" applyFont="1" applyBorder="1" applyAlignment="1"/>
    <xf numFmtId="0" fontId="21" fillId="0" borderId="10" xfId="42" applyFont="1" applyBorder="1" applyAlignment="1"/>
    <xf numFmtId="0" fontId="21" fillId="0" borderId="57" xfId="42" applyFont="1" applyBorder="1" applyAlignment="1"/>
    <xf numFmtId="0" fontId="21" fillId="0" borderId="25" xfId="42" applyFont="1" applyBorder="1" applyAlignment="1">
      <alignment horizontal="center"/>
    </xf>
    <xf numFmtId="0" fontId="22" fillId="0" borderId="0" xfId="42" applyFont="1" applyBorder="1" applyAlignment="1">
      <alignment horizontal="right"/>
    </xf>
    <xf numFmtId="0" fontId="22" fillId="0" borderId="25" xfId="42" applyFont="1" applyBorder="1" applyAlignment="1">
      <alignment horizontal="center"/>
    </xf>
    <xf numFmtId="0" fontId="22" fillId="0" borderId="29" xfId="42" applyFont="1" applyBorder="1" applyAlignment="1">
      <alignment horizontal="center"/>
    </xf>
    <xf numFmtId="0" fontId="22" fillId="0" borderId="54" xfId="42" applyFont="1" applyBorder="1" applyAlignment="1">
      <alignment horizontal="center"/>
    </xf>
    <xf numFmtId="10" fontId="21" fillId="0" borderId="19" xfId="42" applyNumberFormat="1" applyFont="1" applyBorder="1" applyAlignment="1">
      <alignment horizontal="center" vertical="center"/>
    </xf>
    <xf numFmtId="10" fontId="21" fillId="0" borderId="21" xfId="42" applyNumberFormat="1" applyFont="1" applyBorder="1" applyAlignment="1">
      <alignment horizontal="center" vertical="center"/>
    </xf>
    <xf numFmtId="10" fontId="21" fillId="0" borderId="23" xfId="42" applyNumberFormat="1" applyFont="1" applyBorder="1" applyAlignment="1">
      <alignment horizontal="center" vertical="center"/>
    </xf>
    <xf numFmtId="2" fontId="21" fillId="0" borderId="42" xfId="42" applyNumberFormat="1" applyFont="1" applyBorder="1" applyAlignment="1">
      <alignment horizontal="center"/>
    </xf>
    <xf numFmtId="2" fontId="21" fillId="0" borderId="43" xfId="42" applyNumberFormat="1" applyFont="1" applyBorder="1" applyAlignment="1">
      <alignment horizontal="center"/>
    </xf>
    <xf numFmtId="2" fontId="21" fillId="0" borderId="51" xfId="42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1" fillId="26" borderId="0" xfId="42" quotePrefix="1" applyFont="1" applyFill="1" applyAlignment="1" applyProtection="1">
      <protection locked="0"/>
    </xf>
    <xf numFmtId="164" fontId="22" fillId="0" borderId="0" xfId="42" applyNumberFormat="1" applyFont="1" applyFill="1" applyBorder="1" applyAlignment="1">
      <alignment horizontal="center"/>
    </xf>
    <xf numFmtId="0" fontId="22" fillId="26" borderId="19" xfId="42" applyFont="1" applyFill="1" applyBorder="1" applyAlignment="1" applyProtection="1">
      <alignment horizontal="center"/>
      <protection locked="0"/>
    </xf>
    <xf numFmtId="0" fontId="22" fillId="26" borderId="21" xfId="42" applyFont="1" applyFill="1" applyBorder="1" applyAlignment="1" applyProtection="1">
      <alignment horizontal="center"/>
      <protection locked="0"/>
    </xf>
    <xf numFmtId="0" fontId="22" fillId="26" borderId="33" xfId="42" applyFont="1" applyFill="1" applyBorder="1" applyAlignment="1" applyProtection="1">
      <alignment horizontal="center"/>
      <protection locked="0"/>
    </xf>
    <xf numFmtId="0" fontId="22" fillId="26" borderId="20" xfId="42" applyFont="1" applyFill="1" applyBorder="1" applyAlignment="1" applyProtection="1">
      <alignment horizontal="center"/>
      <protection locked="0"/>
    </xf>
    <xf numFmtId="0" fontId="22" fillId="26" borderId="35" xfId="42" applyFont="1" applyFill="1" applyBorder="1" applyAlignment="1" applyProtection="1">
      <alignment horizontal="center"/>
      <protection locked="0"/>
    </xf>
    <xf numFmtId="0" fontId="22" fillId="26" borderId="39" xfId="42" applyFont="1" applyFill="1" applyBorder="1" applyAlignment="1" applyProtection="1">
      <alignment horizontal="center"/>
      <protection locked="0"/>
    </xf>
    <xf numFmtId="0" fontId="22" fillId="0" borderId="21" xfId="42" applyFont="1" applyFill="1" applyBorder="1" applyAlignment="1" applyProtection="1">
      <alignment horizontal="center"/>
    </xf>
    <xf numFmtId="0" fontId="22" fillId="26" borderId="18" xfId="42" applyFont="1" applyFill="1" applyBorder="1" applyAlignment="1" applyProtection="1">
      <alignment horizontal="center"/>
      <protection locked="0"/>
    </xf>
    <xf numFmtId="0" fontId="22" fillId="26" borderId="22" xfId="42" applyFont="1" applyFill="1" applyBorder="1" applyAlignment="1" applyProtection="1">
      <alignment horizontal="center"/>
      <protection locked="0"/>
    </xf>
    <xf numFmtId="0" fontId="22" fillId="0" borderId="21" xfId="42" applyFont="1" applyFill="1" applyBorder="1" applyAlignment="1">
      <alignment horizontal="center"/>
    </xf>
    <xf numFmtId="166" fontId="22" fillId="26" borderId="35" xfId="42" applyNumberFormat="1" applyFont="1" applyFill="1" applyBorder="1" applyAlignment="1" applyProtection="1">
      <alignment horizontal="center"/>
      <protection locked="0"/>
    </xf>
    <xf numFmtId="1" fontId="22" fillId="26" borderId="12" xfId="42" applyNumberFormat="1" applyFont="1" applyFill="1" applyBorder="1" applyAlignment="1" applyProtection="1">
      <alignment horizontal="center"/>
      <protection locked="0"/>
    </xf>
    <xf numFmtId="1" fontId="22" fillId="26" borderId="13" xfId="42" applyNumberFormat="1" applyFont="1" applyFill="1" applyBorder="1" applyAlignment="1" applyProtection="1">
      <alignment horizontal="center"/>
      <protection locked="0"/>
    </xf>
    <xf numFmtId="10" fontId="21" fillId="0" borderId="45" xfId="42" applyNumberFormat="1" applyFont="1" applyBorder="1" applyAlignment="1" applyProtection="1">
      <alignment horizontal="center"/>
    </xf>
    <xf numFmtId="10" fontId="21" fillId="0" borderId="21" xfId="42" applyNumberFormat="1" applyFont="1" applyBorder="1" applyAlignment="1" applyProtection="1">
      <alignment horizontal="center"/>
    </xf>
    <xf numFmtId="10" fontId="21" fillId="0" borderId="46" xfId="42" applyNumberFormat="1" applyFont="1" applyBorder="1" applyAlignment="1" applyProtection="1">
      <alignment horizontal="center"/>
    </xf>
    <xf numFmtId="2" fontId="21" fillId="0" borderId="58" xfId="42" applyNumberFormat="1" applyFont="1" applyBorder="1" applyAlignment="1">
      <alignment horizontal="center"/>
    </xf>
    <xf numFmtId="2" fontId="21" fillId="0" borderId="59" xfId="42" applyNumberFormat="1" applyFont="1" applyBorder="1" applyAlignment="1">
      <alignment horizontal="center"/>
    </xf>
    <xf numFmtId="2" fontId="21" fillId="0" borderId="60" xfId="42" applyNumberFormat="1" applyFont="1" applyBorder="1" applyAlignment="1">
      <alignment horizontal="center"/>
    </xf>
    <xf numFmtId="0" fontId="22" fillId="0" borderId="0" xfId="42" applyFont="1" applyFill="1" applyBorder="1" applyAlignment="1">
      <alignment horizontal="center"/>
    </xf>
    <xf numFmtId="0" fontId="22" fillId="0" borderId="0" xfId="42" applyFont="1" applyFill="1" applyBorder="1" applyAlignment="1" applyProtection="1">
      <alignment horizontal="center"/>
    </xf>
    <xf numFmtId="1" fontId="22" fillId="24" borderId="61" xfId="42" applyNumberFormat="1" applyFont="1" applyFill="1" applyBorder="1" applyAlignment="1">
      <alignment horizontal="center"/>
    </xf>
    <xf numFmtId="0" fontId="21" fillId="0" borderId="62" xfId="42" applyFont="1" applyBorder="1" applyAlignment="1">
      <alignment horizontal="right"/>
    </xf>
    <xf numFmtId="0" fontId="22" fillId="26" borderId="63" xfId="42" applyFont="1" applyFill="1" applyBorder="1" applyAlignment="1" applyProtection="1">
      <alignment horizontal="center"/>
      <protection locked="0"/>
    </xf>
    <xf numFmtId="0" fontId="21" fillId="0" borderId="31" xfId="42" applyFont="1" applyBorder="1" applyAlignment="1">
      <alignment horizontal="right"/>
    </xf>
    <xf numFmtId="2" fontId="21" fillId="24" borderId="52" xfId="42" applyNumberFormat="1" applyFont="1" applyFill="1" applyBorder="1" applyAlignment="1">
      <alignment horizontal="center"/>
    </xf>
    <xf numFmtId="2" fontId="21" fillId="25" borderId="52" xfId="42" applyNumberFormat="1" applyFont="1" applyFill="1" applyBorder="1" applyAlignment="1">
      <alignment horizontal="center"/>
    </xf>
    <xf numFmtId="0" fontId="22" fillId="26" borderId="52" xfId="42" applyFont="1" applyFill="1" applyBorder="1" applyAlignment="1" applyProtection="1">
      <alignment horizontal="center"/>
      <protection locked="0"/>
    </xf>
    <xf numFmtId="0" fontId="21" fillId="0" borderId="61" xfId="42" applyFont="1" applyBorder="1" applyAlignment="1">
      <alignment horizontal="right"/>
    </xf>
    <xf numFmtId="2" fontId="21" fillId="25" borderId="32" xfId="42" applyNumberFormat="1" applyFont="1" applyFill="1" applyBorder="1" applyAlignment="1">
      <alignment horizontal="center"/>
    </xf>
    <xf numFmtId="0" fontId="21" fillId="0" borderId="39" xfId="42" applyFont="1" applyBorder="1" applyAlignment="1">
      <alignment horizontal="right"/>
    </xf>
    <xf numFmtId="166" fontId="22" fillId="25" borderId="39" xfId="42" applyNumberFormat="1" applyFont="1" applyFill="1" applyBorder="1" applyAlignment="1">
      <alignment horizontal="center"/>
    </xf>
    <xf numFmtId="0" fontId="21" fillId="0" borderId="22" xfId="42" applyFont="1" applyBorder="1" applyAlignment="1">
      <alignment horizontal="right"/>
    </xf>
    <xf numFmtId="2" fontId="21" fillId="0" borderId="23" xfId="42" applyNumberFormat="1" applyFont="1" applyBorder="1" applyAlignment="1">
      <alignment horizontal="center"/>
    </xf>
    <xf numFmtId="1" fontId="22" fillId="24" borderId="65" xfId="42" applyNumberFormat="1" applyFont="1" applyFill="1" applyBorder="1" applyAlignment="1">
      <alignment horizontal="center"/>
    </xf>
    <xf numFmtId="2" fontId="21" fillId="25" borderId="52" xfId="42" applyNumberFormat="1" applyFont="1" applyFill="1" applyBorder="1" applyAlignment="1" applyProtection="1">
      <alignment horizontal="center"/>
    </xf>
    <xf numFmtId="2" fontId="21" fillId="25" borderId="32" xfId="42" applyNumberFormat="1" applyFont="1" applyFill="1" applyBorder="1" applyAlignment="1" applyProtection="1">
      <alignment horizontal="center"/>
    </xf>
    <xf numFmtId="0" fontId="21" fillId="26" borderId="0" xfId="42" applyFont="1" applyFill="1" applyBorder="1" applyAlignment="1" applyProtection="1">
      <alignment horizontal="center"/>
      <protection locked="0"/>
    </xf>
    <xf numFmtId="0" fontId="21" fillId="26" borderId="63" xfId="42" applyFont="1" applyFill="1" applyBorder="1" applyAlignment="1" applyProtection="1">
      <alignment horizontal="center"/>
      <protection locked="0"/>
    </xf>
    <xf numFmtId="0" fontId="21" fillId="0" borderId="37" xfId="42" applyFont="1" applyBorder="1" applyAlignment="1">
      <alignment horizontal="right"/>
    </xf>
    <xf numFmtId="2" fontId="21" fillId="25" borderId="64" xfId="42" applyNumberFormat="1" applyFont="1" applyFill="1" applyBorder="1" applyAlignment="1">
      <alignment horizontal="center"/>
    </xf>
    <xf numFmtId="0" fontId="3" fillId="0" borderId="0" xfId="42" applyFont="1" applyFill="1" applyBorder="1" applyAlignment="1">
      <alignment horizontal="left" vertical="center"/>
    </xf>
    <xf numFmtId="168" fontId="22" fillId="24" borderId="52" xfId="42" applyNumberFormat="1" applyFont="1" applyFill="1" applyBorder="1" applyAlignment="1">
      <alignment horizontal="center"/>
    </xf>
    <xf numFmtId="9" fontId="22" fillId="25" borderId="52" xfId="42" applyNumberFormat="1" applyFont="1" applyFill="1" applyBorder="1" applyAlignment="1">
      <alignment horizontal="center"/>
    </xf>
    <xf numFmtId="0" fontId="22" fillId="0" borderId="49" xfId="42" applyFont="1" applyFill="1" applyBorder="1" applyAlignment="1">
      <alignment horizontal="center"/>
    </xf>
    <xf numFmtId="0" fontId="23" fillId="0" borderId="26" xfId="42" applyFont="1" applyFill="1" applyBorder="1" applyAlignment="1">
      <alignment horizontal="justify" vertical="center" wrapText="1"/>
    </xf>
    <xf numFmtId="0" fontId="23" fillId="0" borderId="28" xfId="42" applyFont="1" applyFill="1" applyBorder="1" applyAlignment="1">
      <alignment horizontal="justify" vertical="center" wrapText="1"/>
    </xf>
    <xf numFmtId="0" fontId="23" fillId="0" borderId="27" xfId="42" applyFont="1" applyFill="1" applyBorder="1" applyAlignment="1">
      <alignment horizontal="justify" vertical="center" wrapText="1"/>
    </xf>
    <xf numFmtId="0" fontId="22" fillId="26" borderId="0" xfId="42" applyFont="1" applyFill="1" applyAlignment="1" applyProtection="1">
      <alignment horizontal="left"/>
      <protection locked="0"/>
    </xf>
    <xf numFmtId="0" fontId="22" fillId="0" borderId="29" xfId="42" applyFont="1" applyBorder="1" applyAlignment="1">
      <alignment horizontal="center"/>
    </xf>
    <xf numFmtId="0" fontId="22" fillId="0" borderId="30" xfId="42" applyFont="1" applyBorder="1" applyAlignment="1">
      <alignment horizontal="center"/>
    </xf>
    <xf numFmtId="0" fontId="23" fillId="0" borderId="18" xfId="42" applyFont="1" applyFill="1" applyBorder="1" applyAlignment="1">
      <alignment horizontal="left" vertical="center" wrapText="1"/>
    </xf>
    <xf numFmtId="0" fontId="23" fillId="0" borderId="25" xfId="42" applyFont="1" applyFill="1" applyBorder="1" applyAlignment="1">
      <alignment horizontal="left" vertical="center" wrapText="1"/>
    </xf>
    <xf numFmtId="0" fontId="23" fillId="0" borderId="22" xfId="42" applyFont="1" applyFill="1" applyBorder="1" applyAlignment="1">
      <alignment horizontal="left" vertical="center" wrapText="1"/>
    </xf>
    <xf numFmtId="0" fontId="23" fillId="0" borderId="15" xfId="42" applyFont="1" applyFill="1" applyBorder="1" applyAlignment="1">
      <alignment horizontal="left" vertical="center" wrapText="1"/>
    </xf>
    <xf numFmtId="0" fontId="23" fillId="0" borderId="19" xfId="42" applyFont="1" applyFill="1" applyBorder="1" applyAlignment="1">
      <alignment horizontal="left" vertical="center" wrapText="1"/>
    </xf>
    <xf numFmtId="0" fontId="23" fillId="0" borderId="23" xfId="42" applyFont="1" applyFill="1" applyBorder="1" applyAlignment="1">
      <alignment horizontal="left" vertical="center" wrapText="1"/>
    </xf>
    <xf numFmtId="0" fontId="23" fillId="0" borderId="18" xfId="42" applyFont="1" applyFill="1" applyBorder="1" applyAlignment="1">
      <alignment horizontal="center" vertical="center" wrapText="1"/>
    </xf>
    <xf numFmtId="0" fontId="23" fillId="0" borderId="19" xfId="42" applyFont="1" applyFill="1" applyBorder="1" applyAlignment="1">
      <alignment horizontal="center" vertical="center" wrapText="1"/>
    </xf>
    <xf numFmtId="0" fontId="23" fillId="0" borderId="22" xfId="42" applyFont="1" applyFill="1" applyBorder="1" applyAlignment="1">
      <alignment horizontal="center" vertical="center" wrapText="1"/>
    </xf>
    <xf numFmtId="0" fontId="23" fillId="0" borderId="23" xfId="42" applyFont="1" applyFill="1" applyBorder="1" applyAlignment="1">
      <alignment horizontal="center" vertical="center" wrapText="1"/>
    </xf>
    <xf numFmtId="0" fontId="22" fillId="0" borderId="25" xfId="42" applyFont="1" applyBorder="1" applyAlignment="1">
      <alignment horizontal="center"/>
    </xf>
    <xf numFmtId="0" fontId="23" fillId="0" borderId="26" xfId="42" applyFont="1" applyFill="1" applyBorder="1" applyAlignment="1">
      <alignment horizontal="left" vertical="center" wrapText="1"/>
    </xf>
    <xf numFmtId="0" fontId="23" fillId="0" borderId="28" xfId="42" applyFont="1" applyFill="1" applyBorder="1" applyAlignment="1">
      <alignment horizontal="left" vertical="center" wrapText="1"/>
    </xf>
    <xf numFmtId="0" fontId="23" fillId="0" borderId="27" xfId="42" applyFont="1" applyFill="1" applyBorder="1" applyAlignment="1">
      <alignment horizontal="left" vertical="center" wrapText="1"/>
    </xf>
    <xf numFmtId="0" fontId="22" fillId="0" borderId="25" xfId="42" applyFont="1" applyBorder="1" applyAlignment="1">
      <alignment horizontal="center" vertical="center"/>
    </xf>
    <xf numFmtId="0" fontId="22" fillId="0" borderId="0" xfId="42" applyFont="1" applyBorder="1" applyAlignment="1">
      <alignment horizontal="center" vertical="center"/>
    </xf>
    <xf numFmtId="0" fontId="22" fillId="0" borderId="15" xfId="42" applyFont="1" applyBorder="1" applyAlignment="1">
      <alignment horizontal="center" vertical="center"/>
    </xf>
    <xf numFmtId="0" fontId="22" fillId="0" borderId="22" xfId="42" applyFont="1" applyBorder="1" applyAlignment="1">
      <alignment horizontal="center" vertical="center"/>
    </xf>
    <xf numFmtId="2" fontId="22" fillId="26" borderId="42" xfId="42" applyNumberFormat="1" applyFont="1" applyFill="1" applyBorder="1" applyAlignment="1" applyProtection="1">
      <alignment horizontal="center" vertical="center"/>
      <protection locked="0"/>
    </xf>
    <xf numFmtId="2" fontId="22" fillId="26" borderId="43" xfId="42" applyNumberFormat="1" applyFont="1" applyFill="1" applyBorder="1" applyAlignment="1" applyProtection="1">
      <alignment horizontal="center" vertical="center"/>
      <protection locked="0"/>
    </xf>
    <xf numFmtId="2" fontId="22" fillId="26" borderId="51" xfId="42" applyNumberFormat="1" applyFont="1" applyFill="1" applyBorder="1" applyAlignment="1" applyProtection="1">
      <alignment horizontal="center" vertical="center"/>
      <protection locked="0"/>
    </xf>
    <xf numFmtId="0" fontId="22" fillId="0" borderId="54" xfId="42" applyFont="1" applyBorder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Percent 2" xfId="43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7:N174"/>
  <sheetViews>
    <sheetView tabSelected="1" view="pageBreakPreview" zoomScale="55" zoomScaleNormal="75" zoomScaleSheetLayoutView="55" zoomScalePageLayoutView="55" workbookViewId="0">
      <selection activeCell="E72" sqref="E72"/>
    </sheetView>
  </sheetViews>
  <sheetFormatPr defaultRowHeight="18.75" x14ac:dyDescent="0.3"/>
  <cols>
    <col min="1" max="1" width="55.42578125" style="2" customWidth="1"/>
    <col min="2" max="2" width="33.7109375" style="2" customWidth="1"/>
    <col min="3" max="3" width="42.28515625" style="2" bestFit="1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41.140625" style="2" bestFit="1" customWidth="1"/>
    <col min="9" max="9" width="30.28515625" style="2" bestFit="1" customWidth="1"/>
    <col min="10" max="10" width="30.42578125" style="2" customWidth="1"/>
    <col min="11" max="11" width="21.28515625" style="2" customWidth="1"/>
    <col min="12" max="16384" width="9.140625" style="2"/>
  </cols>
  <sheetData>
    <row r="17" spans="1:14" x14ac:dyDescent="0.3">
      <c r="A17" s="1" t="s">
        <v>0</v>
      </c>
      <c r="B17" s="1"/>
    </row>
    <row r="18" spans="1:14" x14ac:dyDescent="0.3">
      <c r="A18" s="3" t="s">
        <v>1</v>
      </c>
      <c r="B18" s="191"/>
      <c r="C18" s="191"/>
      <c r="D18" s="100"/>
      <c r="E18" s="100"/>
    </row>
    <row r="19" spans="1:14" x14ac:dyDescent="0.3">
      <c r="A19" s="3" t="s">
        <v>2</v>
      </c>
      <c r="B19" s="101"/>
    </row>
    <row r="20" spans="1:14" x14ac:dyDescent="0.3">
      <c r="A20" s="3" t="s">
        <v>3</v>
      </c>
      <c r="B20" s="101"/>
    </row>
    <row r="21" spans="1:14" x14ac:dyDescent="0.3">
      <c r="A21" s="3" t="s">
        <v>4</v>
      </c>
      <c r="B21" s="141"/>
      <c r="C21" s="141"/>
      <c r="D21" s="141"/>
      <c r="E21" s="141"/>
      <c r="F21" s="141"/>
      <c r="G21" s="141"/>
      <c r="H21" s="141"/>
      <c r="I21" s="141"/>
    </row>
    <row r="22" spans="1:14" x14ac:dyDescent="0.3">
      <c r="A22" s="3" t="s">
        <v>15</v>
      </c>
      <c r="B22" s="102"/>
    </row>
    <row r="23" spans="1:14" x14ac:dyDescent="0.3">
      <c r="A23" s="3" t="s">
        <v>5</v>
      </c>
      <c r="B23" s="102"/>
    </row>
    <row r="24" spans="1:14" x14ac:dyDescent="0.3">
      <c r="A24" s="3"/>
      <c r="B24" s="6"/>
    </row>
    <row r="25" spans="1:14" x14ac:dyDescent="0.3">
      <c r="A25" s="7" t="s">
        <v>7</v>
      </c>
      <c r="B25" s="6"/>
    </row>
    <row r="26" spans="1:14" x14ac:dyDescent="0.3">
      <c r="A26" s="8" t="s">
        <v>9</v>
      </c>
      <c r="B26" s="103"/>
    </row>
    <row r="27" spans="1:14" x14ac:dyDescent="0.3">
      <c r="A27" s="10" t="s">
        <v>26</v>
      </c>
      <c r="B27" s="103"/>
    </row>
    <row r="28" spans="1:14" ht="19.5" thickBot="1" x14ac:dyDescent="0.35">
      <c r="A28" s="10" t="s">
        <v>10</v>
      </c>
      <c r="B28" s="104"/>
    </row>
    <row r="29" spans="1:14" s="12" customFormat="1" ht="15.75" customHeight="1" thickBot="1" x14ac:dyDescent="0.35">
      <c r="A29" s="10" t="s">
        <v>28</v>
      </c>
      <c r="B29" s="103"/>
      <c r="C29" s="188" t="s">
        <v>35</v>
      </c>
      <c r="D29" s="189"/>
      <c r="E29" s="189"/>
      <c r="F29" s="189"/>
      <c r="G29" s="190"/>
      <c r="I29" s="13"/>
      <c r="J29" s="13"/>
      <c r="K29" s="13"/>
      <c r="L29" s="13"/>
    </row>
    <row r="30" spans="1:14" s="12" customFormat="1" ht="19.5" thickBot="1" x14ac:dyDescent="0.35">
      <c r="A30" s="10" t="s">
        <v>27</v>
      </c>
      <c r="B30" s="9">
        <f>B28-B29</f>
        <v>0</v>
      </c>
      <c r="C30" s="14"/>
      <c r="D30" s="14"/>
      <c r="E30" s="14"/>
      <c r="F30" s="14"/>
      <c r="G30" s="15"/>
      <c r="I30" s="13"/>
      <c r="J30" s="13"/>
      <c r="K30" s="13"/>
      <c r="L30" s="13"/>
    </row>
    <row r="31" spans="1:14" s="12" customFormat="1" ht="17.25" customHeight="1" thickBot="1" x14ac:dyDescent="0.35">
      <c r="A31" s="10" t="s">
        <v>36</v>
      </c>
      <c r="B31" s="105">
        <v>1</v>
      </c>
      <c r="C31" s="205" t="s">
        <v>39</v>
      </c>
      <c r="D31" s="206"/>
      <c r="E31" s="206"/>
      <c r="F31" s="206"/>
      <c r="G31" s="206"/>
      <c r="H31" s="207"/>
      <c r="I31" s="13"/>
      <c r="J31" s="13"/>
      <c r="K31" s="13"/>
      <c r="L31" s="13"/>
    </row>
    <row r="32" spans="1:14" s="12" customFormat="1" ht="17.25" customHeight="1" thickBot="1" x14ac:dyDescent="0.35">
      <c r="A32" s="10" t="s">
        <v>37</v>
      </c>
      <c r="B32" s="105">
        <v>1</v>
      </c>
      <c r="C32" s="205" t="s">
        <v>38</v>
      </c>
      <c r="D32" s="206"/>
      <c r="E32" s="206"/>
      <c r="F32" s="206"/>
      <c r="G32" s="206"/>
      <c r="H32" s="207"/>
      <c r="I32" s="13"/>
      <c r="J32" s="13"/>
      <c r="K32" s="13"/>
      <c r="L32" s="17"/>
      <c r="M32" s="17"/>
      <c r="N32" s="18"/>
    </row>
    <row r="33" spans="1:14" s="12" customFormat="1" ht="17.25" customHeight="1" x14ac:dyDescent="0.3">
      <c r="A33" s="10"/>
      <c r="B33" s="16"/>
      <c r="C33" s="19"/>
      <c r="D33" s="19"/>
      <c r="E33" s="19"/>
      <c r="F33" s="19"/>
      <c r="G33" s="19"/>
      <c r="H33" s="19"/>
      <c r="I33" s="13"/>
      <c r="J33" s="13"/>
      <c r="K33" s="13"/>
      <c r="L33" s="17"/>
      <c r="M33" s="17"/>
      <c r="N33" s="18"/>
    </row>
    <row r="34" spans="1:14" s="12" customFormat="1" x14ac:dyDescent="0.3">
      <c r="A34" s="10" t="s">
        <v>30</v>
      </c>
      <c r="B34" s="20">
        <f>B31/B32</f>
        <v>1</v>
      </c>
      <c r="C34" s="2" t="s">
        <v>31</v>
      </c>
      <c r="D34" s="2"/>
      <c r="E34" s="2"/>
      <c r="F34" s="2"/>
      <c r="G34" s="2"/>
      <c r="I34" s="13"/>
      <c r="J34" s="13"/>
      <c r="K34" s="13"/>
      <c r="L34" s="17"/>
      <c r="M34" s="17"/>
      <c r="N34" s="18"/>
    </row>
    <row r="35" spans="1:14" s="12" customFormat="1" ht="19.5" thickBot="1" x14ac:dyDescent="0.35">
      <c r="A35" s="10"/>
      <c r="B35" s="9"/>
      <c r="G35" s="2"/>
      <c r="I35" s="13"/>
      <c r="J35" s="13"/>
      <c r="K35" s="13"/>
      <c r="L35" s="17"/>
      <c r="M35" s="17"/>
      <c r="N35" s="18"/>
    </row>
    <row r="36" spans="1:14" s="12" customFormat="1" ht="15.75" customHeight="1" thickBot="1" x14ac:dyDescent="0.35">
      <c r="A36" s="21" t="s">
        <v>41</v>
      </c>
      <c r="B36" s="143">
        <v>1</v>
      </c>
      <c r="C36" s="2"/>
      <c r="D36" s="192" t="s">
        <v>13</v>
      </c>
      <c r="E36" s="215"/>
      <c r="F36" s="192" t="s">
        <v>14</v>
      </c>
      <c r="G36" s="193"/>
      <c r="J36" s="13"/>
      <c r="K36" s="13"/>
      <c r="L36" s="17"/>
      <c r="M36" s="17"/>
      <c r="N36" s="18"/>
    </row>
    <row r="37" spans="1:14" s="12" customFormat="1" ht="15.75" customHeight="1" x14ac:dyDescent="0.3">
      <c r="A37" s="22" t="s">
        <v>47</v>
      </c>
      <c r="B37" s="144">
        <v>1</v>
      </c>
      <c r="C37" s="24" t="s">
        <v>16</v>
      </c>
      <c r="D37" s="25" t="s">
        <v>45</v>
      </c>
      <c r="E37" s="86" t="s">
        <v>68</v>
      </c>
      <c r="F37" s="25" t="s">
        <v>45</v>
      </c>
      <c r="G37" s="26" t="s">
        <v>68</v>
      </c>
      <c r="J37" s="13"/>
      <c r="K37" s="13"/>
      <c r="L37" s="17"/>
      <c r="M37" s="17"/>
      <c r="N37" s="18"/>
    </row>
    <row r="38" spans="1:14" s="12" customFormat="1" ht="21.75" x14ac:dyDescent="0.3">
      <c r="A38" s="22" t="s">
        <v>48</v>
      </c>
      <c r="B38" s="144">
        <v>1</v>
      </c>
      <c r="C38" s="27">
        <v>1</v>
      </c>
      <c r="D38" s="145"/>
      <c r="E38" s="114" t="str">
        <f>IF(ISBLANK(D38),"-",$D$48/$D$45*D38)</f>
        <v>-</v>
      </c>
      <c r="F38" s="145"/>
      <c r="G38" s="117" t="str">
        <f>IF(ISBLANK(F38),"-",$D$48/$F$45*F38)</f>
        <v>-</v>
      </c>
      <c r="J38" s="13"/>
      <c r="K38" s="13"/>
      <c r="L38" s="17"/>
      <c r="M38" s="17"/>
      <c r="N38" s="18"/>
    </row>
    <row r="39" spans="1:14" s="12" customFormat="1" ht="21.75" x14ac:dyDescent="0.3">
      <c r="A39" s="22" t="s">
        <v>49</v>
      </c>
      <c r="B39" s="144">
        <v>1</v>
      </c>
      <c r="C39" s="23">
        <v>2</v>
      </c>
      <c r="D39" s="146"/>
      <c r="E39" s="115" t="str">
        <f>IF(ISBLANK(D39),"-",$D$48/$D$45*D39)</f>
        <v>-</v>
      </c>
      <c r="F39" s="146"/>
      <c r="G39" s="118" t="str">
        <f>IF(ISBLANK(F39),"-",$D$48/$F$45*F39)</f>
        <v>-</v>
      </c>
      <c r="J39" s="13"/>
      <c r="K39" s="13"/>
      <c r="L39" s="17"/>
      <c r="M39" s="17"/>
      <c r="N39" s="18"/>
    </row>
    <row r="40" spans="1:14" ht="21.75" x14ac:dyDescent="0.3">
      <c r="A40" s="22" t="s">
        <v>50</v>
      </c>
      <c r="B40" s="144">
        <v>1</v>
      </c>
      <c r="C40" s="23">
        <v>3</v>
      </c>
      <c r="D40" s="146"/>
      <c r="E40" s="115" t="str">
        <f>IF(ISBLANK(D40),"-",$D$48/$D$45*D40)</f>
        <v>-</v>
      </c>
      <c r="F40" s="146"/>
      <c r="G40" s="118" t="str">
        <f>IF(ISBLANK(F40),"-",$D$48/$F$45*F40)</f>
        <v>-</v>
      </c>
      <c r="L40" s="17"/>
      <c r="M40" s="17"/>
      <c r="N40" s="29"/>
    </row>
    <row r="41" spans="1:14" ht="21.75" x14ac:dyDescent="0.3">
      <c r="A41" s="22" t="s">
        <v>51</v>
      </c>
      <c r="B41" s="144">
        <v>1</v>
      </c>
      <c r="C41" s="30">
        <v>4</v>
      </c>
      <c r="D41" s="147"/>
      <c r="E41" s="116" t="str">
        <f>IF(ISBLANK(D41),"-",$D$48/$D$45*D41)</f>
        <v>-</v>
      </c>
      <c r="F41" s="147"/>
      <c r="G41" s="120" t="str">
        <f>IF(ISBLANK(F41),"-",$D$48/$F$45*F41)</f>
        <v>-</v>
      </c>
      <c r="L41" s="17"/>
      <c r="M41" s="17"/>
      <c r="N41" s="29"/>
    </row>
    <row r="42" spans="1:14" ht="22.5" thickBot="1" x14ac:dyDescent="0.35">
      <c r="A42" s="22" t="s">
        <v>52</v>
      </c>
      <c r="B42" s="144">
        <v>1</v>
      </c>
      <c r="C42" s="32" t="s">
        <v>12</v>
      </c>
      <c r="D42" s="164" t="e">
        <f>AVERAGE(D38:D41)</f>
        <v>#DIV/0!</v>
      </c>
      <c r="E42" s="60" t="e">
        <f>AVERAGE(E38:E41)</f>
        <v>#DIV/0!</v>
      </c>
      <c r="F42" s="33" t="e">
        <f>AVERAGE(F38:F41)</f>
        <v>#DIV/0!</v>
      </c>
      <c r="G42" s="34" t="e">
        <f>AVERAGE(G38:G41)</f>
        <v>#DIV/0!</v>
      </c>
      <c r="H42" s="138"/>
    </row>
    <row r="43" spans="1:14" ht="21.75" x14ac:dyDescent="0.3">
      <c r="A43" s="22" t="s">
        <v>53</v>
      </c>
      <c r="B43" s="104">
        <v>1</v>
      </c>
      <c r="C43" s="165" t="s">
        <v>17</v>
      </c>
      <c r="D43" s="166"/>
      <c r="E43" s="29"/>
      <c r="F43" s="148"/>
      <c r="H43" s="138"/>
    </row>
    <row r="44" spans="1:14" ht="21.75" x14ac:dyDescent="0.3">
      <c r="A44" s="22" t="s">
        <v>54</v>
      </c>
      <c r="B44" s="104">
        <v>1</v>
      </c>
      <c r="C44" s="167" t="s">
        <v>32</v>
      </c>
      <c r="D44" s="168">
        <f>D43*$B$34</f>
        <v>0</v>
      </c>
      <c r="E44" s="36"/>
      <c r="F44" s="35">
        <f>F43*$B$34</f>
        <v>0</v>
      </c>
      <c r="H44" s="138"/>
    </row>
    <row r="45" spans="1:14" ht="19.5" thickBot="1" x14ac:dyDescent="0.35">
      <c r="A45" s="22" t="s">
        <v>40</v>
      </c>
      <c r="B45" s="163">
        <f>(B44/B43)*(B42/B41)*(B40/B39)*(B38/B37)*B36</f>
        <v>1</v>
      </c>
      <c r="C45" s="167" t="s">
        <v>18</v>
      </c>
      <c r="D45" s="169">
        <f>D44*$B$30/100</f>
        <v>0</v>
      </c>
      <c r="E45" s="38"/>
      <c r="F45" s="37">
        <f>F44*$B$30/100</f>
        <v>0</v>
      </c>
      <c r="H45" s="138"/>
    </row>
    <row r="46" spans="1:14" ht="19.5" thickBot="1" x14ac:dyDescent="0.35">
      <c r="A46" s="194" t="s">
        <v>33</v>
      </c>
      <c r="B46" s="195"/>
      <c r="C46" s="167" t="s">
        <v>19</v>
      </c>
      <c r="D46" s="168">
        <f>D45/$B$45</f>
        <v>0</v>
      </c>
      <c r="E46" s="38"/>
      <c r="F46" s="39">
        <f>F45/$B$45</f>
        <v>0</v>
      </c>
      <c r="H46" s="138"/>
    </row>
    <row r="47" spans="1:14" ht="19.5" thickBot="1" x14ac:dyDescent="0.35">
      <c r="A47" s="196"/>
      <c r="B47" s="197"/>
      <c r="C47" s="167" t="s">
        <v>70</v>
      </c>
      <c r="D47" s="170">
        <v>0.5</v>
      </c>
      <c r="F47" s="41"/>
      <c r="H47" s="138"/>
    </row>
    <row r="48" spans="1:14" x14ac:dyDescent="0.3">
      <c r="C48" s="167" t="s">
        <v>73</v>
      </c>
      <c r="D48" s="168">
        <f>D47*$B$45</f>
        <v>0.5</v>
      </c>
      <c r="F48" s="41"/>
      <c r="H48" s="138"/>
    </row>
    <row r="49" spans="1:12" ht="19.5" thickBot="1" x14ac:dyDescent="0.35">
      <c r="C49" s="171" t="s">
        <v>74</v>
      </c>
      <c r="D49" s="172">
        <f>D48/B34</f>
        <v>0.5</v>
      </c>
      <c r="F49" s="45"/>
      <c r="H49" s="138"/>
    </row>
    <row r="50" spans="1:12" x14ac:dyDescent="0.3">
      <c r="C50" s="173" t="s">
        <v>69</v>
      </c>
      <c r="D50" s="174" t="e">
        <f>AVERAGE(E38:E41,G38:G41)</f>
        <v>#DIV/0!</v>
      </c>
      <c r="F50" s="45"/>
      <c r="H50" s="138"/>
    </row>
    <row r="51" spans="1:12" x14ac:dyDescent="0.3">
      <c r="C51" s="40" t="s">
        <v>34</v>
      </c>
      <c r="D51" s="46" t="e">
        <f>STDEV(E38:E41,G38:G41)/D50</f>
        <v>#DIV/0!</v>
      </c>
      <c r="F51" s="45"/>
    </row>
    <row r="52" spans="1:12" ht="19.5" thickBot="1" x14ac:dyDescent="0.35">
      <c r="C52" s="42" t="s">
        <v>6</v>
      </c>
      <c r="D52" s="47">
        <f>COUNT(E38:E41,G38:G41)</f>
        <v>0</v>
      </c>
      <c r="F52" s="45"/>
    </row>
    <row r="54" spans="1:12" x14ac:dyDescent="0.3">
      <c r="A54" s="1" t="s">
        <v>7</v>
      </c>
      <c r="B54" s="48" t="s">
        <v>67</v>
      </c>
    </row>
    <row r="55" spans="1:12" x14ac:dyDescent="0.3">
      <c r="A55" s="2" t="s">
        <v>8</v>
      </c>
      <c r="B55" s="5">
        <f>B21</f>
        <v>0</v>
      </c>
    </row>
    <row r="56" spans="1:12" x14ac:dyDescent="0.3">
      <c r="A56" s="4" t="s">
        <v>81</v>
      </c>
      <c r="B56" s="103"/>
      <c r="C56" s="2">
        <f>B20</f>
        <v>0</v>
      </c>
      <c r="H56" s="11"/>
    </row>
    <row r="57" spans="1:12" x14ac:dyDescent="0.3">
      <c r="A57" s="5" t="s">
        <v>82</v>
      </c>
      <c r="B57" s="142" t="e">
        <f>#REF!</f>
        <v>#REF!</v>
      </c>
      <c r="H57" s="11"/>
    </row>
    <row r="58" spans="1:12" ht="19.5" thickBot="1" x14ac:dyDescent="0.35">
      <c r="H58" s="11"/>
    </row>
    <row r="59" spans="1:12" s="12" customFormat="1" ht="15.75" customHeight="1" thickBot="1" x14ac:dyDescent="0.35">
      <c r="A59" s="21" t="s">
        <v>29</v>
      </c>
      <c r="B59" s="143">
        <v>1</v>
      </c>
      <c r="C59" s="2"/>
      <c r="D59" s="50" t="s">
        <v>42</v>
      </c>
      <c r="E59" s="49" t="s">
        <v>20</v>
      </c>
      <c r="F59" s="49" t="s">
        <v>45</v>
      </c>
      <c r="G59" s="49" t="s">
        <v>75</v>
      </c>
      <c r="H59" s="24" t="s">
        <v>43</v>
      </c>
      <c r="L59" s="13"/>
    </row>
    <row r="60" spans="1:12" s="12" customFormat="1" ht="22.5" customHeight="1" x14ac:dyDescent="0.3">
      <c r="A60" s="22" t="s">
        <v>55</v>
      </c>
      <c r="B60" s="144">
        <v>1</v>
      </c>
      <c r="C60" s="208" t="s">
        <v>21</v>
      </c>
      <c r="D60" s="212"/>
      <c r="E60" s="51">
        <v>1</v>
      </c>
      <c r="F60" s="150"/>
      <c r="G60" s="90" t="str">
        <f>IF(ISBLANK(F60),"-",(F60/$D$50*$D$47*$B$68)*($B$57/$D$60))</f>
        <v>-</v>
      </c>
      <c r="H60" s="92" t="str">
        <f>IF(ISBLANK(F60),"-",G60/$B$56)</f>
        <v>-</v>
      </c>
      <c r="L60" s="13"/>
    </row>
    <row r="61" spans="1:12" s="12" customFormat="1" ht="21.75" x14ac:dyDescent="0.3">
      <c r="A61" s="22" t="s">
        <v>56</v>
      </c>
      <c r="B61" s="144">
        <v>1</v>
      </c>
      <c r="C61" s="209"/>
      <c r="D61" s="213"/>
      <c r="E61" s="52">
        <v>2</v>
      </c>
      <c r="F61" s="146"/>
      <c r="G61" s="91" t="str">
        <f>IF(ISBLANK(F61),"-",(F61/$D$50*$D$47*$B$68)*($B$57/$D$60))</f>
        <v>-</v>
      </c>
      <c r="H61" s="93" t="str">
        <f t="shared" ref="H61:H71" si="0">IF(ISBLANK(F61),"-",G61/$B$56)</f>
        <v>-</v>
      </c>
      <c r="L61" s="13"/>
    </row>
    <row r="62" spans="1:12" s="12" customFormat="1" ht="21.75" x14ac:dyDescent="0.3">
      <c r="A62" s="22" t="s">
        <v>57</v>
      </c>
      <c r="B62" s="144">
        <v>1</v>
      </c>
      <c r="C62" s="209"/>
      <c r="D62" s="213"/>
      <c r="E62" s="52">
        <v>3</v>
      </c>
      <c r="F62" s="146"/>
      <c r="G62" s="91" t="str">
        <f>IF(ISBLANK(F62),"-",(F62/$D$50*$D$47*$B$68)*($B$57/$D$60))</f>
        <v>-</v>
      </c>
      <c r="H62" s="93" t="str">
        <f t="shared" si="0"/>
        <v>-</v>
      </c>
      <c r="L62" s="13"/>
    </row>
    <row r="63" spans="1:12" ht="21" customHeight="1" thickBot="1" x14ac:dyDescent="0.35">
      <c r="A63" s="22" t="s">
        <v>58</v>
      </c>
      <c r="B63" s="144">
        <v>1</v>
      </c>
      <c r="C63" s="210"/>
      <c r="D63" s="214"/>
      <c r="E63" s="53">
        <v>4</v>
      </c>
      <c r="F63" s="151"/>
      <c r="G63" s="91" t="str">
        <f>IF(ISBLANK(F63),"-",(F63/$D$50*$D$47*$B$68)*($B$57/$D$60))</f>
        <v>-</v>
      </c>
      <c r="H63" s="93" t="str">
        <f t="shared" si="0"/>
        <v>-</v>
      </c>
    </row>
    <row r="64" spans="1:12" ht="21.75" x14ac:dyDescent="0.3">
      <c r="A64" s="22" t="s">
        <v>59</v>
      </c>
      <c r="B64" s="144">
        <v>1</v>
      </c>
      <c r="C64" s="208" t="s">
        <v>22</v>
      </c>
      <c r="D64" s="212"/>
      <c r="E64" s="51">
        <v>1</v>
      </c>
      <c r="F64" s="150"/>
      <c r="G64" s="134" t="str">
        <f>IF(ISBLANK(F64),"-",(F64/$D$50*$D$47*$B$68)*($B$57/$D$64))</f>
        <v>-</v>
      </c>
      <c r="H64" s="131" t="str">
        <f t="shared" si="0"/>
        <v>-</v>
      </c>
    </row>
    <row r="65" spans="1:8" ht="21.75" x14ac:dyDescent="0.3">
      <c r="A65" s="22" t="s">
        <v>60</v>
      </c>
      <c r="B65" s="144">
        <v>1</v>
      </c>
      <c r="C65" s="209"/>
      <c r="D65" s="213"/>
      <c r="E65" s="52">
        <v>2</v>
      </c>
      <c r="F65" s="146"/>
      <c r="G65" s="135" t="str">
        <f>IF(ISBLANK(F65),"-",(F65/$D$50*$D$47*$B$68)*($B$57/$D$64))</f>
        <v>-</v>
      </c>
      <c r="H65" s="132" t="str">
        <f t="shared" si="0"/>
        <v>-</v>
      </c>
    </row>
    <row r="66" spans="1:8" ht="21.75" x14ac:dyDescent="0.3">
      <c r="A66" s="22" t="s">
        <v>61</v>
      </c>
      <c r="B66" s="144">
        <v>1</v>
      </c>
      <c r="C66" s="209"/>
      <c r="D66" s="213"/>
      <c r="E66" s="52">
        <v>3</v>
      </c>
      <c r="F66" s="146"/>
      <c r="G66" s="135" t="str">
        <f>IF(ISBLANK(F66),"-",(F66/$D$50*$D$47*$B$68)*($B$57/$D$64))</f>
        <v>-</v>
      </c>
      <c r="H66" s="132" t="str">
        <f t="shared" si="0"/>
        <v>-</v>
      </c>
    </row>
    <row r="67" spans="1:8" ht="21" customHeight="1" thickBot="1" x14ac:dyDescent="0.35">
      <c r="A67" s="22" t="s">
        <v>62</v>
      </c>
      <c r="B67" s="144">
        <v>1</v>
      </c>
      <c r="C67" s="210"/>
      <c r="D67" s="214"/>
      <c r="E67" s="53">
        <v>4</v>
      </c>
      <c r="F67" s="151"/>
      <c r="G67" s="136" t="str">
        <f>IF(ISBLANK(F67),"-",(F67/$D$50*$D$47*$B$68)*($B$57/$D$64))</f>
        <v>-</v>
      </c>
      <c r="H67" s="133" t="str">
        <f t="shared" si="0"/>
        <v>-</v>
      </c>
    </row>
    <row r="68" spans="1:8" ht="21.75" customHeight="1" x14ac:dyDescent="0.3">
      <c r="A68" s="22" t="s">
        <v>25</v>
      </c>
      <c r="B68" s="152">
        <f>(B67/B66)*(B65/B64)*(B63/B62)*(B61/B60)*B59</f>
        <v>1</v>
      </c>
      <c r="C68" s="208" t="s">
        <v>23</v>
      </c>
      <c r="D68" s="212"/>
      <c r="E68" s="51">
        <v>1</v>
      </c>
      <c r="F68" s="150"/>
      <c r="G68" s="134" t="str">
        <f>IF(ISBLANK(F68),"-",(F68/$D$50*$D$47*$B$68)*($B$57/$D$68))</f>
        <v>-</v>
      </c>
      <c r="H68" s="93" t="str">
        <f t="shared" si="0"/>
        <v>-</v>
      </c>
    </row>
    <row r="69" spans="1:8" ht="21.75" customHeight="1" thickBot="1" x14ac:dyDescent="0.35">
      <c r="A69" s="175" t="s">
        <v>76</v>
      </c>
      <c r="B69" s="176" t="e">
        <f>(D47*B68)/B56*B57</f>
        <v>#DIV/0!</v>
      </c>
      <c r="C69" s="209"/>
      <c r="D69" s="213"/>
      <c r="E69" s="52">
        <v>2</v>
      </c>
      <c r="F69" s="146"/>
      <c r="G69" s="135" t="str">
        <f>IF(ISBLANK(F69),"-",(F69/$D$50*$D$47*$B$68)*($B$57/$D$68))</f>
        <v>-</v>
      </c>
      <c r="H69" s="93" t="str">
        <f t="shared" si="0"/>
        <v>-</v>
      </c>
    </row>
    <row r="70" spans="1:8" ht="22.5" customHeight="1" x14ac:dyDescent="0.3">
      <c r="A70" s="200" t="s">
        <v>33</v>
      </c>
      <c r="B70" s="201"/>
      <c r="C70" s="209"/>
      <c r="D70" s="213"/>
      <c r="E70" s="52">
        <v>3</v>
      </c>
      <c r="F70" s="146"/>
      <c r="G70" s="135" t="str">
        <f>IF(ISBLANK(F70),"-",(F70/$D$50*$D$47*$B$68)*($B$57/$D$68))</f>
        <v>-</v>
      </c>
      <c r="H70" s="93" t="str">
        <f t="shared" si="0"/>
        <v>-</v>
      </c>
    </row>
    <row r="71" spans="1:8" ht="21.75" customHeight="1" thickBot="1" x14ac:dyDescent="0.35">
      <c r="A71" s="202"/>
      <c r="B71" s="203"/>
      <c r="C71" s="211"/>
      <c r="D71" s="214"/>
      <c r="E71" s="53">
        <v>4</v>
      </c>
      <c r="F71" s="151"/>
      <c r="G71" s="136" t="str">
        <f>IF(ISBLANK(F71),"-",(F71/$D$50*$D$47*$B$68)*($B$57/$D$68))</f>
        <v>-</v>
      </c>
      <c r="H71" s="94" t="str">
        <f t="shared" si="0"/>
        <v>-</v>
      </c>
    </row>
    <row r="72" spans="1:8" x14ac:dyDescent="0.3">
      <c r="A72" s="54"/>
      <c r="B72" s="54"/>
      <c r="C72" s="54"/>
      <c r="D72" s="54"/>
      <c r="E72" s="54"/>
      <c r="F72" s="55"/>
      <c r="G72" s="43" t="s">
        <v>12</v>
      </c>
      <c r="H72" s="95" t="e">
        <f>AVERAGE(H60:H71)</f>
        <v>#DIV/0!</v>
      </c>
    </row>
    <row r="73" spans="1:8" x14ac:dyDescent="0.3">
      <c r="C73" s="54"/>
      <c r="D73" s="54"/>
      <c r="E73" s="54"/>
      <c r="F73" s="55"/>
      <c r="G73" s="40" t="s">
        <v>34</v>
      </c>
      <c r="H73" s="57" t="e">
        <f>STDEV(H60:H71)/H72</f>
        <v>#DIV/0!</v>
      </c>
    </row>
    <row r="74" spans="1:8" ht="19.5" thickBot="1" x14ac:dyDescent="0.35">
      <c r="A74" s="54"/>
      <c r="B74" s="54"/>
      <c r="C74" s="55"/>
      <c r="D74" s="55"/>
      <c r="E74" s="56"/>
      <c r="F74" s="55"/>
      <c r="G74" s="42" t="s">
        <v>6</v>
      </c>
      <c r="H74" s="59">
        <f>COUNT(H60:H71)</f>
        <v>0</v>
      </c>
    </row>
    <row r="75" spans="1:8" x14ac:dyDescent="0.3">
      <c r="A75" s="54"/>
      <c r="B75" s="54"/>
      <c r="C75" s="55"/>
      <c r="D75" s="55"/>
      <c r="E75" s="56"/>
      <c r="F75" s="55"/>
      <c r="G75" s="78"/>
      <c r="H75" s="162"/>
    </row>
    <row r="76" spans="1:8" x14ac:dyDescent="0.3">
      <c r="A76" s="54"/>
      <c r="B76" s="54"/>
      <c r="C76" s="55"/>
      <c r="D76" s="55"/>
      <c r="E76" s="56"/>
      <c r="F76" s="55"/>
      <c r="G76" s="78"/>
      <c r="H76" s="162"/>
    </row>
    <row r="77" spans="1:8" x14ac:dyDescent="0.3">
      <c r="A77" s="54"/>
      <c r="B77" s="54"/>
      <c r="C77" s="55"/>
      <c r="D77" s="55"/>
      <c r="E77" s="56"/>
      <c r="F77" s="55"/>
      <c r="G77" s="78"/>
      <c r="H77" s="162"/>
    </row>
    <row r="78" spans="1:8" x14ac:dyDescent="0.3">
      <c r="A78" s="7" t="s">
        <v>77</v>
      </c>
      <c r="B78" s="7" t="s">
        <v>46</v>
      </c>
    </row>
    <row r="79" spans="1:8" x14ac:dyDescent="0.3">
      <c r="A79" s="7"/>
      <c r="B79" s="7"/>
    </row>
    <row r="80" spans="1:8" x14ac:dyDescent="0.3">
      <c r="A80" s="8" t="s">
        <v>9</v>
      </c>
      <c r="B80" s="103">
        <f>B26</f>
        <v>0</v>
      </c>
    </row>
    <row r="81" spans="1:12" x14ac:dyDescent="0.3">
      <c r="A81" s="10" t="s">
        <v>26</v>
      </c>
      <c r="B81" s="103">
        <f>B27</f>
        <v>0</v>
      </c>
    </row>
    <row r="82" spans="1:12" ht="19.5" thickBot="1" x14ac:dyDescent="0.35">
      <c r="A82" s="10" t="s">
        <v>10</v>
      </c>
      <c r="B82" s="103">
        <f>B28</f>
        <v>0</v>
      </c>
    </row>
    <row r="83" spans="1:12" s="12" customFormat="1" ht="15.75" customHeight="1" thickBot="1" x14ac:dyDescent="0.35">
      <c r="A83" s="10" t="s">
        <v>28</v>
      </c>
      <c r="B83" s="103">
        <f>B29</f>
        <v>0</v>
      </c>
      <c r="C83" s="188" t="s">
        <v>35</v>
      </c>
      <c r="D83" s="189"/>
      <c r="E83" s="189"/>
      <c r="F83" s="189"/>
      <c r="G83" s="190"/>
      <c r="I83" s="13"/>
      <c r="J83" s="13"/>
      <c r="K83" s="13"/>
      <c r="L83" s="13"/>
    </row>
    <row r="84" spans="1:12" s="12" customFormat="1" x14ac:dyDescent="0.3">
      <c r="A84" s="10" t="s">
        <v>27</v>
      </c>
      <c r="B84" s="9">
        <f>B82-B83</f>
        <v>0</v>
      </c>
      <c r="C84" s="14"/>
      <c r="D84" s="14"/>
      <c r="E84" s="14"/>
      <c r="F84" s="14"/>
      <c r="G84" s="15"/>
      <c r="I84" s="13"/>
      <c r="J84" s="13"/>
      <c r="K84" s="13"/>
      <c r="L84" s="13"/>
    </row>
    <row r="85" spans="1:12" ht="19.5" thickBot="1" x14ac:dyDescent="0.35">
      <c r="A85" s="7"/>
      <c r="B85" s="7"/>
    </row>
    <row r="86" spans="1:12" ht="19.5" thickBot="1" x14ac:dyDescent="0.35">
      <c r="A86" s="21" t="s">
        <v>41</v>
      </c>
      <c r="B86" s="143">
        <v>1</v>
      </c>
      <c r="D86" s="88" t="s">
        <v>13</v>
      </c>
      <c r="E86" s="89"/>
      <c r="F86" s="192" t="s">
        <v>14</v>
      </c>
      <c r="G86" s="193"/>
    </row>
    <row r="87" spans="1:12" ht="21.75" x14ac:dyDescent="0.3">
      <c r="A87" s="22" t="s">
        <v>47</v>
      </c>
      <c r="B87" s="144">
        <v>1</v>
      </c>
      <c r="C87" s="85" t="s">
        <v>16</v>
      </c>
      <c r="D87" s="25" t="s">
        <v>45</v>
      </c>
      <c r="E87" s="86" t="s">
        <v>68</v>
      </c>
      <c r="F87" s="25" t="s">
        <v>45</v>
      </c>
      <c r="G87" s="26" t="s">
        <v>68</v>
      </c>
    </row>
    <row r="88" spans="1:12" ht="21.75" x14ac:dyDescent="0.3">
      <c r="A88" s="22" t="s">
        <v>48</v>
      </c>
      <c r="B88" s="144">
        <v>1</v>
      </c>
      <c r="C88" s="83">
        <v>1</v>
      </c>
      <c r="D88" s="145"/>
      <c r="E88" s="114" t="str">
        <f>IF(ISBLANK(D88),"-",$D$98/$D$95*D88)</f>
        <v>-</v>
      </c>
      <c r="F88" s="145"/>
      <c r="G88" s="117" t="str">
        <f>IF(ISBLANK(F88),"-",$D$98/$F$95*F88)</f>
        <v>-</v>
      </c>
    </row>
    <row r="89" spans="1:12" ht="21.75" x14ac:dyDescent="0.3">
      <c r="A89" s="22" t="s">
        <v>49</v>
      </c>
      <c r="B89" s="144">
        <v>1</v>
      </c>
      <c r="C89" s="55">
        <v>2</v>
      </c>
      <c r="D89" s="146"/>
      <c r="E89" s="115" t="str">
        <f>IF(ISBLANK(D89),"-",$D$98/$D$95*D89)</f>
        <v>-</v>
      </c>
      <c r="F89" s="146"/>
      <c r="G89" s="118" t="str">
        <f>IF(ISBLANK(F89),"-",$D$98/$F$95*F89)</f>
        <v>-</v>
      </c>
    </row>
    <row r="90" spans="1:12" ht="21.75" x14ac:dyDescent="0.3">
      <c r="A90" s="22" t="s">
        <v>50</v>
      </c>
      <c r="B90" s="144">
        <v>1</v>
      </c>
      <c r="C90" s="55">
        <v>3</v>
      </c>
      <c r="D90" s="146"/>
      <c r="E90" s="115" t="str">
        <f>IF(ISBLANK(D90),"-",$D$98/$D$95*D90)</f>
        <v>-</v>
      </c>
      <c r="F90" s="146"/>
      <c r="G90" s="118" t="str">
        <f>IF(ISBLANK(F90),"-",$D$98/$F$95*F90)</f>
        <v>-</v>
      </c>
    </row>
    <row r="91" spans="1:12" ht="21.75" x14ac:dyDescent="0.3">
      <c r="A91" s="22" t="s">
        <v>51</v>
      </c>
      <c r="B91" s="144">
        <v>1</v>
      </c>
      <c r="C91" s="87">
        <v>4</v>
      </c>
      <c r="D91" s="147"/>
      <c r="E91" s="116" t="str">
        <f>IF(ISBLANK(D91),"-",$D$98/$D$95*D91)</f>
        <v>-</v>
      </c>
      <c r="F91" s="153"/>
      <c r="G91" s="120" t="str">
        <f>IF(ISBLANK(F91),"-",$D$98/$D$95*F91)</f>
        <v>-</v>
      </c>
    </row>
    <row r="92" spans="1:12" ht="22.5" thickBot="1" x14ac:dyDescent="0.35">
      <c r="A92" s="22" t="s">
        <v>52</v>
      </c>
      <c r="B92" s="144">
        <v>1</v>
      </c>
      <c r="C92" s="78" t="s">
        <v>12</v>
      </c>
      <c r="D92" s="177" t="e">
        <f>AVERAGE(D88:D91)</f>
        <v>#DIV/0!</v>
      </c>
      <c r="E92" s="60" t="e">
        <f>AVERAGE(E88:E91)</f>
        <v>#DIV/0!</v>
      </c>
      <c r="F92" s="84" t="e">
        <f>AVERAGE(F88:F91)</f>
        <v>#DIV/0!</v>
      </c>
      <c r="G92" s="121" t="e">
        <f>AVERAGE(G88:G91)</f>
        <v>#DIV/0!</v>
      </c>
    </row>
    <row r="93" spans="1:12" ht="21.75" x14ac:dyDescent="0.3">
      <c r="A93" s="22" t="s">
        <v>53</v>
      </c>
      <c r="B93" s="104">
        <v>1</v>
      </c>
      <c r="C93" s="165" t="s">
        <v>17</v>
      </c>
      <c r="D93" s="166"/>
      <c r="E93" s="29"/>
      <c r="F93" s="148"/>
    </row>
    <row r="94" spans="1:12" ht="21.75" x14ac:dyDescent="0.3">
      <c r="A94" s="22" t="s">
        <v>54</v>
      </c>
      <c r="B94" s="104">
        <v>1</v>
      </c>
      <c r="C94" s="167" t="s">
        <v>32</v>
      </c>
      <c r="D94" s="168">
        <f>D93*$B$34</f>
        <v>0</v>
      </c>
      <c r="E94" s="36"/>
      <c r="F94" s="35">
        <f>F93*$B$34</f>
        <v>0</v>
      </c>
    </row>
    <row r="95" spans="1:12" ht="19.5" thickBot="1" x14ac:dyDescent="0.35">
      <c r="A95" s="22" t="s">
        <v>40</v>
      </c>
      <c r="B95" s="163">
        <f>(B94/B93)*(B92/B91)*(B90/B89)*(B88/B87)*B86</f>
        <v>1</v>
      </c>
      <c r="C95" s="167" t="s">
        <v>18</v>
      </c>
      <c r="D95" s="169">
        <f>D94*$B$84/100</f>
        <v>0</v>
      </c>
      <c r="E95" s="38"/>
      <c r="F95" s="37">
        <f>F94*$B$84/100</f>
        <v>0</v>
      </c>
    </row>
    <row r="96" spans="1:12" ht="19.5" thickBot="1" x14ac:dyDescent="0.35">
      <c r="A96" s="194" t="s">
        <v>33</v>
      </c>
      <c r="B96" s="195"/>
      <c r="C96" s="167" t="s">
        <v>19</v>
      </c>
      <c r="D96" s="168">
        <f>D95/$B$95</f>
        <v>0</v>
      </c>
      <c r="E96" s="38"/>
      <c r="F96" s="39">
        <f>F95/$B$95</f>
        <v>0</v>
      </c>
      <c r="G96" s="137"/>
      <c r="H96" s="138"/>
    </row>
    <row r="97" spans="1:10" ht="19.5" thickBot="1" x14ac:dyDescent="0.35">
      <c r="A97" s="196"/>
      <c r="B97" s="197"/>
      <c r="C97" s="167" t="s">
        <v>70</v>
      </c>
      <c r="D97" s="178">
        <f>$B$56/$B$113</f>
        <v>0</v>
      </c>
      <c r="F97" s="41"/>
      <c r="G97" s="139"/>
      <c r="H97" s="138"/>
    </row>
    <row r="98" spans="1:10" x14ac:dyDescent="0.3">
      <c r="C98" s="167" t="s">
        <v>73</v>
      </c>
      <c r="D98" s="168">
        <f>D97*$B$95</f>
        <v>0</v>
      </c>
      <c r="F98" s="41"/>
      <c r="G98" s="137"/>
      <c r="H98" s="138"/>
    </row>
    <row r="99" spans="1:10" ht="19.5" thickBot="1" x14ac:dyDescent="0.35">
      <c r="C99" s="171" t="s">
        <v>74</v>
      </c>
      <c r="D99" s="179">
        <f>D98/B34</f>
        <v>0</v>
      </c>
      <c r="F99" s="45"/>
      <c r="G99" s="137"/>
      <c r="H99" s="138"/>
      <c r="J99" s="61"/>
    </row>
    <row r="100" spans="1:10" x14ac:dyDescent="0.3">
      <c r="C100" s="173" t="s">
        <v>24</v>
      </c>
      <c r="D100" s="174" t="e">
        <f>AVERAGE(E88:E91,G88:G91)</f>
        <v>#DIV/0!</v>
      </c>
      <c r="F100" s="45"/>
      <c r="G100" s="140"/>
      <c r="H100" s="138"/>
      <c r="J100" s="63"/>
    </row>
    <row r="101" spans="1:10" x14ac:dyDescent="0.3">
      <c r="C101" s="40" t="s">
        <v>34</v>
      </c>
      <c r="D101" s="62" t="e">
        <f>STDEV(E88:E91,G88:G91)/D100</f>
        <v>#DIV/0!</v>
      </c>
      <c r="F101" s="45"/>
      <c r="G101" s="137"/>
      <c r="H101" s="138"/>
      <c r="J101" s="63"/>
    </row>
    <row r="102" spans="1:10" ht="19.5" thickBot="1" x14ac:dyDescent="0.35">
      <c r="C102" s="42" t="s">
        <v>6</v>
      </c>
      <c r="D102" s="64">
        <f>COUNT(E88:E91,G88:G91)</f>
        <v>0</v>
      </c>
      <c r="F102" s="45"/>
      <c r="G102" s="137"/>
      <c r="H102" s="138"/>
      <c r="J102" s="63"/>
    </row>
    <row r="103" spans="1:10" ht="19.5" thickBot="1" x14ac:dyDescent="0.35">
      <c r="A103" s="1"/>
      <c r="B103" s="1"/>
      <c r="C103" s="1"/>
      <c r="D103" s="1"/>
      <c r="E103" s="1"/>
    </row>
    <row r="104" spans="1:10" ht="17.25" customHeight="1" x14ac:dyDescent="0.3">
      <c r="A104" s="21" t="s">
        <v>44</v>
      </c>
      <c r="B104" s="143">
        <v>1</v>
      </c>
      <c r="C104" s="65" t="s">
        <v>80</v>
      </c>
      <c r="D104" s="66" t="s">
        <v>45</v>
      </c>
      <c r="E104" s="187" t="s">
        <v>71</v>
      </c>
      <c r="F104" s="67" t="s">
        <v>72</v>
      </c>
    </row>
    <row r="105" spans="1:10" ht="21.75" x14ac:dyDescent="0.3">
      <c r="A105" s="22" t="s">
        <v>55</v>
      </c>
      <c r="B105" s="144">
        <v>1</v>
      </c>
      <c r="C105" s="28">
        <v>1</v>
      </c>
      <c r="D105" s="154"/>
      <c r="E105" s="68" t="str">
        <f t="shared" ref="E105:E110" si="1">IF(ISBLANK(D105),"-",D105/$D$100*$D$97*$B$113)</f>
        <v>-</v>
      </c>
      <c r="F105" s="69" t="str">
        <f t="shared" ref="F105:F110" si="2">IF(ISBLANK(D105), "-", E105/$B$56)</f>
        <v>-</v>
      </c>
    </row>
    <row r="106" spans="1:10" ht="21.75" x14ac:dyDescent="0.3">
      <c r="A106" s="22" t="s">
        <v>56</v>
      </c>
      <c r="B106" s="144">
        <v>1</v>
      </c>
      <c r="C106" s="28">
        <v>2</v>
      </c>
      <c r="D106" s="154"/>
      <c r="E106" s="70" t="str">
        <f t="shared" si="1"/>
        <v>-</v>
      </c>
      <c r="F106" s="96" t="str">
        <f t="shared" si="2"/>
        <v>-</v>
      </c>
    </row>
    <row r="107" spans="1:10" ht="21.75" x14ac:dyDescent="0.3">
      <c r="A107" s="22" t="s">
        <v>57</v>
      </c>
      <c r="B107" s="144">
        <v>1</v>
      </c>
      <c r="C107" s="28">
        <v>3</v>
      </c>
      <c r="D107" s="154"/>
      <c r="E107" s="70" t="str">
        <f t="shared" si="1"/>
        <v>-</v>
      </c>
      <c r="F107" s="96" t="str">
        <f t="shared" si="2"/>
        <v>-</v>
      </c>
    </row>
    <row r="108" spans="1:10" ht="21.75" x14ac:dyDescent="0.3">
      <c r="A108" s="22" t="s">
        <v>58</v>
      </c>
      <c r="B108" s="144">
        <v>1</v>
      </c>
      <c r="C108" s="28">
        <v>4</v>
      </c>
      <c r="D108" s="154"/>
      <c r="E108" s="70" t="str">
        <f t="shared" si="1"/>
        <v>-</v>
      </c>
      <c r="F108" s="96" t="str">
        <f t="shared" si="2"/>
        <v>-</v>
      </c>
    </row>
    <row r="109" spans="1:10" ht="21.75" x14ac:dyDescent="0.3">
      <c r="A109" s="22" t="s">
        <v>59</v>
      </c>
      <c r="B109" s="144">
        <v>1</v>
      </c>
      <c r="C109" s="28">
        <v>5</v>
      </c>
      <c r="D109" s="154"/>
      <c r="E109" s="70" t="str">
        <f t="shared" si="1"/>
        <v>-</v>
      </c>
      <c r="F109" s="96" t="str">
        <f t="shared" si="2"/>
        <v>-</v>
      </c>
    </row>
    <row r="110" spans="1:10" ht="21.75" x14ac:dyDescent="0.3">
      <c r="A110" s="22" t="s">
        <v>60</v>
      </c>
      <c r="B110" s="144">
        <v>1</v>
      </c>
      <c r="C110" s="31">
        <v>6</v>
      </c>
      <c r="D110" s="155"/>
      <c r="E110" s="71" t="str">
        <f t="shared" si="1"/>
        <v>-</v>
      </c>
      <c r="F110" s="97" t="str">
        <f t="shared" si="2"/>
        <v>-</v>
      </c>
    </row>
    <row r="111" spans="1:10" ht="21.75" x14ac:dyDescent="0.3">
      <c r="A111" s="22" t="s">
        <v>61</v>
      </c>
      <c r="B111" s="144">
        <v>1</v>
      </c>
      <c r="C111" s="28"/>
      <c r="D111" s="55"/>
      <c r="E111" s="58"/>
      <c r="F111" s="72"/>
    </row>
    <row r="112" spans="1:10" ht="21.75" x14ac:dyDescent="0.3">
      <c r="A112" s="22" t="s">
        <v>62</v>
      </c>
      <c r="B112" s="144">
        <v>1</v>
      </c>
      <c r="C112" s="28"/>
      <c r="D112" s="73"/>
      <c r="E112" s="74" t="s">
        <v>12</v>
      </c>
      <c r="F112" s="75" t="e">
        <f>AVERAGE(F105:F110)</f>
        <v>#DIV/0!</v>
      </c>
    </row>
    <row r="113" spans="1:12" ht="19.5" thickBot="1" x14ac:dyDescent="0.35">
      <c r="A113" s="22" t="s">
        <v>25</v>
      </c>
      <c r="B113" s="149">
        <f>(B112/B111)*(B110/B109)*(B108/B107)*(B106/B105)*B104</f>
        <v>1</v>
      </c>
      <c r="C113" s="76"/>
      <c r="D113" s="77"/>
      <c r="E113" s="78" t="s">
        <v>34</v>
      </c>
      <c r="F113" s="79" t="e">
        <f>STDEV(F105:F110)/F112</f>
        <v>#DIV/0!</v>
      </c>
      <c r="I113" s="58"/>
    </row>
    <row r="114" spans="1:12" ht="19.5" thickBot="1" x14ac:dyDescent="0.35">
      <c r="A114" s="194" t="s">
        <v>33</v>
      </c>
      <c r="B114" s="198"/>
      <c r="C114" s="80"/>
      <c r="D114" s="81"/>
      <c r="E114" s="82" t="s">
        <v>6</v>
      </c>
      <c r="F114" s="64">
        <f>COUNT(F105:F110)</f>
        <v>0</v>
      </c>
      <c r="I114" s="58"/>
      <c r="J114" s="63"/>
    </row>
    <row r="115" spans="1:12" ht="19.5" thickBot="1" x14ac:dyDescent="0.35">
      <c r="A115" s="196"/>
      <c r="B115" s="199"/>
      <c r="C115" s="58"/>
      <c r="D115" s="58"/>
      <c r="E115" s="58"/>
      <c r="F115" s="55"/>
      <c r="G115" s="58"/>
      <c r="H115" s="58"/>
      <c r="I115" s="58"/>
    </row>
    <row r="116" spans="1:12" x14ac:dyDescent="0.3">
      <c r="A116" s="19"/>
      <c r="B116" s="19"/>
      <c r="C116" s="58"/>
      <c r="D116" s="58"/>
      <c r="E116" s="58"/>
      <c r="F116" s="55"/>
      <c r="G116" s="58"/>
      <c r="H116" s="58"/>
      <c r="I116" s="58"/>
    </row>
    <row r="117" spans="1:12" x14ac:dyDescent="0.3">
      <c r="A117" s="7" t="s">
        <v>77</v>
      </c>
      <c r="B117" s="7" t="s">
        <v>78</v>
      </c>
    </row>
    <row r="118" spans="1:12" x14ac:dyDescent="0.3">
      <c r="A118" s="7"/>
      <c r="B118" s="7"/>
    </row>
    <row r="119" spans="1:12" x14ac:dyDescent="0.3">
      <c r="A119" s="8" t="s">
        <v>9</v>
      </c>
      <c r="B119" s="103">
        <f>B26</f>
        <v>0</v>
      </c>
    </row>
    <row r="120" spans="1:12" x14ac:dyDescent="0.3">
      <c r="A120" s="10" t="s">
        <v>26</v>
      </c>
      <c r="B120" s="103">
        <f>B27</f>
        <v>0</v>
      </c>
    </row>
    <row r="121" spans="1:12" ht="19.5" thickBot="1" x14ac:dyDescent="0.35">
      <c r="A121" s="10" t="s">
        <v>10</v>
      </c>
      <c r="B121" s="103">
        <f>B28</f>
        <v>0</v>
      </c>
    </row>
    <row r="122" spans="1:12" s="12" customFormat="1" ht="15.75" customHeight="1" thickBot="1" x14ac:dyDescent="0.35">
      <c r="A122" s="10" t="s">
        <v>28</v>
      </c>
      <c r="B122" s="103">
        <f>B29</f>
        <v>0</v>
      </c>
      <c r="C122" s="188" t="s">
        <v>35</v>
      </c>
      <c r="D122" s="189"/>
      <c r="E122" s="189"/>
      <c r="F122" s="189"/>
      <c r="G122" s="190"/>
      <c r="I122" s="13"/>
      <c r="J122" s="13"/>
      <c r="K122" s="13"/>
      <c r="L122" s="13"/>
    </row>
    <row r="123" spans="1:12" s="12" customFormat="1" x14ac:dyDescent="0.3">
      <c r="A123" s="10" t="s">
        <v>27</v>
      </c>
      <c r="B123" s="9">
        <f>B121-B122</f>
        <v>0</v>
      </c>
      <c r="C123" s="14"/>
      <c r="D123" s="14"/>
      <c r="E123" s="14"/>
      <c r="F123" s="14"/>
      <c r="G123" s="15"/>
      <c r="I123" s="13"/>
      <c r="J123" s="13"/>
      <c r="K123" s="13"/>
      <c r="L123" s="13"/>
    </row>
    <row r="124" spans="1:12" x14ac:dyDescent="0.3">
      <c r="A124" s="7"/>
      <c r="B124" s="7"/>
    </row>
    <row r="125" spans="1:12" ht="19.5" thickBot="1" x14ac:dyDescent="0.35">
      <c r="A125" s="7"/>
      <c r="B125" s="7"/>
    </row>
    <row r="126" spans="1:12" ht="19.5" thickBot="1" x14ac:dyDescent="0.35">
      <c r="A126" s="21" t="s">
        <v>41</v>
      </c>
      <c r="B126" s="106">
        <v>1</v>
      </c>
      <c r="D126" s="129" t="s">
        <v>13</v>
      </c>
      <c r="E126" s="130"/>
      <c r="F126" s="192" t="s">
        <v>14</v>
      </c>
      <c r="G126" s="193"/>
    </row>
    <row r="127" spans="1:12" ht="21.75" x14ac:dyDescent="0.3">
      <c r="A127" s="22" t="s">
        <v>47</v>
      </c>
      <c r="B127" s="107">
        <v>1</v>
      </c>
      <c r="C127" s="128" t="s">
        <v>16</v>
      </c>
      <c r="D127" s="25" t="s">
        <v>45</v>
      </c>
      <c r="E127" s="86" t="s">
        <v>68</v>
      </c>
      <c r="F127" s="25" t="s">
        <v>45</v>
      </c>
      <c r="G127" s="26" t="s">
        <v>68</v>
      </c>
    </row>
    <row r="128" spans="1:12" ht="21.75" x14ac:dyDescent="0.3">
      <c r="A128" s="22" t="s">
        <v>48</v>
      </c>
      <c r="B128" s="107">
        <v>1</v>
      </c>
      <c r="C128" s="83">
        <v>1</v>
      </c>
      <c r="D128" s="108"/>
      <c r="E128" s="114" t="str">
        <f>IF(ISBLANK(D128),"-",$D$98/$D$95*D128)</f>
        <v>-</v>
      </c>
      <c r="F128" s="108"/>
      <c r="G128" s="117" t="str">
        <f>IF(ISBLANK(F128),"-",$D$98/$F$95*F128)</f>
        <v>-</v>
      </c>
    </row>
    <row r="129" spans="1:10" ht="21.75" x14ac:dyDescent="0.3">
      <c r="A129" s="22" t="s">
        <v>49</v>
      </c>
      <c r="B129" s="107">
        <v>1</v>
      </c>
      <c r="C129" s="55">
        <v>2</v>
      </c>
      <c r="D129" s="109"/>
      <c r="E129" s="115" t="str">
        <f>IF(ISBLANK(D129),"-",$D$98/$D$95*D129)</f>
        <v>-</v>
      </c>
      <c r="F129" s="109"/>
      <c r="G129" s="118" t="str">
        <f>IF(ISBLANK(F129),"-",$D$98/$F$95*F129)</f>
        <v>-</v>
      </c>
    </row>
    <row r="130" spans="1:10" ht="21.75" x14ac:dyDescent="0.3">
      <c r="A130" s="22" t="s">
        <v>50</v>
      </c>
      <c r="B130" s="107">
        <v>1</v>
      </c>
      <c r="C130" s="55">
        <v>3</v>
      </c>
      <c r="D130" s="109"/>
      <c r="E130" s="115" t="str">
        <f>IF(ISBLANK(D130),"-",$D$98/$D$95*D130)</f>
        <v>-</v>
      </c>
      <c r="F130" s="109"/>
      <c r="G130" s="118" t="str">
        <f>IF(ISBLANK(F130),"-",$D$98/$F$95*F130)</f>
        <v>-</v>
      </c>
    </row>
    <row r="131" spans="1:10" ht="21.75" x14ac:dyDescent="0.3">
      <c r="A131" s="22" t="s">
        <v>51</v>
      </c>
      <c r="B131" s="107">
        <v>1</v>
      </c>
      <c r="C131" s="87">
        <v>4</v>
      </c>
      <c r="D131" s="110"/>
      <c r="E131" s="116" t="str">
        <f>IF(ISBLANK(D131),"-",$D$98/$D$95*D131)</f>
        <v>-</v>
      </c>
      <c r="F131" s="119"/>
      <c r="G131" s="120" t="str">
        <f>IF(ISBLANK(F131),"-",$D$98/$D$95*F131)</f>
        <v>-</v>
      </c>
    </row>
    <row r="132" spans="1:10" ht="22.5" thickBot="1" x14ac:dyDescent="0.35">
      <c r="A132" s="22" t="s">
        <v>52</v>
      </c>
      <c r="B132" s="107">
        <v>1</v>
      </c>
      <c r="C132" s="78" t="s">
        <v>12</v>
      </c>
      <c r="D132" s="177" t="e">
        <f>AVERAGE(D128:D131)</f>
        <v>#DIV/0!</v>
      </c>
      <c r="E132" s="60" t="e">
        <f>AVERAGE(E128:E131)</f>
        <v>#DIV/0!</v>
      </c>
      <c r="F132" s="84" t="e">
        <f>AVERAGE(F128:F131)</f>
        <v>#DIV/0!</v>
      </c>
      <c r="G132" s="121" t="e">
        <f>AVERAGE(G128:G131)</f>
        <v>#DIV/0!</v>
      </c>
    </row>
    <row r="133" spans="1:10" ht="21.75" x14ac:dyDescent="0.3">
      <c r="A133" s="22" t="s">
        <v>53</v>
      </c>
      <c r="B133" s="180">
        <v>1</v>
      </c>
      <c r="C133" s="165" t="s">
        <v>17</v>
      </c>
      <c r="D133" s="181"/>
      <c r="E133" s="29"/>
      <c r="F133" s="111"/>
    </row>
    <row r="134" spans="1:10" ht="21.75" x14ac:dyDescent="0.3">
      <c r="A134" s="22" t="s">
        <v>54</v>
      </c>
      <c r="B134" s="180">
        <v>1</v>
      </c>
      <c r="C134" s="167" t="s">
        <v>32</v>
      </c>
      <c r="D134" s="168">
        <f>D133*$B$34</f>
        <v>0</v>
      </c>
      <c r="E134" s="36"/>
      <c r="F134" s="35">
        <f>F133*$B$34</f>
        <v>0</v>
      </c>
    </row>
    <row r="135" spans="1:10" ht="19.5" thickBot="1" x14ac:dyDescent="0.35">
      <c r="A135" s="22" t="s">
        <v>40</v>
      </c>
      <c r="B135" s="180">
        <f>(B134/B133)*(B132/B131)*(B130/B129)*(B128/B127)*B126</f>
        <v>1</v>
      </c>
      <c r="C135" s="167" t="s">
        <v>18</v>
      </c>
      <c r="D135" s="169">
        <f>D134*$B$123/100</f>
        <v>0</v>
      </c>
      <c r="E135" s="38"/>
      <c r="F135" s="37">
        <f>F134*$B$123/100</f>
        <v>0</v>
      </c>
    </row>
    <row r="136" spans="1:10" ht="19.5" thickBot="1" x14ac:dyDescent="0.35">
      <c r="A136" s="194" t="s">
        <v>33</v>
      </c>
      <c r="B136" s="195"/>
      <c r="C136" s="167" t="s">
        <v>19</v>
      </c>
      <c r="D136" s="168">
        <f>D135/$B$135</f>
        <v>0</v>
      </c>
      <c r="E136" s="38"/>
      <c r="F136" s="39">
        <f>F135/$B$135</f>
        <v>0</v>
      </c>
      <c r="G136" s="137"/>
      <c r="H136" s="138"/>
    </row>
    <row r="137" spans="1:10" ht="19.5" thickBot="1" x14ac:dyDescent="0.35">
      <c r="A137" s="196"/>
      <c r="B137" s="197"/>
      <c r="C137" s="167" t="s">
        <v>70</v>
      </c>
      <c r="D137" s="178">
        <f>$B$56/$B$153</f>
        <v>0</v>
      </c>
      <c r="F137" s="41"/>
      <c r="G137" s="139"/>
      <c r="H137" s="138"/>
    </row>
    <row r="138" spans="1:10" x14ac:dyDescent="0.3">
      <c r="C138" s="167" t="s">
        <v>73</v>
      </c>
      <c r="D138" s="168">
        <f>D137*$B$135</f>
        <v>0</v>
      </c>
      <c r="F138" s="41"/>
      <c r="G138" s="137"/>
      <c r="H138" s="138"/>
    </row>
    <row r="139" spans="1:10" ht="19.5" thickBot="1" x14ac:dyDescent="0.35">
      <c r="C139" s="182" t="s">
        <v>74</v>
      </c>
      <c r="D139" s="183">
        <f>D138/B34</f>
        <v>0</v>
      </c>
      <c r="F139" s="45"/>
      <c r="G139" s="137"/>
      <c r="H139" s="138"/>
      <c r="J139" s="61"/>
    </row>
    <row r="140" spans="1:10" x14ac:dyDescent="0.3">
      <c r="C140" s="43" t="s">
        <v>24</v>
      </c>
      <c r="D140" s="44" t="e">
        <f>AVERAGE(E128:E131,G128:G131)</f>
        <v>#DIV/0!</v>
      </c>
      <c r="F140" s="45"/>
      <c r="G140" s="140"/>
      <c r="H140" s="138"/>
      <c r="J140" s="63"/>
    </row>
    <row r="141" spans="1:10" x14ac:dyDescent="0.3">
      <c r="C141" s="40" t="s">
        <v>34</v>
      </c>
      <c r="D141" s="62" t="e">
        <f>STDEV(E128:E131,G128:G131)/D140</f>
        <v>#DIV/0!</v>
      </c>
      <c r="F141" s="45"/>
      <c r="G141" s="137"/>
      <c r="H141" s="138"/>
      <c r="J141" s="63"/>
    </row>
    <row r="142" spans="1:10" ht="19.5" thickBot="1" x14ac:dyDescent="0.35">
      <c r="C142" s="42" t="s">
        <v>6</v>
      </c>
      <c r="D142" s="64">
        <f>COUNT(E128:E131,G128:G131)</f>
        <v>0</v>
      </c>
      <c r="F142" s="45"/>
      <c r="G142" s="137"/>
      <c r="H142" s="138"/>
      <c r="J142" s="63"/>
    </row>
    <row r="143" spans="1:10" ht="19.5" thickBot="1" x14ac:dyDescent="0.35">
      <c r="A143" s="1"/>
      <c r="B143" s="1"/>
      <c r="C143" s="1"/>
      <c r="D143" s="1"/>
      <c r="E143" s="1"/>
    </row>
    <row r="144" spans="1:10" ht="17.25" customHeight="1" x14ac:dyDescent="0.3">
      <c r="A144" s="21" t="s">
        <v>44</v>
      </c>
      <c r="B144" s="106">
        <v>1</v>
      </c>
      <c r="C144" s="65" t="s">
        <v>80</v>
      </c>
      <c r="D144" s="66" t="s">
        <v>45</v>
      </c>
      <c r="E144" s="187" t="s">
        <v>71</v>
      </c>
      <c r="F144" s="67" t="s">
        <v>72</v>
      </c>
    </row>
    <row r="145" spans="1:10" ht="21.75" x14ac:dyDescent="0.3">
      <c r="A145" s="22" t="s">
        <v>55</v>
      </c>
      <c r="B145" s="107">
        <v>1</v>
      </c>
      <c r="C145" s="28">
        <v>1</v>
      </c>
      <c r="D145" s="112"/>
      <c r="E145" s="159" t="str">
        <f t="shared" ref="E145:E150" si="3">IF(ISBLANK(D145),"-",D145/$D$140*$D$137*$B$153)</f>
        <v>-</v>
      </c>
      <c r="F145" s="156" t="str">
        <f t="shared" ref="F145:F150" si="4">IF(ISBLANK(D145), "-", E145/$B$56)</f>
        <v>-</v>
      </c>
    </row>
    <row r="146" spans="1:10" ht="21.75" x14ac:dyDescent="0.3">
      <c r="A146" s="22" t="s">
        <v>56</v>
      </c>
      <c r="B146" s="107">
        <v>1</v>
      </c>
      <c r="C146" s="28">
        <v>2</v>
      </c>
      <c r="D146" s="112"/>
      <c r="E146" s="160" t="str">
        <f t="shared" si="3"/>
        <v>-</v>
      </c>
      <c r="F146" s="157" t="str">
        <f t="shared" si="4"/>
        <v>-</v>
      </c>
    </row>
    <row r="147" spans="1:10" ht="21.75" x14ac:dyDescent="0.3">
      <c r="A147" s="22" t="s">
        <v>57</v>
      </c>
      <c r="B147" s="107">
        <v>1</v>
      </c>
      <c r="C147" s="28">
        <v>3</v>
      </c>
      <c r="D147" s="112"/>
      <c r="E147" s="160" t="str">
        <f t="shared" si="3"/>
        <v>-</v>
      </c>
      <c r="F147" s="157" t="str">
        <f t="shared" si="4"/>
        <v>-</v>
      </c>
    </row>
    <row r="148" spans="1:10" ht="21.75" x14ac:dyDescent="0.3">
      <c r="A148" s="22" t="s">
        <v>58</v>
      </c>
      <c r="B148" s="107">
        <v>1</v>
      </c>
      <c r="C148" s="28">
        <v>4</v>
      </c>
      <c r="D148" s="112"/>
      <c r="E148" s="160" t="str">
        <f t="shared" si="3"/>
        <v>-</v>
      </c>
      <c r="F148" s="157" t="str">
        <f t="shared" si="4"/>
        <v>-</v>
      </c>
    </row>
    <row r="149" spans="1:10" ht="21.75" x14ac:dyDescent="0.3">
      <c r="A149" s="22" t="s">
        <v>59</v>
      </c>
      <c r="B149" s="107">
        <v>1</v>
      </c>
      <c r="C149" s="28">
        <v>5</v>
      </c>
      <c r="D149" s="112"/>
      <c r="E149" s="160" t="str">
        <f t="shared" si="3"/>
        <v>-</v>
      </c>
      <c r="F149" s="157" t="str">
        <f t="shared" si="4"/>
        <v>-</v>
      </c>
    </row>
    <row r="150" spans="1:10" ht="21.75" x14ac:dyDescent="0.3">
      <c r="A150" s="22" t="s">
        <v>60</v>
      </c>
      <c r="B150" s="107">
        <v>1</v>
      </c>
      <c r="C150" s="31">
        <v>6</v>
      </c>
      <c r="D150" s="113"/>
      <c r="E150" s="161" t="str">
        <f t="shared" si="3"/>
        <v>-</v>
      </c>
      <c r="F150" s="158" t="str">
        <f t="shared" si="4"/>
        <v>-</v>
      </c>
    </row>
    <row r="151" spans="1:10" ht="21.75" x14ac:dyDescent="0.3">
      <c r="A151" s="22" t="s">
        <v>61</v>
      </c>
      <c r="B151" s="107">
        <v>1</v>
      </c>
      <c r="C151" s="28"/>
      <c r="D151" s="55"/>
      <c r="E151" s="58"/>
      <c r="F151" s="72"/>
    </row>
    <row r="152" spans="1:10" ht="21.75" x14ac:dyDescent="0.3">
      <c r="A152" s="22" t="s">
        <v>62</v>
      </c>
      <c r="B152" s="107">
        <v>1</v>
      </c>
      <c r="C152" s="28"/>
      <c r="D152" s="73"/>
      <c r="E152" s="74" t="s">
        <v>12</v>
      </c>
      <c r="F152" s="75" t="e">
        <f>AVERAGE(F145:F150)</f>
        <v>#DIV/0!</v>
      </c>
    </row>
    <row r="153" spans="1:10" ht="19.5" thickBot="1" x14ac:dyDescent="0.35">
      <c r="A153" s="22" t="s">
        <v>25</v>
      </c>
      <c r="B153" s="107">
        <f>(B152/B151)*(B150/B149)*(B148/B147)*(B146/B145)*B144</f>
        <v>1</v>
      </c>
      <c r="C153" s="76"/>
      <c r="D153" s="77"/>
      <c r="E153" s="78" t="s">
        <v>34</v>
      </c>
      <c r="F153" s="79" t="e">
        <f>STDEV(F145:F150)/F152</f>
        <v>#DIV/0!</v>
      </c>
      <c r="I153" s="58"/>
    </row>
    <row r="154" spans="1:10" ht="19.5" thickBot="1" x14ac:dyDescent="0.35">
      <c r="A154" s="194" t="s">
        <v>33</v>
      </c>
      <c r="B154" s="198"/>
      <c r="C154" s="80"/>
      <c r="D154" s="81"/>
      <c r="E154" s="82" t="s">
        <v>6</v>
      </c>
      <c r="F154" s="64">
        <f>COUNT(F145:F150)</f>
        <v>0</v>
      </c>
      <c r="I154" s="58"/>
      <c r="J154" s="63"/>
    </row>
    <row r="155" spans="1:10" ht="19.5" thickBot="1" x14ac:dyDescent="0.35">
      <c r="A155" s="196"/>
      <c r="B155" s="199"/>
      <c r="C155" s="58"/>
      <c r="D155" s="58"/>
      <c r="E155" s="58"/>
      <c r="F155" s="55"/>
      <c r="G155" s="58"/>
      <c r="H155" s="58"/>
      <c r="I155" s="58"/>
    </row>
    <row r="156" spans="1:10" x14ac:dyDescent="0.3">
      <c r="A156" s="19"/>
      <c r="B156" s="19"/>
      <c r="C156" s="58"/>
      <c r="D156" s="58"/>
      <c r="E156" s="58"/>
      <c r="F156" s="55"/>
      <c r="G156" s="58"/>
      <c r="H156" s="58"/>
      <c r="I156" s="58"/>
    </row>
    <row r="157" spans="1:10" x14ac:dyDescent="0.3">
      <c r="A157" s="7" t="s">
        <v>77</v>
      </c>
      <c r="B157" s="184" t="s">
        <v>79</v>
      </c>
      <c r="C157" s="58"/>
      <c r="D157" s="58"/>
      <c r="E157" s="58"/>
      <c r="F157" s="55"/>
      <c r="G157" s="58"/>
      <c r="H157" s="58"/>
      <c r="I157" s="58"/>
    </row>
    <row r="158" spans="1:10" x14ac:dyDescent="0.3">
      <c r="A158" s="19"/>
      <c r="B158" s="19"/>
      <c r="C158" s="58"/>
      <c r="D158" s="58"/>
      <c r="E158" s="58"/>
      <c r="F158" s="55"/>
      <c r="G158" s="58"/>
      <c r="H158" s="58"/>
      <c r="I158" s="58"/>
    </row>
    <row r="159" spans="1:10" x14ac:dyDescent="0.3">
      <c r="A159" s="74" t="s">
        <v>12</v>
      </c>
      <c r="B159" s="186" t="e">
        <f>AVERAGE(F105:F110,F145:F150)</f>
        <v>#DIV/0!</v>
      </c>
      <c r="C159" s="58"/>
      <c r="D159" s="58"/>
      <c r="E159" s="58"/>
      <c r="F159" s="55"/>
      <c r="G159" s="58"/>
      <c r="H159" s="58"/>
      <c r="I159" s="58"/>
    </row>
    <row r="160" spans="1:10" x14ac:dyDescent="0.3">
      <c r="A160" s="78" t="s">
        <v>34</v>
      </c>
      <c r="B160" s="185" t="e">
        <f>STDEV(F105:F110,F145:F150)/B159</f>
        <v>#DIV/0!</v>
      </c>
      <c r="C160" s="58"/>
      <c r="D160" s="58"/>
      <c r="E160" s="58"/>
      <c r="F160" s="55"/>
      <c r="G160" s="58"/>
      <c r="H160" s="58"/>
      <c r="I160" s="58"/>
    </row>
    <row r="161" spans="1:9" ht="19.5" thickBot="1" x14ac:dyDescent="0.35">
      <c r="A161" s="82" t="s">
        <v>6</v>
      </c>
      <c r="B161" s="64">
        <f>COUNT(F105:F110,F145:F150)</f>
        <v>0</v>
      </c>
      <c r="C161" s="58"/>
      <c r="D161" s="58"/>
      <c r="E161" s="58"/>
      <c r="F161" s="55"/>
      <c r="G161" s="58"/>
      <c r="H161" s="58"/>
      <c r="I161" s="58"/>
    </row>
    <row r="162" spans="1:9" ht="19.5" thickBot="1" x14ac:dyDescent="0.35">
      <c r="A162" s="98"/>
      <c r="B162" s="98"/>
      <c r="C162" s="99"/>
      <c r="D162" s="99"/>
      <c r="E162" s="99"/>
      <c r="F162" s="99"/>
      <c r="G162" s="99"/>
      <c r="H162" s="99"/>
    </row>
    <row r="163" spans="1:9" x14ac:dyDescent="0.3">
      <c r="B163" s="204" t="s">
        <v>63</v>
      </c>
      <c r="C163" s="204"/>
      <c r="E163" s="85" t="s">
        <v>65</v>
      </c>
      <c r="F163" s="126"/>
      <c r="G163" s="204" t="s">
        <v>64</v>
      </c>
      <c r="H163" s="204"/>
    </row>
    <row r="164" spans="1:9" ht="45" customHeight="1" x14ac:dyDescent="0.3">
      <c r="A164" s="127" t="s">
        <v>11</v>
      </c>
      <c r="B164" s="122"/>
      <c r="C164" s="122"/>
      <c r="E164" s="122"/>
      <c r="F164" s="58"/>
      <c r="G164" s="124"/>
      <c r="H164" s="124"/>
    </row>
    <row r="165" spans="1:9" ht="45" customHeight="1" x14ac:dyDescent="0.3">
      <c r="A165" s="127" t="s">
        <v>66</v>
      </c>
      <c r="B165" s="123"/>
      <c r="C165" s="123"/>
      <c r="E165" s="123"/>
      <c r="F165" s="58"/>
      <c r="G165" s="125"/>
      <c r="H165" s="125"/>
    </row>
    <row r="166" spans="1:9" x14ac:dyDescent="0.3">
      <c r="A166" s="54"/>
      <c r="B166" s="54"/>
      <c r="C166" s="55"/>
      <c r="D166" s="55"/>
      <c r="E166" s="55"/>
      <c r="F166" s="56"/>
      <c r="G166" s="55"/>
      <c r="H166" s="55"/>
      <c r="I166" s="58"/>
    </row>
    <row r="167" spans="1:9" x14ac:dyDescent="0.3">
      <c r="A167" s="54"/>
      <c r="B167" s="54"/>
      <c r="C167" s="55"/>
      <c r="D167" s="55"/>
      <c r="E167" s="55"/>
      <c r="F167" s="56"/>
      <c r="G167" s="55"/>
      <c r="H167" s="55"/>
      <c r="I167" s="58"/>
    </row>
    <row r="168" spans="1:9" x14ac:dyDescent="0.3">
      <c r="A168" s="54"/>
      <c r="B168" s="54"/>
      <c r="C168" s="55"/>
      <c r="D168" s="55"/>
      <c r="E168" s="55"/>
      <c r="F168" s="56"/>
      <c r="G168" s="55"/>
      <c r="H168" s="55"/>
      <c r="I168" s="58"/>
    </row>
    <row r="169" spans="1:9" x14ac:dyDescent="0.3">
      <c r="A169" s="54"/>
      <c r="B169" s="54"/>
      <c r="C169" s="55"/>
      <c r="D169" s="55"/>
      <c r="E169" s="55"/>
      <c r="F169" s="56"/>
      <c r="G169" s="55"/>
      <c r="H169" s="55"/>
      <c r="I169" s="58"/>
    </row>
    <row r="170" spans="1:9" x14ac:dyDescent="0.3">
      <c r="A170" s="54"/>
      <c r="B170" s="54"/>
      <c r="C170" s="55"/>
      <c r="D170" s="55"/>
      <c r="E170" s="55"/>
      <c r="F170" s="56"/>
      <c r="G170" s="55"/>
      <c r="H170" s="55"/>
      <c r="I170" s="58"/>
    </row>
    <row r="171" spans="1:9" x14ac:dyDescent="0.3">
      <c r="A171" s="54"/>
      <c r="B171" s="54"/>
      <c r="C171" s="55"/>
      <c r="D171" s="55"/>
      <c r="E171" s="55"/>
      <c r="F171" s="56"/>
      <c r="G171" s="55"/>
      <c r="H171" s="55"/>
      <c r="I171" s="58"/>
    </row>
    <row r="172" spans="1:9" x14ac:dyDescent="0.3">
      <c r="A172" s="54"/>
      <c r="B172" s="54"/>
      <c r="C172" s="55"/>
      <c r="D172" s="55"/>
      <c r="E172" s="55"/>
      <c r="F172" s="56"/>
      <c r="G172" s="55"/>
      <c r="H172" s="55"/>
      <c r="I172" s="58"/>
    </row>
    <row r="173" spans="1:9" x14ac:dyDescent="0.3">
      <c r="A173" s="54"/>
      <c r="B173" s="54"/>
      <c r="C173" s="55"/>
      <c r="D173" s="55"/>
      <c r="E173" s="55"/>
      <c r="F173" s="56"/>
      <c r="G173" s="55"/>
      <c r="H173" s="55"/>
      <c r="I173" s="58"/>
    </row>
    <row r="174" spans="1:9" x14ac:dyDescent="0.3">
      <c r="A174" s="54"/>
      <c r="B174" s="54"/>
      <c r="C174" s="55"/>
      <c r="D174" s="55"/>
      <c r="E174" s="55"/>
      <c r="F174" s="56"/>
      <c r="G174" s="55"/>
      <c r="H174" s="55"/>
      <c r="I174" s="58"/>
    </row>
  </sheetData>
  <sheetProtection selectLockedCells="1"/>
  <mergeCells count="24">
    <mergeCell ref="B163:C163"/>
    <mergeCell ref="G163:H163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F126:G126"/>
    <mergeCell ref="A136:B137"/>
    <mergeCell ref="A154:B155"/>
    <mergeCell ref="C122:G122"/>
    <mergeCell ref="B18:C18"/>
    <mergeCell ref="F86:G86"/>
    <mergeCell ref="A96:B97"/>
    <mergeCell ref="A114:B115"/>
    <mergeCell ref="A46:B47"/>
    <mergeCell ref="C83:G83"/>
    <mergeCell ref="A70:B71"/>
  </mergeCells>
  <printOptions horizontalCentered="1" verticalCentered="1"/>
  <pageMargins left="0.7" right="0.7" top="0.75" bottom="0.75" header="0.3" footer="0.3"/>
  <pageSetup paperSize="9" scale="22" orientation="portrait" r:id="rId1"/>
  <headerFooter alignWithMargins="0">
    <oddFooter>&amp;C&amp;P of &amp;N&amp;R&amp;D &amp;T</oddFooter>
  </headerFooter>
  <rowBreaks count="1" manualBreakCount="1">
    <brk id="7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AlphyP</cp:lastModifiedBy>
  <cp:lastPrinted>2014-07-28T08:53:16Z</cp:lastPrinted>
  <dcterms:created xsi:type="dcterms:W3CDTF">2005-07-05T10:19:27Z</dcterms:created>
  <dcterms:modified xsi:type="dcterms:W3CDTF">2014-08-16T09:31:08Z</dcterms:modified>
</cp:coreProperties>
</file>