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lso\Desktop\School_2\NW_Data_Science_Course\WK1\Home Work\"/>
    </mc:Choice>
  </mc:AlternateContent>
  <xr:revisionPtr revIDLastSave="0" documentId="13_ncr:1_{556B0537-4594-4788-9CA5-E80DF855BDE7}" xr6:coauthVersionLast="46" xr6:coauthVersionMax="46" xr10:uidLastSave="{00000000-0000-0000-0000-000000000000}"/>
  <bookViews>
    <workbookView xWindow="-120" yWindow="-120" windowWidth="38640" windowHeight="15840" activeTab="2" xr2:uid="{00000000-000D-0000-FFFF-FFFF00000000}"/>
  </bookViews>
  <sheets>
    <sheet name="Category Statistics" sheetId="3" r:id="rId1"/>
    <sheet name="Outcomes Based on Launch Date" sheetId="6" r:id="rId2"/>
    <sheet name="Theater Outcomes by launch date" sheetId="14" r:id="rId3"/>
    <sheet name="Kickstarter" sheetId="1" r:id="rId4"/>
    <sheet name="Outcomes Based on Goals" sheetId="15" r:id="rId5"/>
    <sheet name="Descriptive Statistics" sheetId="11" r:id="rId6"/>
    <sheet name="Edinburgh Research" sheetId="7" r:id="rId7"/>
    <sheet name="Outcomes" sheetId="5" r:id="rId8"/>
  </sheets>
  <definedNames>
    <definedName name="_xlnm._FilterDatabase" localSheetId="3" hidden="1">Kickstarter!$A$1:$V$4115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5" l="1"/>
  <c r="H3" i="15"/>
  <c r="H4" i="15"/>
  <c r="H5" i="15"/>
  <c r="H6" i="15"/>
  <c r="H7" i="15"/>
  <c r="H8" i="15"/>
  <c r="H9" i="15"/>
  <c r="H10" i="15"/>
  <c r="H11" i="15"/>
  <c r="H12" i="15"/>
  <c r="H13" i="15"/>
  <c r="H2" i="15"/>
  <c r="G14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14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2" i="15"/>
  <c r="D14" i="15"/>
  <c r="C14" i="15"/>
  <c r="D13" i="15"/>
  <c r="C13" i="15"/>
  <c r="D12" i="15"/>
  <c r="D11" i="15"/>
  <c r="D10" i="15"/>
  <c r="D9" i="15"/>
  <c r="D8" i="15"/>
  <c r="D7" i="15"/>
  <c r="D6" i="15"/>
  <c r="D5" i="15"/>
  <c r="D4" i="15"/>
  <c r="D3" i="15"/>
  <c r="D2" i="15"/>
  <c r="C2" i="15"/>
  <c r="B2" i="15"/>
  <c r="B13" i="15"/>
  <c r="C12" i="15"/>
  <c r="C11" i="15"/>
  <c r="C10" i="15"/>
  <c r="C9" i="15"/>
  <c r="C8" i="15"/>
  <c r="C7" i="15"/>
  <c r="C6" i="15"/>
  <c r="C5" i="15"/>
  <c r="C4" i="15"/>
  <c r="C3" i="15"/>
  <c r="B3" i="15"/>
  <c r="B12" i="15"/>
  <c r="B11" i="15"/>
  <c r="B10" i="15"/>
  <c r="B9" i="15"/>
  <c r="B8" i="15"/>
  <c r="B7" i="15"/>
  <c r="B6" i="15"/>
  <c r="B5" i="15"/>
  <c r="B4" i="15"/>
  <c r="C13" i="11"/>
  <c r="C12" i="11"/>
  <c r="C14" i="11" s="1"/>
  <c r="C11" i="11"/>
  <c r="B13" i="11"/>
  <c r="B12" i="11"/>
  <c r="B14" i="11" s="1"/>
  <c r="B11" i="11"/>
  <c r="C6" i="11"/>
  <c r="C5" i="11"/>
  <c r="C4" i="11"/>
  <c r="B6" i="11"/>
  <c r="B5" i="11"/>
  <c r="B7" i="11" s="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C2" i="7"/>
  <c r="C3" i="7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3368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3609" i="1"/>
  <c r="F1290" i="1"/>
  <c r="F1291" i="1"/>
  <c r="F1292" i="1"/>
  <c r="F1293" i="1"/>
  <c r="F1294" i="1"/>
  <c r="F1295" i="1"/>
  <c r="F3369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3833" i="1"/>
  <c r="F3167" i="1"/>
  <c r="F2796" i="1"/>
  <c r="F2799" i="1"/>
  <c r="F2800" i="1"/>
  <c r="F2801" i="1"/>
  <c r="F2802" i="1"/>
  <c r="F3373" i="1"/>
  <c r="F2804" i="1"/>
  <c r="F2805" i="1"/>
  <c r="F2806" i="1"/>
  <c r="F3538" i="1"/>
  <c r="F2808" i="1"/>
  <c r="F2809" i="1"/>
  <c r="F2810" i="1"/>
  <c r="F2811" i="1"/>
  <c r="F2812" i="1"/>
  <c r="F2813" i="1"/>
  <c r="F2814" i="1"/>
  <c r="F2815" i="1"/>
  <c r="F2816" i="1"/>
  <c r="F3610" i="1"/>
  <c r="F2818" i="1"/>
  <c r="F3321" i="1"/>
  <c r="F2820" i="1"/>
  <c r="F2821" i="1"/>
  <c r="F3695" i="1"/>
  <c r="F2823" i="1"/>
  <c r="F2824" i="1"/>
  <c r="F3822" i="1"/>
  <c r="F3296" i="1"/>
  <c r="F2827" i="1"/>
  <c r="F2828" i="1"/>
  <c r="F2829" i="1"/>
  <c r="F2830" i="1"/>
  <c r="F2831" i="1"/>
  <c r="F2832" i="1"/>
  <c r="F2833" i="1"/>
  <c r="F2834" i="1"/>
  <c r="F2835" i="1"/>
  <c r="F2836" i="1"/>
  <c r="F2837" i="1"/>
  <c r="F3535" i="1"/>
  <c r="F1296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3832" i="1"/>
  <c r="F2979" i="1"/>
  <c r="F2825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2826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7" s="1"/>
  <c r="F3181" i="1"/>
  <c r="F3182" i="1"/>
  <c r="F3380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7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578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2797" i="1"/>
  <c r="F3286" i="1"/>
  <c r="F3287" i="1"/>
  <c r="F3288" i="1"/>
  <c r="F3289" i="1"/>
  <c r="F3290" i="1"/>
  <c r="F3393" i="1"/>
  <c r="F3292" i="1"/>
  <c r="F3394" i="1"/>
  <c r="F3820" i="1"/>
  <c r="F3295" i="1"/>
  <c r="F3323" i="1"/>
  <c r="F3183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542" i="1"/>
  <c r="F3312" i="1"/>
  <c r="F3313" i="1"/>
  <c r="F3314" i="1"/>
  <c r="F3315" i="1"/>
  <c r="F3316" i="1"/>
  <c r="F3317" i="1"/>
  <c r="F3318" i="1"/>
  <c r="F3319" i="1"/>
  <c r="F3320" i="1"/>
  <c r="F3396" i="1"/>
  <c r="F3322" i="1"/>
  <c r="F3397" i="1"/>
  <c r="F3324" i="1"/>
  <c r="F3325" i="1"/>
  <c r="F3326" i="1"/>
  <c r="F3539" i="1"/>
  <c r="F3328" i="1"/>
  <c r="F2798" i="1"/>
  <c r="F3330" i="1"/>
  <c r="F3331" i="1"/>
  <c r="E5" i="7" s="1"/>
  <c r="F3332" i="1"/>
  <c r="F3333" i="1"/>
  <c r="F3334" i="1"/>
  <c r="F3335" i="1"/>
  <c r="F3336" i="1"/>
  <c r="F3337" i="1"/>
  <c r="F3619" i="1"/>
  <c r="F3339" i="1"/>
  <c r="F3340" i="1"/>
  <c r="F3341" i="1"/>
  <c r="F3342" i="1"/>
  <c r="F3343" i="1"/>
  <c r="F3344" i="1"/>
  <c r="F3257" i="1"/>
  <c r="F3346" i="1"/>
  <c r="F3399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406" i="1"/>
  <c r="F3365" i="1"/>
  <c r="F3366" i="1"/>
  <c r="F3367" i="1"/>
  <c r="F3407" i="1"/>
  <c r="F2838" i="1"/>
  <c r="F3370" i="1"/>
  <c r="F3371" i="1"/>
  <c r="F3372" i="1"/>
  <c r="F3702" i="1"/>
  <c r="F3374" i="1"/>
  <c r="F3375" i="1"/>
  <c r="F3376" i="1"/>
  <c r="F3377" i="1"/>
  <c r="F3378" i="1"/>
  <c r="F3379" i="1"/>
  <c r="F3345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410" i="1"/>
  <c r="F3411" i="1"/>
  <c r="F3395" i="1"/>
  <c r="F3347" i="1"/>
  <c r="F3415" i="1"/>
  <c r="F3398" i="1"/>
  <c r="F3651" i="1"/>
  <c r="F3400" i="1"/>
  <c r="F3401" i="1"/>
  <c r="F3402" i="1"/>
  <c r="F3403" i="1"/>
  <c r="F3404" i="1"/>
  <c r="F3405" i="1"/>
  <c r="F3417" i="1"/>
  <c r="F3547" i="1"/>
  <c r="F3408" i="1"/>
  <c r="F3409" i="1"/>
  <c r="F3422" i="1"/>
  <c r="F3425" i="1"/>
  <c r="F3412" i="1"/>
  <c r="F3413" i="1"/>
  <c r="F3414" i="1"/>
  <c r="F3431" i="1"/>
  <c r="F3416" i="1"/>
  <c r="F3706" i="1"/>
  <c r="F3418" i="1"/>
  <c r="F3419" i="1"/>
  <c r="F3420" i="1"/>
  <c r="F3421" i="1"/>
  <c r="F3285" i="1"/>
  <c r="F3423" i="1"/>
  <c r="F3424" i="1"/>
  <c r="F3652" i="1"/>
  <c r="F3426" i="1"/>
  <c r="F3427" i="1"/>
  <c r="F3428" i="1"/>
  <c r="F3429" i="1"/>
  <c r="F3430" i="1"/>
  <c r="F3727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653" i="1"/>
  <c r="F3445" i="1"/>
  <c r="F3579" i="1"/>
  <c r="F3447" i="1"/>
  <c r="F3448" i="1"/>
  <c r="F3449" i="1"/>
  <c r="F3450" i="1"/>
  <c r="F3451" i="1"/>
  <c r="F3444" i="1"/>
  <c r="F3297" i="1"/>
  <c r="F3454" i="1"/>
  <c r="F3581" i="1"/>
  <c r="F3291" i="1"/>
  <c r="F3457" i="1"/>
  <c r="F3458" i="1"/>
  <c r="F3459" i="1"/>
  <c r="F3460" i="1"/>
  <c r="F3446" i="1"/>
  <c r="F3452" i="1"/>
  <c r="F3453" i="1"/>
  <c r="F3654" i="1"/>
  <c r="F3465" i="1"/>
  <c r="F3466" i="1"/>
  <c r="F3467" i="1"/>
  <c r="F3468" i="1"/>
  <c r="F3469" i="1"/>
  <c r="F3470" i="1"/>
  <c r="F3471" i="1"/>
  <c r="F3662" i="1"/>
  <c r="F3455" i="1"/>
  <c r="F3474" i="1"/>
  <c r="F3475" i="1"/>
  <c r="F3476" i="1"/>
  <c r="E2" i="7" s="1"/>
  <c r="F3582" i="1"/>
  <c r="F3589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56" i="1"/>
  <c r="F3494" i="1"/>
  <c r="F3495" i="1"/>
  <c r="F3541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826" i="1"/>
  <c r="F3511" i="1"/>
  <c r="F541" i="1"/>
  <c r="F3513" i="1"/>
  <c r="F3514" i="1"/>
  <c r="F3515" i="1"/>
  <c r="F3461" i="1"/>
  <c r="F3517" i="1"/>
  <c r="F3518" i="1"/>
  <c r="F3519" i="1"/>
  <c r="F3520" i="1"/>
  <c r="F3521" i="1"/>
  <c r="F3522" i="1"/>
  <c r="F3554" i="1"/>
  <c r="F3524" i="1"/>
  <c r="F3525" i="1"/>
  <c r="F3526" i="1"/>
  <c r="F3462" i="1"/>
  <c r="F3528" i="1"/>
  <c r="F3529" i="1"/>
  <c r="F3530" i="1"/>
  <c r="F3463" i="1"/>
  <c r="F3532" i="1"/>
  <c r="F3533" i="1"/>
  <c r="F3534" i="1"/>
  <c r="F3464" i="1"/>
  <c r="F3536" i="1"/>
  <c r="F3537" i="1"/>
  <c r="F3813" i="1"/>
  <c r="F3294" i="1"/>
  <c r="F3540" i="1"/>
  <c r="F3327" i="1"/>
  <c r="F3590" i="1"/>
  <c r="F3543" i="1"/>
  <c r="F3544" i="1"/>
  <c r="F3545" i="1"/>
  <c r="F3546" i="1"/>
  <c r="F3665" i="1"/>
  <c r="F3548" i="1"/>
  <c r="F3549" i="1"/>
  <c r="F3550" i="1"/>
  <c r="F3551" i="1"/>
  <c r="F3552" i="1"/>
  <c r="F3553" i="1"/>
  <c r="F2822" i="1"/>
  <c r="F3555" i="1"/>
  <c r="F3556" i="1"/>
  <c r="F3557" i="1"/>
  <c r="F3558" i="1"/>
  <c r="F3559" i="1"/>
  <c r="F3560" i="1"/>
  <c r="F3561" i="1"/>
  <c r="F3562" i="1"/>
  <c r="F3563" i="1"/>
  <c r="F3574" i="1"/>
  <c r="F3472" i="1"/>
  <c r="F3566" i="1"/>
  <c r="F3567" i="1"/>
  <c r="F3568" i="1"/>
  <c r="F3569" i="1"/>
  <c r="F3570" i="1"/>
  <c r="F3571" i="1"/>
  <c r="F3572" i="1"/>
  <c r="F3573" i="1"/>
  <c r="F3473" i="1"/>
  <c r="F3575" i="1"/>
  <c r="F3576" i="1"/>
  <c r="F3577" i="1"/>
  <c r="F3828" i="1"/>
  <c r="F3329" i="1"/>
  <c r="F3580" i="1"/>
  <c r="F3477" i="1"/>
  <c r="F1289" i="1"/>
  <c r="F3583" i="1"/>
  <c r="F3584" i="1"/>
  <c r="F3585" i="1"/>
  <c r="F3586" i="1"/>
  <c r="F3587" i="1"/>
  <c r="F3588" i="1"/>
  <c r="F3478" i="1"/>
  <c r="F3713" i="1"/>
  <c r="F3591" i="1"/>
  <c r="F3592" i="1"/>
  <c r="F3293" i="1"/>
  <c r="F3594" i="1"/>
  <c r="F3595" i="1"/>
  <c r="F3596" i="1"/>
  <c r="F3597" i="1"/>
  <c r="F3598" i="1"/>
  <c r="F3599" i="1"/>
  <c r="F3600" i="1"/>
  <c r="F3493" i="1"/>
  <c r="F3838" i="1"/>
  <c r="F3603" i="1"/>
  <c r="F3604" i="1"/>
  <c r="F3605" i="1"/>
  <c r="F3606" i="1"/>
  <c r="F3666" i="1"/>
  <c r="F3608" i="1"/>
  <c r="F3364" i="1"/>
  <c r="F2803" i="1"/>
  <c r="F3611" i="1"/>
  <c r="F3612" i="1"/>
  <c r="F3613" i="1"/>
  <c r="F3614" i="1"/>
  <c r="F3615" i="1"/>
  <c r="F3616" i="1"/>
  <c r="F3617" i="1"/>
  <c r="F3618" i="1"/>
  <c r="F2980" i="1"/>
  <c r="F3620" i="1"/>
  <c r="E3" i="7" s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2839" i="1"/>
  <c r="F3496" i="1"/>
  <c r="F3510" i="1"/>
  <c r="F3593" i="1"/>
  <c r="F3655" i="1"/>
  <c r="F3656" i="1"/>
  <c r="F3657" i="1"/>
  <c r="F3658" i="1"/>
  <c r="F3659" i="1"/>
  <c r="F3660" i="1"/>
  <c r="F3661" i="1"/>
  <c r="F3667" i="1"/>
  <c r="F3663" i="1"/>
  <c r="F3664" i="1"/>
  <c r="F3686" i="1"/>
  <c r="F2807" i="1"/>
  <c r="F3311" i="1"/>
  <c r="F3668" i="1"/>
  <c r="F3669" i="1"/>
  <c r="F3670" i="1"/>
  <c r="F3671" i="1"/>
  <c r="F3688" i="1"/>
  <c r="F3673" i="1"/>
  <c r="F3674" i="1"/>
  <c r="F3675" i="1"/>
  <c r="F3676" i="1"/>
  <c r="F3837" i="1"/>
  <c r="F2817" i="1"/>
  <c r="F3679" i="1"/>
  <c r="F3680" i="1"/>
  <c r="F3681" i="1"/>
  <c r="F3682" i="1"/>
  <c r="F3683" i="1"/>
  <c r="F3684" i="1"/>
  <c r="F3685" i="1"/>
  <c r="F2978" i="1"/>
  <c r="F3687" i="1"/>
  <c r="F3564" i="1"/>
  <c r="F3689" i="1"/>
  <c r="F3690" i="1"/>
  <c r="F3691" i="1"/>
  <c r="F3692" i="1"/>
  <c r="F3693" i="1"/>
  <c r="F3694" i="1"/>
  <c r="F3565" i="1"/>
  <c r="F3696" i="1"/>
  <c r="F3697" i="1"/>
  <c r="F3698" i="1"/>
  <c r="F3699" i="1"/>
  <c r="F3700" i="1"/>
  <c r="F3701" i="1"/>
  <c r="F3512" i="1"/>
  <c r="F3703" i="1"/>
  <c r="F3704" i="1"/>
  <c r="F3705" i="1"/>
  <c r="F3601" i="1"/>
  <c r="F3707" i="1"/>
  <c r="F3708" i="1"/>
  <c r="F3709" i="1"/>
  <c r="F3710" i="1"/>
  <c r="F3711" i="1"/>
  <c r="F3712" i="1"/>
  <c r="F3516" i="1"/>
  <c r="F3714" i="1"/>
  <c r="F3715" i="1"/>
  <c r="F3716" i="1"/>
  <c r="F3717" i="1"/>
  <c r="F3718" i="1"/>
  <c r="F3719" i="1"/>
  <c r="F3523" i="1"/>
  <c r="F3720" i="1"/>
  <c r="F3722" i="1"/>
  <c r="F3723" i="1"/>
  <c r="F3724" i="1"/>
  <c r="F3725" i="1"/>
  <c r="F3726" i="1"/>
  <c r="F3602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672" i="1"/>
  <c r="F3814" i="1"/>
  <c r="F3815" i="1"/>
  <c r="F3816" i="1"/>
  <c r="F3817" i="1"/>
  <c r="F3818" i="1"/>
  <c r="F3819" i="1"/>
  <c r="F3677" i="1"/>
  <c r="F3821" i="1"/>
  <c r="F3607" i="1"/>
  <c r="F3823" i="1"/>
  <c r="F3824" i="1"/>
  <c r="F3825" i="1"/>
  <c r="F3678" i="1"/>
  <c r="F3827" i="1"/>
  <c r="F3338" i="1"/>
  <c r="F3829" i="1"/>
  <c r="F3830" i="1"/>
  <c r="F3527" i="1"/>
  <c r="F3831" i="1"/>
  <c r="F3531" i="1"/>
  <c r="F3834" i="1"/>
  <c r="F3835" i="1"/>
  <c r="F3836" i="1"/>
  <c r="F3721" i="1"/>
  <c r="F2819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D3" i="7"/>
  <c r="D4" i="7"/>
  <c r="D5" i="7"/>
  <c r="D6" i="7"/>
  <c r="D2" i="7"/>
  <c r="C4" i="7"/>
  <c r="C5" i="7"/>
  <c r="C6" i="7"/>
  <c r="B2" i="7"/>
  <c r="B3" i="7"/>
  <c r="B4" i="7"/>
  <c r="B5" i="7"/>
  <c r="B6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3368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3609" i="1"/>
  <c r="U1290" i="1"/>
  <c r="U1291" i="1"/>
  <c r="U1292" i="1"/>
  <c r="U1293" i="1"/>
  <c r="U1294" i="1"/>
  <c r="U1295" i="1"/>
  <c r="U3369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3833" i="1"/>
  <c r="U3167" i="1"/>
  <c r="U2796" i="1"/>
  <c r="U2799" i="1"/>
  <c r="U2800" i="1"/>
  <c r="U2801" i="1"/>
  <c r="U2802" i="1"/>
  <c r="U3373" i="1"/>
  <c r="U2804" i="1"/>
  <c r="U2805" i="1"/>
  <c r="U2806" i="1"/>
  <c r="U3538" i="1"/>
  <c r="U2808" i="1"/>
  <c r="U2809" i="1"/>
  <c r="U2810" i="1"/>
  <c r="U2811" i="1"/>
  <c r="U2812" i="1"/>
  <c r="U2813" i="1"/>
  <c r="U2814" i="1"/>
  <c r="U2815" i="1"/>
  <c r="U2816" i="1"/>
  <c r="U3610" i="1"/>
  <c r="U2818" i="1"/>
  <c r="U3321" i="1"/>
  <c r="U2820" i="1"/>
  <c r="U2821" i="1"/>
  <c r="U3695" i="1"/>
  <c r="U2823" i="1"/>
  <c r="U2824" i="1"/>
  <c r="U3822" i="1"/>
  <c r="U3296" i="1"/>
  <c r="U2827" i="1"/>
  <c r="U2828" i="1"/>
  <c r="U2829" i="1"/>
  <c r="U2830" i="1"/>
  <c r="U2831" i="1"/>
  <c r="U2832" i="1"/>
  <c r="U2833" i="1"/>
  <c r="U2834" i="1"/>
  <c r="U2835" i="1"/>
  <c r="U2836" i="1"/>
  <c r="U2837" i="1"/>
  <c r="U3535" i="1"/>
  <c r="U1296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3832" i="1"/>
  <c r="U2979" i="1"/>
  <c r="U2825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2826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380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578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2797" i="1"/>
  <c r="U3286" i="1"/>
  <c r="U3287" i="1"/>
  <c r="U3288" i="1"/>
  <c r="U3289" i="1"/>
  <c r="U3290" i="1"/>
  <c r="U3393" i="1"/>
  <c r="U3292" i="1"/>
  <c r="U3394" i="1"/>
  <c r="U3820" i="1"/>
  <c r="U3295" i="1"/>
  <c r="U3323" i="1"/>
  <c r="U3183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542" i="1"/>
  <c r="U3312" i="1"/>
  <c r="U3313" i="1"/>
  <c r="U3314" i="1"/>
  <c r="U3315" i="1"/>
  <c r="U3316" i="1"/>
  <c r="U3317" i="1"/>
  <c r="U3318" i="1"/>
  <c r="U3319" i="1"/>
  <c r="U3320" i="1"/>
  <c r="U3396" i="1"/>
  <c r="U3322" i="1"/>
  <c r="U3397" i="1"/>
  <c r="U3324" i="1"/>
  <c r="U3325" i="1"/>
  <c r="U3326" i="1"/>
  <c r="U3539" i="1"/>
  <c r="U3328" i="1"/>
  <c r="U2798" i="1"/>
  <c r="U3330" i="1"/>
  <c r="U3331" i="1"/>
  <c r="U3332" i="1"/>
  <c r="U3333" i="1"/>
  <c r="U3334" i="1"/>
  <c r="U3335" i="1"/>
  <c r="U3336" i="1"/>
  <c r="U3337" i="1"/>
  <c r="U3619" i="1"/>
  <c r="U3339" i="1"/>
  <c r="U3340" i="1"/>
  <c r="U3341" i="1"/>
  <c r="U3342" i="1"/>
  <c r="U3343" i="1"/>
  <c r="U3344" i="1"/>
  <c r="U3257" i="1"/>
  <c r="U3346" i="1"/>
  <c r="U3399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406" i="1"/>
  <c r="U3365" i="1"/>
  <c r="U3366" i="1"/>
  <c r="U3367" i="1"/>
  <c r="U3407" i="1"/>
  <c r="U2838" i="1"/>
  <c r="U3370" i="1"/>
  <c r="U3371" i="1"/>
  <c r="U3372" i="1"/>
  <c r="U3702" i="1"/>
  <c r="U3374" i="1"/>
  <c r="U3375" i="1"/>
  <c r="U3376" i="1"/>
  <c r="U3377" i="1"/>
  <c r="U3378" i="1"/>
  <c r="U3379" i="1"/>
  <c r="U3345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410" i="1"/>
  <c r="U3411" i="1"/>
  <c r="U3395" i="1"/>
  <c r="U3347" i="1"/>
  <c r="U3415" i="1"/>
  <c r="U3398" i="1"/>
  <c r="U3651" i="1"/>
  <c r="U3400" i="1"/>
  <c r="U3401" i="1"/>
  <c r="U3402" i="1"/>
  <c r="U3403" i="1"/>
  <c r="U3404" i="1"/>
  <c r="U3405" i="1"/>
  <c r="U3417" i="1"/>
  <c r="U3547" i="1"/>
  <c r="U3408" i="1"/>
  <c r="U3409" i="1"/>
  <c r="U3422" i="1"/>
  <c r="U3425" i="1"/>
  <c r="U3412" i="1"/>
  <c r="U3413" i="1"/>
  <c r="U3414" i="1"/>
  <c r="U3431" i="1"/>
  <c r="U3416" i="1"/>
  <c r="U3706" i="1"/>
  <c r="U3418" i="1"/>
  <c r="U3419" i="1"/>
  <c r="U3420" i="1"/>
  <c r="U3421" i="1"/>
  <c r="U3285" i="1"/>
  <c r="U3423" i="1"/>
  <c r="U3424" i="1"/>
  <c r="U3652" i="1"/>
  <c r="U3426" i="1"/>
  <c r="U3427" i="1"/>
  <c r="U3428" i="1"/>
  <c r="U3429" i="1"/>
  <c r="U3430" i="1"/>
  <c r="U3727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653" i="1"/>
  <c r="U3445" i="1"/>
  <c r="U3579" i="1"/>
  <c r="U3447" i="1"/>
  <c r="U3448" i="1"/>
  <c r="U3449" i="1"/>
  <c r="U3450" i="1"/>
  <c r="U3451" i="1"/>
  <c r="U3444" i="1"/>
  <c r="U3297" i="1"/>
  <c r="U3454" i="1"/>
  <c r="U3581" i="1"/>
  <c r="U3291" i="1"/>
  <c r="U3457" i="1"/>
  <c r="U3458" i="1"/>
  <c r="U3459" i="1"/>
  <c r="U3460" i="1"/>
  <c r="U3446" i="1"/>
  <c r="U3452" i="1"/>
  <c r="U3453" i="1"/>
  <c r="U3654" i="1"/>
  <c r="U3465" i="1"/>
  <c r="U3466" i="1"/>
  <c r="U3467" i="1"/>
  <c r="U3468" i="1"/>
  <c r="U3469" i="1"/>
  <c r="U3470" i="1"/>
  <c r="U3471" i="1"/>
  <c r="U3662" i="1"/>
  <c r="U3455" i="1"/>
  <c r="U3474" i="1"/>
  <c r="U3475" i="1"/>
  <c r="U3476" i="1"/>
  <c r="U3582" i="1"/>
  <c r="U3589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56" i="1"/>
  <c r="U3494" i="1"/>
  <c r="U3495" i="1"/>
  <c r="U3541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826" i="1"/>
  <c r="U3511" i="1"/>
  <c r="U541" i="1"/>
  <c r="U3513" i="1"/>
  <c r="U3514" i="1"/>
  <c r="U3515" i="1"/>
  <c r="U3461" i="1"/>
  <c r="U3517" i="1"/>
  <c r="U3518" i="1"/>
  <c r="U3519" i="1"/>
  <c r="U3520" i="1"/>
  <c r="U3521" i="1"/>
  <c r="U3522" i="1"/>
  <c r="U3554" i="1"/>
  <c r="U3524" i="1"/>
  <c r="U3525" i="1"/>
  <c r="U3526" i="1"/>
  <c r="U3462" i="1"/>
  <c r="U3528" i="1"/>
  <c r="U3529" i="1"/>
  <c r="U3530" i="1"/>
  <c r="U3463" i="1"/>
  <c r="U3532" i="1"/>
  <c r="U3533" i="1"/>
  <c r="U3534" i="1"/>
  <c r="U3464" i="1"/>
  <c r="U3536" i="1"/>
  <c r="U3537" i="1"/>
  <c r="U3813" i="1"/>
  <c r="U3294" i="1"/>
  <c r="U3540" i="1"/>
  <c r="U3327" i="1"/>
  <c r="U3590" i="1"/>
  <c r="U3543" i="1"/>
  <c r="U3544" i="1"/>
  <c r="U3545" i="1"/>
  <c r="U3546" i="1"/>
  <c r="U3665" i="1"/>
  <c r="U3548" i="1"/>
  <c r="U3549" i="1"/>
  <c r="U3550" i="1"/>
  <c r="U3551" i="1"/>
  <c r="U3552" i="1"/>
  <c r="U3553" i="1"/>
  <c r="U2822" i="1"/>
  <c r="U3555" i="1"/>
  <c r="U3556" i="1"/>
  <c r="U3557" i="1"/>
  <c r="U3558" i="1"/>
  <c r="U3559" i="1"/>
  <c r="U3560" i="1"/>
  <c r="U3561" i="1"/>
  <c r="U3562" i="1"/>
  <c r="U3563" i="1"/>
  <c r="U3574" i="1"/>
  <c r="U3472" i="1"/>
  <c r="U3566" i="1"/>
  <c r="U3567" i="1"/>
  <c r="U3568" i="1"/>
  <c r="U3569" i="1"/>
  <c r="U3570" i="1"/>
  <c r="U3571" i="1"/>
  <c r="U3572" i="1"/>
  <c r="U3573" i="1"/>
  <c r="U3473" i="1"/>
  <c r="U3575" i="1"/>
  <c r="U3576" i="1"/>
  <c r="U3577" i="1"/>
  <c r="U3828" i="1"/>
  <c r="U3329" i="1"/>
  <c r="U3580" i="1"/>
  <c r="U3477" i="1"/>
  <c r="U1289" i="1"/>
  <c r="U3583" i="1"/>
  <c r="U3584" i="1"/>
  <c r="U3585" i="1"/>
  <c r="U3586" i="1"/>
  <c r="U3587" i="1"/>
  <c r="U3588" i="1"/>
  <c r="U3478" i="1"/>
  <c r="U3713" i="1"/>
  <c r="U3591" i="1"/>
  <c r="U3592" i="1"/>
  <c r="U3293" i="1"/>
  <c r="U3594" i="1"/>
  <c r="U3595" i="1"/>
  <c r="U3596" i="1"/>
  <c r="U3597" i="1"/>
  <c r="U3598" i="1"/>
  <c r="U3599" i="1"/>
  <c r="U3600" i="1"/>
  <c r="U3493" i="1"/>
  <c r="U3838" i="1"/>
  <c r="U3603" i="1"/>
  <c r="U3604" i="1"/>
  <c r="U3605" i="1"/>
  <c r="U3606" i="1"/>
  <c r="U3666" i="1"/>
  <c r="U3608" i="1"/>
  <c r="U3364" i="1"/>
  <c r="U2803" i="1"/>
  <c r="U3611" i="1"/>
  <c r="U3612" i="1"/>
  <c r="U3613" i="1"/>
  <c r="U3614" i="1"/>
  <c r="U3615" i="1"/>
  <c r="U3616" i="1"/>
  <c r="U3617" i="1"/>
  <c r="U3618" i="1"/>
  <c r="U2980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2839" i="1"/>
  <c r="U3496" i="1"/>
  <c r="U3510" i="1"/>
  <c r="U3593" i="1"/>
  <c r="U3655" i="1"/>
  <c r="U3656" i="1"/>
  <c r="U3657" i="1"/>
  <c r="U3658" i="1"/>
  <c r="U3659" i="1"/>
  <c r="U3660" i="1"/>
  <c r="U3661" i="1"/>
  <c r="U3667" i="1"/>
  <c r="U3663" i="1"/>
  <c r="U3664" i="1"/>
  <c r="U3686" i="1"/>
  <c r="U2807" i="1"/>
  <c r="U3311" i="1"/>
  <c r="U3668" i="1"/>
  <c r="U3669" i="1"/>
  <c r="U3670" i="1"/>
  <c r="U3671" i="1"/>
  <c r="U3688" i="1"/>
  <c r="U3673" i="1"/>
  <c r="U3674" i="1"/>
  <c r="U3675" i="1"/>
  <c r="U3676" i="1"/>
  <c r="U3837" i="1"/>
  <c r="U2817" i="1"/>
  <c r="U3679" i="1"/>
  <c r="U3680" i="1"/>
  <c r="U3681" i="1"/>
  <c r="U3682" i="1"/>
  <c r="U3683" i="1"/>
  <c r="U3684" i="1"/>
  <c r="U3685" i="1"/>
  <c r="U2978" i="1"/>
  <c r="U3687" i="1"/>
  <c r="U3564" i="1"/>
  <c r="U3689" i="1"/>
  <c r="U3690" i="1"/>
  <c r="U3691" i="1"/>
  <c r="U3692" i="1"/>
  <c r="U3693" i="1"/>
  <c r="U3694" i="1"/>
  <c r="U3565" i="1"/>
  <c r="U3696" i="1"/>
  <c r="U3697" i="1"/>
  <c r="U3698" i="1"/>
  <c r="U3699" i="1"/>
  <c r="U3700" i="1"/>
  <c r="U3701" i="1"/>
  <c r="U3512" i="1"/>
  <c r="U3703" i="1"/>
  <c r="U3704" i="1"/>
  <c r="U3705" i="1"/>
  <c r="U3601" i="1"/>
  <c r="U3707" i="1"/>
  <c r="U3708" i="1"/>
  <c r="U3709" i="1"/>
  <c r="U3710" i="1"/>
  <c r="U3711" i="1"/>
  <c r="U3712" i="1"/>
  <c r="U3516" i="1"/>
  <c r="U3714" i="1"/>
  <c r="U3715" i="1"/>
  <c r="U3716" i="1"/>
  <c r="U3717" i="1"/>
  <c r="U3718" i="1"/>
  <c r="U3719" i="1"/>
  <c r="U3523" i="1"/>
  <c r="U3720" i="1"/>
  <c r="U3722" i="1"/>
  <c r="U3723" i="1"/>
  <c r="U3724" i="1"/>
  <c r="U3725" i="1"/>
  <c r="U3726" i="1"/>
  <c r="U3602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672" i="1"/>
  <c r="U3814" i="1"/>
  <c r="U3815" i="1"/>
  <c r="U3816" i="1"/>
  <c r="U3817" i="1"/>
  <c r="U3818" i="1"/>
  <c r="U3819" i="1"/>
  <c r="U3677" i="1"/>
  <c r="U3821" i="1"/>
  <c r="U3607" i="1"/>
  <c r="U3823" i="1"/>
  <c r="U3824" i="1"/>
  <c r="U3825" i="1"/>
  <c r="U3678" i="1"/>
  <c r="U3827" i="1"/>
  <c r="U3338" i="1"/>
  <c r="U3829" i="1"/>
  <c r="U3830" i="1"/>
  <c r="U3527" i="1"/>
  <c r="U3831" i="1"/>
  <c r="U3531" i="1"/>
  <c r="U3834" i="1"/>
  <c r="U3835" i="1"/>
  <c r="U3836" i="1"/>
  <c r="U3721" i="1"/>
  <c r="U2819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3368" i="1"/>
  <c r="V3368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3609" i="1"/>
  <c r="V360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3369" i="1"/>
  <c r="V3369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3833" i="1"/>
  <c r="V3833" i="1" s="1"/>
  <c r="T3167" i="1"/>
  <c r="V3167" i="1" s="1"/>
  <c r="T2796" i="1"/>
  <c r="V2796" i="1" s="1"/>
  <c r="T2799" i="1"/>
  <c r="V2799" i="1" s="1"/>
  <c r="T2800" i="1"/>
  <c r="V2800" i="1" s="1"/>
  <c r="T2801" i="1"/>
  <c r="V2801" i="1" s="1"/>
  <c r="T2802" i="1"/>
  <c r="V2802" i="1" s="1"/>
  <c r="T3373" i="1"/>
  <c r="V3373" i="1" s="1"/>
  <c r="T2804" i="1"/>
  <c r="V2804" i="1" s="1"/>
  <c r="T2805" i="1"/>
  <c r="V2805" i="1" s="1"/>
  <c r="T2806" i="1"/>
  <c r="V2806" i="1" s="1"/>
  <c r="T3538" i="1"/>
  <c r="V3538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3610" i="1"/>
  <c r="V3610" i="1" s="1"/>
  <c r="T2818" i="1"/>
  <c r="V2818" i="1" s="1"/>
  <c r="T3321" i="1"/>
  <c r="V3321" i="1" s="1"/>
  <c r="T2820" i="1"/>
  <c r="V2820" i="1" s="1"/>
  <c r="T2821" i="1"/>
  <c r="V2821" i="1" s="1"/>
  <c r="T3695" i="1"/>
  <c r="V3695" i="1" s="1"/>
  <c r="T2823" i="1"/>
  <c r="V2823" i="1" s="1"/>
  <c r="T2824" i="1"/>
  <c r="V2824" i="1" s="1"/>
  <c r="T3822" i="1"/>
  <c r="V3822" i="1" s="1"/>
  <c r="T3296" i="1"/>
  <c r="V329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3535" i="1"/>
  <c r="V3535" i="1" s="1"/>
  <c r="T1296" i="1"/>
  <c r="V1296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3832" i="1"/>
  <c r="V3832" i="1" s="1"/>
  <c r="T2979" i="1"/>
  <c r="V2979" i="1" s="1"/>
  <c r="T2825" i="1"/>
  <c r="V2825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2826" i="1"/>
  <c r="V2826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380" i="1"/>
  <c r="V3380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578" i="1"/>
  <c r="V3578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2797" i="1"/>
  <c r="V2797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393" i="1"/>
  <c r="V3393" i="1" s="1"/>
  <c r="T3292" i="1"/>
  <c r="V3292" i="1" s="1"/>
  <c r="T3394" i="1"/>
  <c r="V3394" i="1" s="1"/>
  <c r="T3820" i="1"/>
  <c r="V3820" i="1" s="1"/>
  <c r="T3295" i="1"/>
  <c r="V3295" i="1" s="1"/>
  <c r="T3323" i="1"/>
  <c r="V3323" i="1" s="1"/>
  <c r="T3183" i="1"/>
  <c r="V3183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542" i="1"/>
  <c r="V3542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96" i="1"/>
  <c r="V3396" i="1" s="1"/>
  <c r="T3322" i="1"/>
  <c r="V3322" i="1" s="1"/>
  <c r="T3397" i="1"/>
  <c r="V3397" i="1" s="1"/>
  <c r="T3324" i="1"/>
  <c r="V3324" i="1" s="1"/>
  <c r="T3325" i="1"/>
  <c r="V3325" i="1" s="1"/>
  <c r="T3326" i="1"/>
  <c r="V3326" i="1" s="1"/>
  <c r="T3539" i="1"/>
  <c r="V3539" i="1" s="1"/>
  <c r="T3328" i="1"/>
  <c r="V3328" i="1" s="1"/>
  <c r="T2798" i="1"/>
  <c r="V2798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619" i="1"/>
  <c r="V3619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257" i="1"/>
  <c r="V3257" i="1" s="1"/>
  <c r="T3346" i="1"/>
  <c r="V3346" i="1" s="1"/>
  <c r="T3399" i="1"/>
  <c r="V3399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406" i="1"/>
  <c r="V3406" i="1" s="1"/>
  <c r="T3365" i="1"/>
  <c r="V3365" i="1" s="1"/>
  <c r="T3366" i="1"/>
  <c r="V3366" i="1" s="1"/>
  <c r="T3367" i="1"/>
  <c r="V3367" i="1" s="1"/>
  <c r="T3407" i="1"/>
  <c r="V3407" i="1" s="1"/>
  <c r="T2838" i="1"/>
  <c r="V2838" i="1" s="1"/>
  <c r="T3370" i="1"/>
  <c r="V3370" i="1" s="1"/>
  <c r="T3371" i="1"/>
  <c r="V3371" i="1" s="1"/>
  <c r="T3372" i="1"/>
  <c r="V3372" i="1" s="1"/>
  <c r="T3702" i="1"/>
  <c r="V3702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45" i="1"/>
  <c r="V3345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410" i="1"/>
  <c r="V3410" i="1" s="1"/>
  <c r="T3411" i="1"/>
  <c r="V3411" i="1" s="1"/>
  <c r="T3395" i="1"/>
  <c r="V3395" i="1" s="1"/>
  <c r="T3347" i="1"/>
  <c r="V3347" i="1" s="1"/>
  <c r="T3415" i="1"/>
  <c r="V3415" i="1" s="1"/>
  <c r="T3398" i="1"/>
  <c r="V3398" i="1" s="1"/>
  <c r="T3651" i="1"/>
  <c r="V3651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17" i="1"/>
  <c r="V3417" i="1" s="1"/>
  <c r="T3547" i="1"/>
  <c r="V3547" i="1" s="1"/>
  <c r="T3408" i="1"/>
  <c r="V3408" i="1" s="1"/>
  <c r="T3409" i="1"/>
  <c r="V3409" i="1" s="1"/>
  <c r="T3422" i="1"/>
  <c r="V3422" i="1" s="1"/>
  <c r="T3425" i="1"/>
  <c r="V3425" i="1" s="1"/>
  <c r="T3412" i="1"/>
  <c r="V3412" i="1" s="1"/>
  <c r="T3413" i="1"/>
  <c r="V3413" i="1" s="1"/>
  <c r="T3414" i="1"/>
  <c r="V3414" i="1" s="1"/>
  <c r="T3431" i="1"/>
  <c r="V3431" i="1" s="1"/>
  <c r="T3416" i="1"/>
  <c r="V3416" i="1" s="1"/>
  <c r="T3706" i="1"/>
  <c r="V3706" i="1" s="1"/>
  <c r="T3418" i="1"/>
  <c r="V3418" i="1" s="1"/>
  <c r="T3419" i="1"/>
  <c r="V3419" i="1" s="1"/>
  <c r="T3420" i="1"/>
  <c r="V3420" i="1" s="1"/>
  <c r="T3421" i="1"/>
  <c r="V3421" i="1" s="1"/>
  <c r="T3285" i="1"/>
  <c r="V3285" i="1" s="1"/>
  <c r="T3423" i="1"/>
  <c r="V3423" i="1" s="1"/>
  <c r="T3424" i="1"/>
  <c r="V3424" i="1" s="1"/>
  <c r="T3652" i="1"/>
  <c r="V3652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727" i="1"/>
  <c r="V3727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653" i="1"/>
  <c r="V3653" i="1" s="1"/>
  <c r="T3445" i="1"/>
  <c r="V3445" i="1" s="1"/>
  <c r="T3579" i="1"/>
  <c r="V3579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44" i="1"/>
  <c r="V3444" i="1" s="1"/>
  <c r="T3297" i="1"/>
  <c r="V3297" i="1" s="1"/>
  <c r="T3454" i="1"/>
  <c r="V3454" i="1" s="1"/>
  <c r="T3581" i="1"/>
  <c r="V3581" i="1" s="1"/>
  <c r="T3291" i="1"/>
  <c r="V3291" i="1" s="1"/>
  <c r="T3457" i="1"/>
  <c r="V3457" i="1" s="1"/>
  <c r="T3458" i="1"/>
  <c r="V3458" i="1" s="1"/>
  <c r="T3459" i="1"/>
  <c r="V3459" i="1" s="1"/>
  <c r="T3460" i="1"/>
  <c r="V3460" i="1" s="1"/>
  <c r="T3446" i="1"/>
  <c r="V3446" i="1" s="1"/>
  <c r="T3452" i="1"/>
  <c r="V3452" i="1" s="1"/>
  <c r="T3453" i="1"/>
  <c r="V3453" i="1" s="1"/>
  <c r="T3654" i="1"/>
  <c r="V365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662" i="1"/>
  <c r="V3662" i="1" s="1"/>
  <c r="T3455" i="1"/>
  <c r="V3455" i="1" s="1"/>
  <c r="T3474" i="1"/>
  <c r="V3474" i="1" s="1"/>
  <c r="T3475" i="1"/>
  <c r="V3475" i="1" s="1"/>
  <c r="T3476" i="1"/>
  <c r="V3476" i="1" s="1"/>
  <c r="T3582" i="1"/>
  <c r="V3582" i="1" s="1"/>
  <c r="T3589" i="1"/>
  <c r="V3589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56" i="1"/>
  <c r="V3456" i="1" s="1"/>
  <c r="T3494" i="1"/>
  <c r="V3494" i="1" s="1"/>
  <c r="T3495" i="1"/>
  <c r="V3495" i="1" s="1"/>
  <c r="T3541" i="1"/>
  <c r="V3541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826" i="1"/>
  <c r="V3826" i="1" s="1"/>
  <c r="T3511" i="1"/>
  <c r="V3511" i="1" s="1"/>
  <c r="T541" i="1"/>
  <c r="V541" i="1" s="1"/>
  <c r="T3513" i="1"/>
  <c r="V3513" i="1" s="1"/>
  <c r="T3514" i="1"/>
  <c r="V3514" i="1" s="1"/>
  <c r="T3515" i="1"/>
  <c r="V3515" i="1" s="1"/>
  <c r="T3461" i="1"/>
  <c r="V3461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54" i="1"/>
  <c r="V3554" i="1" s="1"/>
  <c r="T3524" i="1"/>
  <c r="V3524" i="1" s="1"/>
  <c r="T3525" i="1"/>
  <c r="V3525" i="1" s="1"/>
  <c r="T3526" i="1"/>
  <c r="V3526" i="1" s="1"/>
  <c r="T3462" i="1"/>
  <c r="V3462" i="1" s="1"/>
  <c r="T3528" i="1"/>
  <c r="V3528" i="1" s="1"/>
  <c r="T3529" i="1"/>
  <c r="V3529" i="1" s="1"/>
  <c r="T3530" i="1"/>
  <c r="V3530" i="1" s="1"/>
  <c r="T3463" i="1"/>
  <c r="V3463" i="1" s="1"/>
  <c r="T3532" i="1"/>
  <c r="V3532" i="1" s="1"/>
  <c r="T3533" i="1"/>
  <c r="V3533" i="1" s="1"/>
  <c r="T3534" i="1"/>
  <c r="V3534" i="1" s="1"/>
  <c r="T3464" i="1"/>
  <c r="V3464" i="1" s="1"/>
  <c r="T3536" i="1"/>
  <c r="V3536" i="1" s="1"/>
  <c r="T3537" i="1"/>
  <c r="V3537" i="1" s="1"/>
  <c r="T3813" i="1"/>
  <c r="V3813" i="1" s="1"/>
  <c r="T3294" i="1"/>
  <c r="V3294" i="1" s="1"/>
  <c r="T3540" i="1"/>
  <c r="V3540" i="1" s="1"/>
  <c r="T3327" i="1"/>
  <c r="V3327" i="1" s="1"/>
  <c r="T3590" i="1"/>
  <c r="V3590" i="1" s="1"/>
  <c r="T3543" i="1"/>
  <c r="V3543" i="1" s="1"/>
  <c r="T3544" i="1"/>
  <c r="V3544" i="1" s="1"/>
  <c r="T3545" i="1"/>
  <c r="V3545" i="1" s="1"/>
  <c r="T3546" i="1"/>
  <c r="V3546" i="1" s="1"/>
  <c r="T3665" i="1"/>
  <c r="V3665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2822" i="1"/>
  <c r="V2822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74" i="1"/>
  <c r="V3574" i="1" s="1"/>
  <c r="T3472" i="1"/>
  <c r="V3472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473" i="1"/>
  <c r="V3473" i="1" s="1"/>
  <c r="T3575" i="1"/>
  <c r="V3575" i="1" s="1"/>
  <c r="T3576" i="1"/>
  <c r="V3576" i="1" s="1"/>
  <c r="T3577" i="1"/>
  <c r="V3577" i="1" s="1"/>
  <c r="T3828" i="1"/>
  <c r="V3828" i="1" s="1"/>
  <c r="T3329" i="1"/>
  <c r="V3329" i="1" s="1"/>
  <c r="T3580" i="1"/>
  <c r="V3580" i="1" s="1"/>
  <c r="T3477" i="1"/>
  <c r="V3477" i="1" s="1"/>
  <c r="T1289" i="1"/>
  <c r="V1289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478" i="1"/>
  <c r="V3478" i="1" s="1"/>
  <c r="T3713" i="1"/>
  <c r="V3713" i="1" s="1"/>
  <c r="T3591" i="1"/>
  <c r="V3591" i="1" s="1"/>
  <c r="T3592" i="1"/>
  <c r="V3592" i="1" s="1"/>
  <c r="T3293" i="1"/>
  <c r="V32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493" i="1"/>
  <c r="V3493" i="1" s="1"/>
  <c r="T3838" i="1"/>
  <c r="V3838" i="1" s="1"/>
  <c r="T3603" i="1"/>
  <c r="V3603" i="1" s="1"/>
  <c r="T3604" i="1"/>
  <c r="V3604" i="1" s="1"/>
  <c r="T3605" i="1"/>
  <c r="V3605" i="1" s="1"/>
  <c r="T3606" i="1"/>
  <c r="V3606" i="1" s="1"/>
  <c r="T3666" i="1"/>
  <c r="V3666" i="1" s="1"/>
  <c r="T3608" i="1"/>
  <c r="V3608" i="1" s="1"/>
  <c r="T3364" i="1"/>
  <c r="V3364" i="1" s="1"/>
  <c r="T2803" i="1"/>
  <c r="V2803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2980" i="1"/>
  <c r="V2980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2839" i="1"/>
  <c r="V2839" i="1" s="1"/>
  <c r="T3496" i="1"/>
  <c r="V3496" i="1" s="1"/>
  <c r="T3510" i="1"/>
  <c r="V3510" i="1" s="1"/>
  <c r="T3593" i="1"/>
  <c r="V3593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7" i="1"/>
  <c r="V3667" i="1" s="1"/>
  <c r="T3663" i="1"/>
  <c r="V3663" i="1" s="1"/>
  <c r="T3664" i="1"/>
  <c r="V3664" i="1" s="1"/>
  <c r="T3686" i="1"/>
  <c r="V3686" i="1" s="1"/>
  <c r="T2807" i="1"/>
  <c r="V2807" i="1" s="1"/>
  <c r="T3311" i="1"/>
  <c r="V3311" i="1" s="1"/>
  <c r="T3668" i="1"/>
  <c r="V3668" i="1" s="1"/>
  <c r="T3669" i="1"/>
  <c r="V3669" i="1" s="1"/>
  <c r="T3670" i="1"/>
  <c r="V3670" i="1" s="1"/>
  <c r="T3671" i="1"/>
  <c r="V3671" i="1" s="1"/>
  <c r="T3688" i="1"/>
  <c r="V3688" i="1" s="1"/>
  <c r="T3673" i="1"/>
  <c r="V3673" i="1" s="1"/>
  <c r="T3674" i="1"/>
  <c r="V3674" i="1" s="1"/>
  <c r="T3675" i="1"/>
  <c r="V3675" i="1" s="1"/>
  <c r="T3676" i="1"/>
  <c r="V3676" i="1" s="1"/>
  <c r="T3837" i="1"/>
  <c r="V3837" i="1" s="1"/>
  <c r="T2817" i="1"/>
  <c r="V2817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2978" i="1"/>
  <c r="V2978" i="1" s="1"/>
  <c r="T3687" i="1"/>
  <c r="V3687" i="1" s="1"/>
  <c r="T3564" i="1"/>
  <c r="V3564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565" i="1"/>
  <c r="V356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512" i="1"/>
  <c r="V3512" i="1" s="1"/>
  <c r="T3703" i="1"/>
  <c r="V3703" i="1" s="1"/>
  <c r="T3704" i="1"/>
  <c r="V3704" i="1" s="1"/>
  <c r="T3705" i="1"/>
  <c r="V3705" i="1" s="1"/>
  <c r="T3601" i="1"/>
  <c r="V3601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516" i="1"/>
  <c r="V3516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523" i="1"/>
  <c r="V3523" i="1" s="1"/>
  <c r="T3720" i="1"/>
  <c r="V3720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602" i="1"/>
  <c r="V3602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672" i="1"/>
  <c r="V3672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677" i="1"/>
  <c r="V3677" i="1" s="1"/>
  <c r="T3821" i="1"/>
  <c r="V3821" i="1" s="1"/>
  <c r="T3607" i="1"/>
  <c r="V3607" i="1" s="1"/>
  <c r="T3823" i="1"/>
  <c r="V3823" i="1" s="1"/>
  <c r="T3824" i="1"/>
  <c r="V3824" i="1" s="1"/>
  <c r="T3825" i="1"/>
  <c r="V3825" i="1" s="1"/>
  <c r="T3678" i="1"/>
  <c r="V3678" i="1" s="1"/>
  <c r="T3827" i="1"/>
  <c r="V3827" i="1" s="1"/>
  <c r="T3338" i="1"/>
  <c r="V3338" i="1" s="1"/>
  <c r="T3829" i="1"/>
  <c r="V3829" i="1" s="1"/>
  <c r="T3830" i="1"/>
  <c r="V3830" i="1" s="1"/>
  <c r="T3527" i="1"/>
  <c r="V3527" i="1" s="1"/>
  <c r="T3831" i="1"/>
  <c r="V3831" i="1" s="1"/>
  <c r="T3531" i="1"/>
  <c r="V3531" i="1" s="1"/>
  <c r="T3834" i="1"/>
  <c r="V3834" i="1" s="1"/>
  <c r="T3835" i="1"/>
  <c r="V3835" i="1" s="1"/>
  <c r="T3836" i="1"/>
  <c r="V3836" i="1" s="1"/>
  <c r="T3721" i="1"/>
  <c r="V3721" i="1" s="1"/>
  <c r="T2819" i="1"/>
  <c r="V2819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336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3609" i="1"/>
  <c r="Q1290" i="1"/>
  <c r="Q1291" i="1"/>
  <c r="Q1292" i="1"/>
  <c r="Q1293" i="1"/>
  <c r="Q1294" i="1"/>
  <c r="Q1295" i="1"/>
  <c r="Q3369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3833" i="1"/>
  <c r="Q3167" i="1"/>
  <c r="Q2796" i="1"/>
  <c r="Q2799" i="1"/>
  <c r="Q2800" i="1"/>
  <c r="Q2801" i="1"/>
  <c r="Q2802" i="1"/>
  <c r="Q3373" i="1"/>
  <c r="Q2804" i="1"/>
  <c r="Q2805" i="1"/>
  <c r="Q2806" i="1"/>
  <c r="Q3538" i="1"/>
  <c r="Q2808" i="1"/>
  <c r="Q2809" i="1"/>
  <c r="Q2810" i="1"/>
  <c r="Q2811" i="1"/>
  <c r="Q2812" i="1"/>
  <c r="Q2813" i="1"/>
  <c r="Q2814" i="1"/>
  <c r="Q2815" i="1"/>
  <c r="Q2816" i="1"/>
  <c r="Q3610" i="1"/>
  <c r="Q2818" i="1"/>
  <c r="Q3321" i="1"/>
  <c r="Q2820" i="1"/>
  <c r="Q2821" i="1"/>
  <c r="Q3695" i="1"/>
  <c r="Q2823" i="1"/>
  <c r="Q2824" i="1"/>
  <c r="Q3822" i="1"/>
  <c r="Q3296" i="1"/>
  <c r="Q2827" i="1"/>
  <c r="Q2828" i="1"/>
  <c r="Q2829" i="1"/>
  <c r="Q2830" i="1"/>
  <c r="Q2831" i="1"/>
  <c r="Q2832" i="1"/>
  <c r="Q2833" i="1"/>
  <c r="Q2834" i="1"/>
  <c r="Q2835" i="1"/>
  <c r="Q2836" i="1"/>
  <c r="Q2837" i="1"/>
  <c r="Q3535" i="1"/>
  <c r="Q1296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3832" i="1"/>
  <c r="Q2979" i="1"/>
  <c r="Q2825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2826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380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578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2797" i="1"/>
  <c r="Q3286" i="1"/>
  <c r="Q3287" i="1"/>
  <c r="Q3288" i="1"/>
  <c r="Q3289" i="1"/>
  <c r="Q3290" i="1"/>
  <c r="Q3393" i="1"/>
  <c r="Q3292" i="1"/>
  <c r="Q3394" i="1"/>
  <c r="Q3820" i="1"/>
  <c r="Q3295" i="1"/>
  <c r="Q3323" i="1"/>
  <c r="Q3183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542" i="1"/>
  <c r="Q3312" i="1"/>
  <c r="Q3313" i="1"/>
  <c r="Q3314" i="1"/>
  <c r="Q3315" i="1"/>
  <c r="Q3316" i="1"/>
  <c r="Q3317" i="1"/>
  <c r="Q3318" i="1"/>
  <c r="Q3319" i="1"/>
  <c r="Q3320" i="1"/>
  <c r="Q3396" i="1"/>
  <c r="Q3322" i="1"/>
  <c r="Q3397" i="1"/>
  <c r="Q3324" i="1"/>
  <c r="Q3325" i="1"/>
  <c r="Q3326" i="1"/>
  <c r="Q3539" i="1"/>
  <c r="Q3328" i="1"/>
  <c r="Q2798" i="1"/>
  <c r="Q3330" i="1"/>
  <c r="Q3331" i="1"/>
  <c r="Q3332" i="1"/>
  <c r="Q3333" i="1"/>
  <c r="Q3334" i="1"/>
  <c r="Q3335" i="1"/>
  <c r="Q3336" i="1"/>
  <c r="Q3337" i="1"/>
  <c r="Q3619" i="1"/>
  <c r="Q3339" i="1"/>
  <c r="Q3340" i="1"/>
  <c r="Q3341" i="1"/>
  <c r="Q3342" i="1"/>
  <c r="Q3343" i="1"/>
  <c r="Q3344" i="1"/>
  <c r="Q3257" i="1"/>
  <c r="Q3346" i="1"/>
  <c r="Q3399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406" i="1"/>
  <c r="Q3365" i="1"/>
  <c r="Q3366" i="1"/>
  <c r="Q3367" i="1"/>
  <c r="Q3407" i="1"/>
  <c r="Q2838" i="1"/>
  <c r="Q3370" i="1"/>
  <c r="Q3371" i="1"/>
  <c r="Q3372" i="1"/>
  <c r="Q3702" i="1"/>
  <c r="Q3374" i="1"/>
  <c r="Q3375" i="1"/>
  <c r="Q3376" i="1"/>
  <c r="Q3377" i="1"/>
  <c r="Q3378" i="1"/>
  <c r="Q3379" i="1"/>
  <c r="Q3345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410" i="1"/>
  <c r="Q3411" i="1"/>
  <c r="Q3395" i="1"/>
  <c r="Q3347" i="1"/>
  <c r="Q3415" i="1"/>
  <c r="Q3398" i="1"/>
  <c r="Q3651" i="1"/>
  <c r="Q3400" i="1"/>
  <c r="Q3401" i="1"/>
  <c r="Q3402" i="1"/>
  <c r="Q3403" i="1"/>
  <c r="Q3404" i="1"/>
  <c r="Q3405" i="1"/>
  <c r="Q3417" i="1"/>
  <c r="Q3547" i="1"/>
  <c r="Q3408" i="1"/>
  <c r="Q3409" i="1"/>
  <c r="Q3422" i="1"/>
  <c r="Q3425" i="1"/>
  <c r="Q3412" i="1"/>
  <c r="Q3413" i="1"/>
  <c r="Q3414" i="1"/>
  <c r="Q3431" i="1"/>
  <c r="Q3416" i="1"/>
  <c r="Q3706" i="1"/>
  <c r="Q3418" i="1"/>
  <c r="Q3419" i="1"/>
  <c r="Q3420" i="1"/>
  <c r="Q3421" i="1"/>
  <c r="Q3285" i="1"/>
  <c r="Q3423" i="1"/>
  <c r="Q3424" i="1"/>
  <c r="Q3652" i="1"/>
  <c r="Q3426" i="1"/>
  <c r="Q3427" i="1"/>
  <c r="Q3428" i="1"/>
  <c r="Q3429" i="1"/>
  <c r="Q3430" i="1"/>
  <c r="Q3727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653" i="1"/>
  <c r="Q3445" i="1"/>
  <c r="Q3579" i="1"/>
  <c r="Q3447" i="1"/>
  <c r="Q3448" i="1"/>
  <c r="Q3449" i="1"/>
  <c r="Q3450" i="1"/>
  <c r="Q3451" i="1"/>
  <c r="Q3444" i="1"/>
  <c r="Q3297" i="1"/>
  <c r="Q3454" i="1"/>
  <c r="Q3581" i="1"/>
  <c r="Q3291" i="1"/>
  <c r="Q3457" i="1"/>
  <c r="Q3458" i="1"/>
  <c r="Q3459" i="1"/>
  <c r="Q3460" i="1"/>
  <c r="Q3446" i="1"/>
  <c r="Q3452" i="1"/>
  <c r="Q3453" i="1"/>
  <c r="Q3654" i="1"/>
  <c r="Q3465" i="1"/>
  <c r="Q3466" i="1"/>
  <c r="Q3467" i="1"/>
  <c r="Q3468" i="1"/>
  <c r="Q3469" i="1"/>
  <c r="Q3470" i="1"/>
  <c r="Q3471" i="1"/>
  <c r="Q3662" i="1"/>
  <c r="Q3455" i="1"/>
  <c r="Q3474" i="1"/>
  <c r="Q3475" i="1"/>
  <c r="Q3476" i="1"/>
  <c r="Q3582" i="1"/>
  <c r="Q3589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56" i="1"/>
  <c r="Q3494" i="1"/>
  <c r="Q3495" i="1"/>
  <c r="Q3541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826" i="1"/>
  <c r="Q3511" i="1"/>
  <c r="Q541" i="1"/>
  <c r="Q3513" i="1"/>
  <c r="Q3514" i="1"/>
  <c r="Q3515" i="1"/>
  <c r="Q3461" i="1"/>
  <c r="Q3517" i="1"/>
  <c r="Q3518" i="1"/>
  <c r="Q3519" i="1"/>
  <c r="Q3520" i="1"/>
  <c r="Q3521" i="1"/>
  <c r="Q3522" i="1"/>
  <c r="Q3554" i="1"/>
  <c r="Q3524" i="1"/>
  <c r="Q3525" i="1"/>
  <c r="Q3526" i="1"/>
  <c r="Q3462" i="1"/>
  <c r="Q3528" i="1"/>
  <c r="Q3529" i="1"/>
  <c r="Q3530" i="1"/>
  <c r="Q3463" i="1"/>
  <c r="Q3532" i="1"/>
  <c r="Q3533" i="1"/>
  <c r="Q3534" i="1"/>
  <c r="Q3464" i="1"/>
  <c r="Q3536" i="1"/>
  <c r="Q3537" i="1"/>
  <c r="Q3813" i="1"/>
  <c r="Q3294" i="1"/>
  <c r="Q3540" i="1"/>
  <c r="Q3327" i="1"/>
  <c r="Q3590" i="1"/>
  <c r="Q3543" i="1"/>
  <c r="Q3544" i="1"/>
  <c r="Q3545" i="1"/>
  <c r="Q3546" i="1"/>
  <c r="Q3665" i="1"/>
  <c r="Q3548" i="1"/>
  <c r="Q3549" i="1"/>
  <c r="Q3550" i="1"/>
  <c r="Q3551" i="1"/>
  <c r="Q3552" i="1"/>
  <c r="Q3553" i="1"/>
  <c r="Q2822" i="1"/>
  <c r="Q3555" i="1"/>
  <c r="Q3556" i="1"/>
  <c r="Q3557" i="1"/>
  <c r="Q3558" i="1"/>
  <c r="Q3559" i="1"/>
  <c r="Q3560" i="1"/>
  <c r="Q3561" i="1"/>
  <c r="Q3562" i="1"/>
  <c r="Q3563" i="1"/>
  <c r="Q3574" i="1"/>
  <c r="Q3472" i="1"/>
  <c r="Q3566" i="1"/>
  <c r="Q3567" i="1"/>
  <c r="Q3568" i="1"/>
  <c r="Q3569" i="1"/>
  <c r="Q3570" i="1"/>
  <c r="Q3571" i="1"/>
  <c r="Q3572" i="1"/>
  <c r="Q3573" i="1"/>
  <c r="Q3473" i="1"/>
  <c r="Q3575" i="1"/>
  <c r="Q3576" i="1"/>
  <c r="Q3577" i="1"/>
  <c r="Q3828" i="1"/>
  <c r="Q3329" i="1"/>
  <c r="Q3580" i="1"/>
  <c r="Q3477" i="1"/>
  <c r="Q1289" i="1"/>
  <c r="Q3583" i="1"/>
  <c r="Q3584" i="1"/>
  <c r="Q3585" i="1"/>
  <c r="Q3586" i="1"/>
  <c r="Q3587" i="1"/>
  <c r="Q3588" i="1"/>
  <c r="Q3478" i="1"/>
  <c r="Q3713" i="1"/>
  <c r="Q3591" i="1"/>
  <c r="Q3592" i="1"/>
  <c r="Q3293" i="1"/>
  <c r="Q3594" i="1"/>
  <c r="Q3595" i="1"/>
  <c r="Q3596" i="1"/>
  <c r="Q3597" i="1"/>
  <c r="Q3598" i="1"/>
  <c r="Q3599" i="1"/>
  <c r="Q3600" i="1"/>
  <c r="Q3493" i="1"/>
  <c r="Q3838" i="1"/>
  <c r="Q3603" i="1"/>
  <c r="Q3604" i="1"/>
  <c r="Q3605" i="1"/>
  <c r="Q3606" i="1"/>
  <c r="Q3666" i="1"/>
  <c r="Q3608" i="1"/>
  <c r="Q3364" i="1"/>
  <c r="Q2803" i="1"/>
  <c r="Q3611" i="1"/>
  <c r="Q3612" i="1"/>
  <c r="Q3613" i="1"/>
  <c r="Q3614" i="1"/>
  <c r="Q3615" i="1"/>
  <c r="Q3616" i="1"/>
  <c r="Q3617" i="1"/>
  <c r="Q3618" i="1"/>
  <c r="Q2980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2839" i="1"/>
  <c r="Q3496" i="1"/>
  <c r="Q3510" i="1"/>
  <c r="Q3593" i="1"/>
  <c r="Q3655" i="1"/>
  <c r="Q3656" i="1"/>
  <c r="Q3657" i="1"/>
  <c r="Q3658" i="1"/>
  <c r="Q3659" i="1"/>
  <c r="Q3660" i="1"/>
  <c r="Q3661" i="1"/>
  <c r="Q3667" i="1"/>
  <c r="Q3663" i="1"/>
  <c r="Q3664" i="1"/>
  <c r="Q3686" i="1"/>
  <c r="Q2807" i="1"/>
  <c r="Q3311" i="1"/>
  <c r="Q3668" i="1"/>
  <c r="Q3669" i="1"/>
  <c r="Q3670" i="1"/>
  <c r="Q3671" i="1"/>
  <c r="Q3688" i="1"/>
  <c r="Q3673" i="1"/>
  <c r="Q3674" i="1"/>
  <c r="Q3675" i="1"/>
  <c r="Q3676" i="1"/>
  <c r="Q3837" i="1"/>
  <c r="Q2817" i="1"/>
  <c r="Q3679" i="1"/>
  <c r="Q3680" i="1"/>
  <c r="Q3681" i="1"/>
  <c r="Q3682" i="1"/>
  <c r="Q3683" i="1"/>
  <c r="Q3684" i="1"/>
  <c r="Q3685" i="1"/>
  <c r="Q2978" i="1"/>
  <c r="Q3687" i="1"/>
  <c r="Q3564" i="1"/>
  <c r="Q3689" i="1"/>
  <c r="Q3690" i="1"/>
  <c r="Q3691" i="1"/>
  <c r="Q3692" i="1"/>
  <c r="Q3693" i="1"/>
  <c r="Q3694" i="1"/>
  <c r="Q3565" i="1"/>
  <c r="Q3696" i="1"/>
  <c r="Q3697" i="1"/>
  <c r="Q3698" i="1"/>
  <c r="Q3699" i="1"/>
  <c r="Q3700" i="1"/>
  <c r="Q3701" i="1"/>
  <c r="Q3512" i="1"/>
  <c r="Q3703" i="1"/>
  <c r="Q3704" i="1"/>
  <c r="Q3705" i="1"/>
  <c r="Q3601" i="1"/>
  <c r="Q3707" i="1"/>
  <c r="Q3708" i="1"/>
  <c r="Q3709" i="1"/>
  <c r="Q3710" i="1"/>
  <c r="Q3711" i="1"/>
  <c r="Q3712" i="1"/>
  <c r="Q3516" i="1"/>
  <c r="Q3714" i="1"/>
  <c r="Q3715" i="1"/>
  <c r="Q3716" i="1"/>
  <c r="Q3717" i="1"/>
  <c r="Q3718" i="1"/>
  <c r="Q3719" i="1"/>
  <c r="Q3523" i="1"/>
  <c r="Q3720" i="1"/>
  <c r="Q3722" i="1"/>
  <c r="Q3723" i="1"/>
  <c r="Q3724" i="1"/>
  <c r="Q3725" i="1"/>
  <c r="Q3726" i="1"/>
  <c r="Q3602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672" i="1"/>
  <c r="Q3814" i="1"/>
  <c r="Q3815" i="1"/>
  <c r="Q3816" i="1"/>
  <c r="Q3817" i="1"/>
  <c r="Q3818" i="1"/>
  <c r="Q3819" i="1"/>
  <c r="Q3677" i="1"/>
  <c r="Q3821" i="1"/>
  <c r="Q3607" i="1"/>
  <c r="Q3823" i="1"/>
  <c r="Q3824" i="1"/>
  <c r="Q3825" i="1"/>
  <c r="Q3678" i="1"/>
  <c r="Q3827" i="1"/>
  <c r="Q3338" i="1"/>
  <c r="Q3829" i="1"/>
  <c r="Q3830" i="1"/>
  <c r="Q3527" i="1"/>
  <c r="Q3831" i="1"/>
  <c r="Q3531" i="1"/>
  <c r="Q3834" i="1"/>
  <c r="Q3835" i="1"/>
  <c r="Q3836" i="1"/>
  <c r="Q3721" i="1"/>
  <c r="Q2819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293" i="1"/>
  <c r="P3983" i="1"/>
  <c r="P2437" i="1"/>
  <c r="P2826" i="1"/>
  <c r="P2964" i="1"/>
  <c r="P3294" i="1"/>
  <c r="P1870" i="1"/>
  <c r="P2589" i="1"/>
  <c r="P3460" i="1"/>
  <c r="P1610" i="1"/>
  <c r="P418" i="1"/>
  <c r="P869" i="1"/>
  <c r="P859" i="1"/>
  <c r="P1298" i="1"/>
  <c r="P1644" i="1"/>
  <c r="P1901" i="1"/>
  <c r="P2784" i="1"/>
  <c r="P3257" i="1"/>
  <c r="P3668" i="1"/>
  <c r="P2789" i="1"/>
  <c r="P3523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410" i="1"/>
  <c r="P1942" i="1"/>
  <c r="P3570" i="1"/>
  <c r="P680" i="1"/>
  <c r="P95" i="1"/>
  <c r="P3407" i="1"/>
  <c r="P3935" i="1"/>
  <c r="P2361" i="1"/>
  <c r="P3600" i="1"/>
  <c r="P2539" i="1"/>
  <c r="P2680" i="1"/>
  <c r="P3771" i="1"/>
  <c r="P3844" i="1"/>
  <c r="P2953" i="1"/>
  <c r="P1364" i="1"/>
  <c r="P3406" i="1"/>
  <c r="P3569" i="1"/>
  <c r="P3711" i="1"/>
  <c r="P1266" i="1"/>
  <c r="P3448" i="1"/>
  <c r="P1771" i="1"/>
  <c r="P1665" i="1"/>
  <c r="P3009" i="1"/>
  <c r="P3449" i="1"/>
  <c r="P3455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22" i="1"/>
  <c r="P2301" i="1"/>
  <c r="P1640" i="1"/>
  <c r="P1713" i="1"/>
  <c r="P1835" i="1"/>
  <c r="P2758" i="1"/>
  <c r="P1885" i="1"/>
  <c r="P3370" i="1"/>
  <c r="P2978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2817" i="1"/>
  <c r="P1087" i="1"/>
  <c r="P1672" i="1"/>
  <c r="P2389" i="1"/>
  <c r="P786" i="1"/>
  <c r="P1289" i="1"/>
  <c r="P3800" i="1"/>
  <c r="P1039" i="1"/>
  <c r="P1170" i="1"/>
  <c r="P1592" i="1"/>
  <c r="P3551" i="1"/>
  <c r="P2210" i="1"/>
  <c r="P1615" i="1"/>
  <c r="P2221" i="1"/>
  <c r="P1213" i="1"/>
  <c r="P3493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825" i="1"/>
  <c r="P2629" i="1"/>
  <c r="P3285" i="1"/>
  <c r="P2875" i="1"/>
  <c r="P3452" i="1"/>
  <c r="P2517" i="1"/>
  <c r="P2630" i="1"/>
  <c r="P3639" i="1"/>
  <c r="P2796" i="1"/>
  <c r="P2295" i="1"/>
  <c r="P3415" i="1"/>
  <c r="P1396" i="1"/>
  <c r="P814" i="1"/>
  <c r="P1154" i="1"/>
  <c r="P3095" i="1"/>
  <c r="P979" i="1"/>
  <c r="P3916" i="1"/>
  <c r="P1788" i="1"/>
  <c r="P541" i="1"/>
  <c r="P666" i="1"/>
  <c r="P787" i="1"/>
  <c r="P75" i="1"/>
  <c r="P2819" i="1"/>
  <c r="P2193" i="1"/>
  <c r="P1492" i="1"/>
  <c r="P1773" i="1"/>
  <c r="P677" i="1"/>
  <c r="P2561" i="1"/>
  <c r="P2838" i="1"/>
  <c r="P1176" i="1"/>
  <c r="P1465" i="1"/>
  <c r="P1764" i="1"/>
  <c r="P2654" i="1"/>
  <c r="P960" i="1"/>
  <c r="P3802" i="1"/>
  <c r="P4057" i="1"/>
  <c r="P2980" i="1"/>
  <c r="P966" i="1"/>
  <c r="P1321" i="1"/>
  <c r="P1388" i="1"/>
  <c r="P2807" i="1"/>
  <c r="P3843" i="1"/>
  <c r="P3579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1296" i="1"/>
  <c r="P3847" i="1"/>
  <c r="P2797" i="1"/>
  <c r="P705" i="1"/>
  <c r="P2746" i="1"/>
  <c r="P2639" i="1"/>
  <c r="P3053" i="1"/>
  <c r="P3672" i="1"/>
  <c r="P758" i="1"/>
  <c r="P460" i="1"/>
  <c r="P3646" i="1"/>
  <c r="P2102" i="1"/>
  <c r="P1855" i="1"/>
  <c r="P745" i="1"/>
  <c r="P3900" i="1"/>
  <c r="P2224" i="1"/>
  <c r="P1825" i="1"/>
  <c r="P2302" i="1"/>
  <c r="P2798" i="1"/>
  <c r="P1439" i="1"/>
  <c r="P1949" i="1"/>
  <c r="P1435" i="1"/>
  <c r="P3741" i="1"/>
  <c r="P2454" i="1"/>
  <c r="P2748" i="1"/>
  <c r="P27" i="1"/>
  <c r="P189" i="1"/>
  <c r="P1417" i="1"/>
  <c r="P2686" i="1"/>
  <c r="P2803" i="1"/>
  <c r="P4097" i="1"/>
  <c r="P2488" i="1"/>
  <c r="P3093" i="1"/>
  <c r="P2933" i="1"/>
  <c r="P3098" i="1"/>
  <c r="P4058" i="1"/>
  <c r="P3456" i="1"/>
  <c r="P2387" i="1"/>
  <c r="P2558" i="1"/>
  <c r="P3347" i="1"/>
  <c r="P3321" i="1"/>
  <c r="P3329" i="1"/>
  <c r="P2839" i="1"/>
  <c r="P4059" i="1"/>
  <c r="P2822" i="1"/>
  <c r="P448" i="1"/>
  <c r="P1361" i="1"/>
  <c r="P70" i="1"/>
  <c r="P1685" i="1"/>
  <c r="P3296" i="1"/>
  <c r="P3444" i="1"/>
  <c r="P4085" i="1"/>
  <c r="P1625" i="1"/>
  <c r="P2211" i="1"/>
  <c r="P3593" i="1"/>
  <c r="P887" i="1"/>
  <c r="P2494" i="1"/>
  <c r="P2872" i="1"/>
  <c r="P205" i="1"/>
  <c r="P3049" i="1"/>
  <c r="P4076" i="1"/>
  <c r="P1110" i="1"/>
  <c r="P2744" i="1"/>
  <c r="P876" i="1"/>
  <c r="P3167" i="1"/>
  <c r="P4096" i="1"/>
  <c r="P1391" i="1"/>
  <c r="P997" i="1"/>
  <c r="P2544" i="1"/>
  <c r="P183" i="1"/>
  <c r="P3025" i="1"/>
  <c r="P3183" i="1"/>
  <c r="P3327" i="1"/>
  <c r="P718" i="1"/>
  <c r="P2957" i="1"/>
  <c r="P3338" i="1"/>
  <c r="P4000" i="1"/>
  <c r="P3311" i="1"/>
  <c r="P3757" i="1"/>
  <c r="P964" i="1"/>
  <c r="P3323" i="1"/>
  <c r="P3291" i="1"/>
  <c r="P1502" i="1"/>
  <c r="P665" i="1"/>
  <c r="P784" i="1"/>
  <c r="P345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3373" i="1"/>
  <c r="P3393" i="1"/>
  <c r="P3463" i="1"/>
  <c r="P3297" i="1"/>
  <c r="P2913" i="1"/>
  <c r="P2000" i="1"/>
  <c r="P1779" i="1"/>
  <c r="P3930" i="1"/>
  <c r="P1578" i="1"/>
  <c r="P1725" i="1"/>
  <c r="P2879" i="1"/>
  <c r="P3399" i="1"/>
  <c r="P3431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478" i="1"/>
  <c r="P117" i="1"/>
  <c r="P3446" i="1"/>
  <c r="P3464" i="1"/>
  <c r="P11" i="1"/>
  <c r="P2069" i="1"/>
  <c r="P2002" i="1"/>
  <c r="P2898" i="1"/>
  <c r="P2907" i="1"/>
  <c r="P1020" i="1"/>
  <c r="P1374" i="1"/>
  <c r="P1929" i="1"/>
  <c r="P3733" i="1"/>
  <c r="P3978" i="1"/>
  <c r="P3425" i="1"/>
  <c r="P2076" i="1"/>
  <c r="P2917" i="1"/>
  <c r="P3369" i="1"/>
  <c r="P2098" i="1"/>
  <c r="P3087" i="1"/>
  <c r="P3417" i="1"/>
  <c r="P2146" i="1"/>
  <c r="P2492" i="1"/>
  <c r="P3512" i="1"/>
  <c r="P3609" i="1"/>
  <c r="P3610" i="1"/>
  <c r="P2955" i="1"/>
  <c r="P388" i="1"/>
  <c r="P2144" i="1"/>
  <c r="P52" i="1"/>
  <c r="P106" i="1"/>
  <c r="P377" i="1"/>
  <c r="P1440" i="1"/>
  <c r="P2267" i="1"/>
  <c r="P759" i="1"/>
  <c r="P3554" i="1"/>
  <c r="P3345" i="1"/>
  <c r="P1808" i="1"/>
  <c r="P605" i="1"/>
  <c r="P696" i="1"/>
  <c r="P3065" i="1"/>
  <c r="P3195" i="1"/>
  <c r="P1402" i="1"/>
  <c r="P1129" i="1"/>
  <c r="P1177" i="1"/>
  <c r="P3364" i="1"/>
  <c r="P4077" i="1"/>
  <c r="P434" i="1"/>
  <c r="P2776" i="1"/>
  <c r="P3394" i="1"/>
  <c r="P3516" i="1"/>
  <c r="P3677" i="1"/>
  <c r="P2908" i="1"/>
  <c r="P3754" i="1"/>
  <c r="P76" i="1"/>
  <c r="P1661" i="1"/>
  <c r="P4030" i="1"/>
  <c r="P171" i="1"/>
  <c r="P1727" i="1"/>
  <c r="P2142" i="1"/>
  <c r="P1898" i="1"/>
  <c r="P3542" i="1"/>
  <c r="P2283" i="1"/>
  <c r="P687" i="1"/>
  <c r="P1809" i="1"/>
  <c r="P1393" i="1"/>
  <c r="P1614" i="1"/>
  <c r="P2754" i="1"/>
  <c r="P2899" i="1"/>
  <c r="P3461" i="1"/>
  <c r="P3936" i="1"/>
  <c r="P2457" i="1"/>
  <c r="P820" i="1"/>
  <c r="P858" i="1"/>
  <c r="P3380" i="1"/>
  <c r="P3890" i="1"/>
  <c r="P3994" i="1"/>
  <c r="P3135" i="1"/>
  <c r="P3396" i="1"/>
  <c r="P3397" i="1"/>
  <c r="P3531" i="1"/>
  <c r="P1148" i="1"/>
  <c r="P2583" i="1"/>
  <c r="P3462" i="1"/>
  <c r="P3472" i="1"/>
  <c r="P3970" i="1"/>
  <c r="P4" i="1"/>
  <c r="P3578" i="1"/>
  <c r="P3751" i="1"/>
  <c r="P3114" i="1"/>
  <c r="P831" i="1"/>
  <c r="P911" i="1"/>
  <c r="P1837" i="1"/>
  <c r="P3510" i="1"/>
  <c r="P3896" i="1"/>
  <c r="P1639" i="1"/>
  <c r="P2493" i="1"/>
  <c r="P1818" i="1"/>
  <c r="P1992" i="1"/>
  <c r="P1576" i="1"/>
  <c r="P3654" i="1"/>
  <c r="P2869" i="1"/>
  <c r="P3560" i="1"/>
  <c r="P3368" i="1"/>
  <c r="P1322" i="1"/>
  <c r="P92" i="1"/>
  <c r="P3527" i="1"/>
  <c r="P86" i="1"/>
  <c r="P141" i="1"/>
  <c r="P1834" i="1"/>
  <c r="P2894" i="1"/>
  <c r="P2924" i="1"/>
  <c r="P3002" i="1"/>
  <c r="P3411" i="1"/>
  <c r="P3473" i="1"/>
  <c r="P3477" i="1"/>
  <c r="P3496" i="1"/>
  <c r="P3763" i="1"/>
  <c r="P3790" i="1"/>
  <c r="P3998" i="1"/>
  <c r="P2641" i="1"/>
  <c r="P4064" i="1"/>
  <c r="P3988" i="1"/>
  <c r="P1709" i="1"/>
  <c r="P1327" i="1"/>
  <c r="P3535" i="1"/>
  <c r="P3547" i="1"/>
  <c r="P706" i="1"/>
  <c r="P3648" i="1"/>
  <c r="P454" i="1"/>
  <c r="P950" i="1"/>
  <c r="P2137" i="1"/>
  <c r="P3086" i="1"/>
  <c r="P3574" i="1"/>
  <c r="P994" i="1"/>
  <c r="P2873" i="1"/>
  <c r="P2163" i="1"/>
  <c r="P2390" i="1"/>
  <c r="P78" i="1"/>
  <c r="P97" i="1"/>
  <c r="P2411" i="1"/>
  <c r="P2416" i="1"/>
  <c r="P3666" i="1"/>
  <c r="P4048" i="1"/>
  <c r="P3809" i="1"/>
  <c r="P3931" i="1"/>
  <c r="P4003" i="1"/>
  <c r="P3871" i="1"/>
  <c r="P3061" i="1"/>
  <c r="P3539" i="1"/>
  <c r="P3982" i="1"/>
  <c r="P1421" i="1"/>
  <c r="P1496" i="1"/>
  <c r="P3538" i="1"/>
  <c r="P3899" i="1"/>
  <c r="P2919" i="1"/>
  <c r="P164" i="1"/>
  <c r="P821" i="1"/>
  <c r="P2385" i="1"/>
  <c r="P1910" i="1"/>
  <c r="P424" i="1"/>
  <c r="P2450" i="1"/>
  <c r="P3118" i="1"/>
  <c r="P3565" i="1"/>
  <c r="P3607" i="1"/>
  <c r="P4071" i="1"/>
  <c r="P3736" i="1"/>
  <c r="P597" i="1"/>
  <c r="P3803" i="1"/>
  <c r="P99" i="1"/>
  <c r="P1104" i="1"/>
  <c r="P1126" i="1"/>
  <c r="P2219" i="1"/>
  <c r="P3957" i="1"/>
  <c r="P2203" i="1"/>
  <c r="P3720" i="1"/>
  <c r="P1429" i="1"/>
  <c r="P2856" i="1"/>
  <c r="P2319" i="1"/>
  <c r="P433" i="1"/>
  <c r="P4034" i="1"/>
  <c r="P975" i="1"/>
  <c r="P24" i="1"/>
  <c r="P1085" i="1"/>
  <c r="P3969" i="1"/>
  <c r="P3601" i="1"/>
  <c r="P1331" i="1"/>
  <c r="P2152" i="1"/>
  <c r="P137" i="1"/>
  <c r="P702" i="1"/>
  <c r="P1432" i="1"/>
  <c r="P3801" i="1"/>
  <c r="P182" i="1"/>
  <c r="P236" i="1"/>
  <c r="P2481" i="1"/>
  <c r="P510" i="1"/>
  <c r="P781" i="1"/>
  <c r="P3541" i="1"/>
  <c r="P4032" i="1"/>
  <c r="P4098" i="1"/>
  <c r="P3940" i="1"/>
  <c r="P452" i="1"/>
  <c r="P2545" i="1"/>
  <c r="P3581" i="1"/>
  <c r="P4066" i="1"/>
  <c r="P1983" i="1"/>
  <c r="P3602" i="1"/>
  <c r="P203" i="1"/>
  <c r="P1811" i="1"/>
  <c r="P2755" i="1"/>
  <c r="P965" i="1"/>
  <c r="P374" i="1"/>
  <c r="P3082" i="1"/>
  <c r="P917" i="1"/>
  <c r="P1347" i="1"/>
  <c r="P3132" i="1"/>
  <c r="P3662" i="1"/>
  <c r="P3013" i="1"/>
  <c r="P3590" i="1"/>
  <c r="P1602" i="1"/>
  <c r="P3731" i="1"/>
  <c r="P1872" i="1"/>
  <c r="P222" i="1"/>
  <c r="P1490" i="1"/>
  <c r="P1687" i="1"/>
  <c r="P155" i="1"/>
  <c r="P2652" i="1"/>
  <c r="P3742" i="1"/>
  <c r="P3564" i="1"/>
  <c r="P2640" i="1"/>
  <c r="P776" i="1"/>
  <c r="P3789" i="1"/>
  <c r="P631" i="1"/>
  <c r="P1569" i="1"/>
  <c r="P3652" i="1"/>
  <c r="P4083" i="1"/>
  <c r="P575" i="1"/>
  <c r="P191" i="1"/>
  <c r="P932" i="1"/>
  <c r="P624" i="1"/>
  <c r="P3582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721" i="1"/>
  <c r="P3976" i="1"/>
  <c r="P2218" i="1"/>
  <c r="P2900" i="1"/>
  <c r="P3589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820" i="1"/>
  <c r="P948" i="1"/>
  <c r="P3967" i="1"/>
  <c r="P4062" i="1"/>
  <c r="P2123" i="1"/>
  <c r="P2503" i="1"/>
  <c r="P901" i="1"/>
  <c r="P976" i="1"/>
  <c r="P1597" i="1"/>
  <c r="P1695" i="1"/>
  <c r="P2959" i="1"/>
  <c r="P3651" i="1"/>
  <c r="P200" i="1"/>
  <c r="P3101" i="1"/>
  <c r="P2581" i="1"/>
  <c r="P3702" i="1"/>
  <c r="P2682" i="1"/>
  <c r="P951" i="1"/>
  <c r="P2893" i="1"/>
  <c r="P3207" i="1"/>
  <c r="P3695" i="1"/>
  <c r="P2876" i="1"/>
  <c r="P1138" i="1"/>
  <c r="P2350" i="1"/>
  <c r="P3740" i="1"/>
  <c r="P3678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665" i="1"/>
  <c r="P3869" i="1"/>
  <c r="P193" i="1"/>
  <c r="P228" i="1"/>
  <c r="P241" i="1"/>
  <c r="P508" i="1"/>
  <c r="P594" i="1"/>
  <c r="P1010" i="1"/>
  <c r="P1042" i="1"/>
  <c r="P2573" i="1"/>
  <c r="P3205" i="1"/>
  <c r="P3619" i="1"/>
  <c r="P3653" i="1"/>
  <c r="P3667" i="1"/>
  <c r="P4027" i="1"/>
  <c r="P4061" i="1"/>
  <c r="P570" i="1"/>
  <c r="P1105" i="1"/>
  <c r="P1242" i="1"/>
  <c r="P1406" i="1"/>
  <c r="P3688" i="1"/>
  <c r="P1017" i="1"/>
  <c r="P4091" i="1"/>
  <c r="P1921" i="1"/>
  <c r="P2001" i="1"/>
  <c r="P2131" i="1"/>
  <c r="P763" i="1"/>
  <c r="P1008" i="1"/>
  <c r="P2760" i="1"/>
  <c r="P3686" i="1"/>
  <c r="P959" i="1"/>
  <c r="P2590" i="1"/>
  <c r="P504" i="1"/>
  <c r="P3813" i="1"/>
  <c r="P973" i="1"/>
  <c r="P1722" i="1"/>
  <c r="P2145" i="1"/>
  <c r="P3136" i="1"/>
  <c r="P3831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713" i="1"/>
  <c r="P4005" i="1"/>
  <c r="P181" i="1"/>
  <c r="P558" i="1"/>
  <c r="P895" i="1"/>
  <c r="P1365" i="1"/>
  <c r="P1423" i="1"/>
  <c r="P3069" i="1"/>
  <c r="P3706" i="1"/>
  <c r="P4036" i="1"/>
  <c r="P715" i="1"/>
  <c r="P907" i="1"/>
  <c r="P920" i="1"/>
  <c r="P897" i="1"/>
  <c r="P3727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826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3822" i="1"/>
  <c r="P555" i="1"/>
  <c r="P912" i="1"/>
  <c r="P935" i="1"/>
  <c r="P2325" i="1"/>
  <c r="P2364" i="1"/>
  <c r="P2569" i="1"/>
  <c r="P3832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82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3833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83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838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7" i="11" l="1"/>
  <c r="B14" i="15"/>
</calcChain>
</file>

<file path=xl/sharedStrings.xml><?xml version="1.0" encoding="utf-8"?>
<sst xmlns="http://schemas.openxmlformats.org/spreadsheetml/2006/main" count="33044" uniqueCount="8431">
  <si>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</si>
  <si>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</si>
  <si>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</si>
  <si>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</si>
  <si>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</si>
  <si>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</si>
  <si>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</si>
  <si>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</si>
  <si>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</si>
  <si>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</si>
  <si>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</si>
  <si>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</si>
  <si>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</si>
  <si>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</si>
  <si>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</si>
  <si>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</si>
  <si>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</si>
  <si>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</si>
  <si>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</si>
  <si>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</si>
  <si>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</si>
  <si>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</si>
  <si>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</si>
  <si>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</si>
  <si>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</si>
  <si>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</si>
  <si>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</si>
  <si>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</si>
  <si>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</si>
  <si>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</si>
  <si>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</si>
  <si>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</si>
  <si>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</si>
  <si>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</si>
  <si>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</si>
  <si>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</si>
  <si>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</si>
  <si>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</si>
  <si>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</si>
  <si>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</si>
  <si>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</si>
  <si>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</si>
  <si>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</si>
  <si>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</si>
  <si>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</si>
  <si>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</si>
  <si>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</si>
  <si>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</si>
  <si>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</si>
  <si>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</si>
  <si>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</si>
  <si>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</si>
  <si>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</si>
  <si>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</si>
  <si>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</si>
  <si>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</si>
  <si>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</si>
  <si>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</si>
  <si>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</si>
  <si>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</si>
  <si>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</si>
  <si>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</si>
  <si>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</si>
  <si>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</si>
  <si>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</si>
  <si>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</si>
  <si>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</si>
  <si>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</si>
  <si>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</si>
  <si>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</si>
  <si>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</si>
  <si>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</si>
  <si>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</si>
  <si>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</si>
  <si>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</si>
  <si>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</si>
  <si>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</si>
  <si>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</si>
  <si>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</si>
  <si>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</si>
  <si>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</si>
  <si>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</si>
  <si>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</si>
  <si>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</si>
  <si>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</si>
  <si>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</si>
  <si>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</si>
  <si>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</si>
  <si>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</si>
  <si>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</si>
  <si>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</si>
  <si>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</si>
  <si>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</si>
  <si>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</si>
  <si>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</si>
  <si>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</si>
  <si>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</si>
  <si>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</si>
  <si>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</si>
  <si>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</si>
  <si>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</si>
  <si>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</si>
  <si>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</si>
  <si>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</si>
  <si>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</si>
  <si>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</si>
  <si>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</si>
  <si>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</si>
  <si>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</si>
  <si>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</si>
  <si>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</si>
  <si>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</si>
  <si>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</si>
  <si>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</si>
  <si>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</si>
  <si>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</si>
  <si>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</si>
  <si>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</si>
  <si>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</si>
  <si>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</si>
  <si>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</si>
  <si>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</si>
  <si>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</si>
  <si>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</si>
  <si>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</si>
  <si>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</si>
  <si>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</si>
  <si>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</si>
  <si>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</si>
  <si>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</si>
  <si>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</si>
  <si>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</si>
  <si>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</si>
  <si>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</si>
  <si>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</si>
  <si>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</si>
  <si>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</si>
  <si>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</si>
  <si>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</si>
  <si>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</si>
  <si>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</si>
  <si>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</si>
  <si>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</si>
  <si>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</si>
  <si>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</si>
  <si>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</si>
  <si>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</si>
  <si>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</si>
  <si>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</si>
  <si>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</si>
  <si>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</si>
  <si>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</si>
  <si>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</si>
  <si>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</si>
  <si>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</si>
  <si>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</si>
  <si>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</si>
  <si>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</si>
  <si>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</si>
  <si>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</si>
  <si>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</si>
  <si>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</si>
  <si>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</si>
  <si>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</si>
  <si>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</si>
  <si>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</si>
  <si>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</si>
  <si>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</si>
  <si>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</si>
  <si>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</si>
  <si>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</si>
  <si>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</si>
  <si>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</si>
  <si>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</si>
  <si>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</si>
  <si>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</si>
  <si>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</si>
  <si>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</si>
  <si>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</si>
  <si>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</si>
  <si>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</si>
  <si>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</si>
  <si>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</si>
  <si>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</si>
  <si>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</si>
  <si>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</si>
  <si>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</si>
  <si>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</si>
  <si>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</si>
  <si>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</si>
  <si>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</si>
  <si>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</si>
  <si>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</si>
  <si>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</si>
  <si>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</si>
  <si>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</si>
  <si>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</si>
  <si>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</si>
  <si>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</si>
  <si>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</si>
  <si>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</si>
  <si>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</si>
  <si>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</si>
  <si>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</si>
  <si>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</si>
  <si>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</si>
  <si>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</si>
  <si>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</si>
  <si>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</si>
  <si>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</si>
  <si>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</si>
  <si>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</si>
  <si>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</si>
  <si>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</si>
  <si>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</si>
  <si>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</si>
  <si>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</si>
  <si>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</si>
  <si>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</si>
  <si>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</si>
  <si>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</si>
  <si>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</si>
  <si>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</si>
  <si>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</si>
  <si>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</si>
  <si>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</si>
  <si>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</si>
  <si>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</si>
  <si>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</si>
  <si>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</si>
  <si>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</si>
  <si>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</si>
  <si>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</si>
  <si>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</si>
  <si>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</si>
  <si>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</si>
  <si>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</si>
  <si>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</si>
  <si>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</si>
  <si>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</si>
  <si>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</si>
  <si>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</si>
  <si>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</si>
  <si>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</si>
  <si>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</si>
  <si>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</si>
  <si>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</si>
  <si>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</si>
  <si>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</si>
  <si>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</si>
  <si>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</si>
  <si>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</si>
  <si>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</si>
  <si>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</si>
  <si>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</si>
  <si>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</si>
  <si>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</si>
  <si>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</si>
  <si>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</si>
  <si>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</si>
  <si>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</si>
  <si>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</si>
  <si>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</si>
  <si>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</si>
  <si>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</si>
  <si>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</si>
  <si>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</si>
  <si>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</si>
  <si>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</si>
  <si>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</si>
  <si>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</si>
  <si>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</si>
  <si>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</si>
  <si>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</si>
  <si>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</si>
  <si>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</si>
  <si>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</si>
  <si>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</si>
  <si>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</si>
  <si>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</si>
  <si>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</si>
  <si>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</si>
  <si>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</si>
  <si>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</si>
  <si>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</si>
  <si>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</si>
  <si>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</si>
  <si>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</si>
  <si>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</si>
  <si>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</si>
  <si>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</si>
  <si>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</si>
  <si>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</si>
  <si>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</si>
  <si>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</si>
  <si>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</si>
  <si>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</si>
  <si>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</si>
  <si>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</si>
  <si>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</si>
  <si>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</si>
  <si>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</si>
  <si>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</si>
  <si>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</si>
  <si>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</si>
  <si>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</si>
  <si>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</si>
  <si>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</si>
  <si>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</si>
  <si>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</si>
  <si>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</si>
  <si>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</si>
  <si>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</si>
  <si>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</si>
  <si>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</si>
  <si>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</si>
  <si>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</si>
  <si>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</si>
  <si>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</si>
  <si>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</si>
  <si>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</si>
  <si>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</si>
  <si>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</si>
  <si>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</si>
  <si>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</si>
  <si>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</si>
  <si>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</si>
  <si>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</si>
  <si>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</si>
  <si>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</si>
  <si>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</si>
  <si>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</si>
  <si>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</si>
  <si>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</si>
  <si>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</si>
  <si>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</si>
  <si>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</si>
  <si>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</si>
  <si>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</si>
  <si>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</si>
  <si>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</si>
  <si>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</si>
  <si>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</si>
  <si>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</si>
  <si>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</si>
  <si>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</si>
  <si>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</si>
  <si>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</si>
  <si>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</si>
  <si>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</si>
  <si>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</si>
  <si>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</si>
  <si>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</si>
  <si>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</si>
  <si>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</si>
  <si>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</si>
  <si>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</si>
  <si>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</si>
  <si>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</si>
  <si>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</si>
  <si>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</si>
  <si>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</si>
  <si>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</si>
  <si>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</si>
  <si>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</si>
  <si>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</si>
  <si>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</si>
  <si>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</si>
  <si>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</si>
  <si>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</si>
  <si>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</si>
  <si>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</si>
  <si>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</si>
  <si>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</si>
  <si>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</si>
  <si>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</si>
  <si>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</si>
  <si>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</si>
  <si>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</si>
  <si>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</si>
  <si>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</si>
  <si>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</si>
  <si>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</si>
  <si>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</si>
  <si>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</si>
  <si>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</si>
  <si>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</si>
  <si>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</si>
  <si>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</si>
  <si>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</si>
  <si>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</si>
  <si>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</si>
  <si>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</si>
  <si>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</si>
  <si>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</si>
  <si>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</si>
  <si>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</si>
  <si>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</si>
  <si>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</si>
  <si>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</si>
  <si>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</si>
  <si>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</si>
  <si>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</si>
  <si>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</si>
  <si>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</si>
  <si>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</si>
  <si>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</si>
  <si>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</si>
  <si>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</si>
  <si>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</si>
  <si>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</si>
  <si>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</si>
  <si>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</si>
  <si>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</si>
  <si>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</si>
  <si>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</si>
  <si>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</si>
  <si>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</si>
  <si>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</si>
  <si>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</si>
  <si>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</si>
  <si>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</si>
  <si>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</si>
  <si>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</si>
  <si>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</si>
  <si>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</si>
  <si>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</si>
  <si>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</si>
  <si>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</si>
  <si>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</si>
  <si>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</si>
  <si>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</si>
  <si>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</si>
  <si>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</si>
  <si>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</si>
  <si>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</si>
  <si>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</si>
  <si>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</si>
  <si>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</si>
  <si>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</si>
  <si>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</si>
  <si>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</si>
  <si>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</si>
  <si>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</si>
  <si>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</si>
  <si>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</si>
  <si>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</si>
  <si>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</si>
  <si>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</si>
  <si>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</si>
  <si>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</si>
  <si>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</si>
  <si>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</si>
  <si>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</si>
  <si>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</si>
  <si>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</si>
  <si>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</si>
  <si>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</si>
  <si>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</si>
  <si>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</si>
  <si>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</si>
  <si>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</si>
  <si>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</si>
  <si>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</si>
  <si>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</si>
  <si>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</si>
  <si>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</si>
  <si>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</si>
  <si>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</si>
  <si>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</si>
  <si>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</si>
  <si>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</si>
  <si>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</si>
  <si>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</si>
  <si>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</si>
  <si>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</si>
  <si>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</si>
  <si>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</si>
  <si>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</si>
  <si>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</si>
  <si>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</si>
  <si>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</si>
  <si>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</si>
  <si>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</si>
  <si>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</si>
  <si>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</si>
  <si>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</si>
  <si>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</si>
  <si>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</si>
  <si>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</si>
  <si>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</si>
  <si>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</si>
  <si>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</si>
  <si>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</si>
  <si>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</si>
  <si>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</si>
  <si>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</si>
  <si>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</si>
  <si>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</si>
  <si>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</si>
  <si>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</si>
  <si>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</si>
  <si>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</si>
  <si>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</si>
  <si>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</si>
  <si>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</si>
  <si>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</si>
  <si>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</si>
  <si>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</si>
  <si>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</si>
  <si>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</si>
  <si>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</si>
  <si>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</si>
  <si>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</si>
  <si>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</si>
  <si>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</si>
  <si>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</si>
  <si>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</si>
  <si>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</si>
  <si>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</si>
  <si>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</si>
  <si>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</si>
  <si>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</si>
  <si>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</si>
  <si>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</si>
  <si>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</si>
  <si>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</si>
  <si>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</si>
  <si>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</si>
  <si>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</si>
  <si>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</si>
  <si>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</si>
  <si>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</si>
  <si>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</si>
  <si>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</si>
  <si>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</si>
  <si>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</si>
  <si>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</si>
  <si>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</si>
  <si>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</si>
  <si>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</si>
  <si>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</si>
  <si>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</si>
  <si>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</si>
  <si>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</si>
  <si>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</si>
  <si>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</si>
  <si>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</si>
  <si>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</si>
  <si>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</si>
  <si>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</si>
  <si>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</si>
  <si>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</si>
  <si>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</si>
  <si>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</si>
  <si>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</si>
  <si>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</si>
  <si>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</si>
  <si>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</si>
  <si>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</si>
  <si>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</si>
  <si>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</si>
  <si>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</si>
  <si>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</si>
  <si>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</si>
  <si>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</si>
  <si>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</si>
  <si>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</si>
  <si>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</si>
  <si>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</si>
  <si>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</si>
  <si>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</si>
  <si>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</si>
  <si>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</si>
  <si>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</si>
  <si>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</si>
  <si>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</si>
  <si>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</si>
  <si>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</si>
  <si>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</si>
  <si>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</si>
  <si>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</si>
  <si>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</si>
  <si>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</si>
  <si>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</si>
  <si>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</si>
  <si>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</si>
  <si>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</si>
  <si>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</si>
  <si>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</si>
  <si>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</si>
  <si>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</si>
  <si>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</si>
  <si>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</si>
  <si>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</si>
  <si>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</si>
  <si>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</si>
  <si>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</si>
  <si>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</si>
  <si>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</si>
  <si>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</si>
  <si>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</si>
  <si>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</si>
  <si>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</si>
  <si>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</si>
  <si>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</si>
  <si>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</si>
  <si>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</si>
  <si>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</si>
  <si>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</si>
  <si>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</si>
  <si>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</si>
  <si>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</si>
  <si>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</si>
  <si>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</si>
  <si>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</si>
  <si>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</si>
  <si>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</si>
  <si>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</si>
  <si>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</si>
  <si>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</si>
  <si>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</si>
  <si>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</si>
  <si>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</si>
  <si>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</si>
  <si>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</si>
  <si>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</si>
  <si>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</si>
  <si>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</si>
  <si>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</si>
  <si>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</si>
  <si>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</si>
  <si>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</si>
  <si>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</si>
  <si>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</si>
  <si>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</si>
  <si>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</si>
  <si>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</si>
  <si>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</si>
  <si>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</si>
  <si>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</si>
  <si>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</si>
  <si>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</si>
  <si>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</si>
  <si>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</si>
  <si>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</si>
  <si>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</si>
  <si>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</si>
  <si>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</si>
  <si>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</si>
  <si>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</si>
  <si>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</si>
  <si>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</si>
  <si>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</si>
  <si>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</si>
  <si>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</si>
  <si>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</si>
  <si>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</si>
  <si>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</si>
  <si>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</si>
  <si>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</si>
  <si>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</si>
  <si>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</si>
  <si>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</si>
  <si>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</si>
  <si>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</si>
  <si>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</si>
  <si>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</si>
  <si>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</si>
  <si>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</si>
  <si>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</si>
  <si>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</si>
  <si>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</si>
  <si>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</si>
  <si>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</si>
  <si>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</si>
  <si>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</si>
  <si>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</si>
  <si>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</si>
  <si>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</si>
  <si>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</si>
  <si>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</si>
  <si>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</si>
  <si>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</si>
  <si>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</si>
  <si>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</si>
  <si>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</si>
  <si>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</si>
  <si>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</si>
  <si>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</si>
  <si>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</si>
  <si>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</si>
  <si>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</si>
  <si>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</si>
  <si>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</si>
  <si>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</si>
  <si>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</si>
  <si>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</si>
  <si>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</si>
  <si>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</si>
  <si>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</si>
  <si>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</si>
  <si>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</si>
  <si>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</si>
  <si>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</si>
  <si>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</si>
  <si>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</si>
  <si>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</si>
  <si>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</si>
  <si>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</si>
  <si>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</si>
  <si>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</si>
  <si>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</si>
  <si>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</si>
  <si>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</si>
  <si>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</si>
  <si>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</si>
  <si>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</si>
  <si>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</si>
  <si>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</si>
  <si>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</si>
  <si>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</si>
  <si>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</si>
  <si>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</si>
  <si>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</si>
  <si>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</si>
  <si>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</si>
  <si>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</si>
  <si>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</si>
  <si>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</si>
  <si>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</si>
  <si>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</si>
  <si>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</si>
  <si>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</si>
  <si>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</si>
  <si>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</si>
  <si>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</si>
  <si>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</si>
  <si>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</si>
  <si>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</si>
  <si>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</si>
  <si>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</si>
  <si>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</si>
  <si>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</si>
  <si>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</si>
  <si>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</si>
  <si>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</si>
  <si>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</si>
  <si>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</si>
  <si>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</si>
  <si>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</si>
  <si>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</si>
  <si>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</si>
  <si>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</si>
  <si>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</si>
  <si>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</si>
  <si>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</si>
  <si>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</si>
  <si>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</si>
  <si>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</si>
  <si>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</si>
  <si>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</si>
  <si>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</si>
  <si>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</si>
  <si>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</si>
  <si>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</si>
  <si>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</si>
  <si>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</si>
  <si>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</si>
  <si>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</si>
  <si>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</si>
  <si>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</si>
  <si>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</si>
  <si>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</si>
  <si>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</si>
  <si>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</si>
  <si>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</si>
  <si>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</si>
  <si>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</si>
  <si>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</si>
  <si>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</si>
  <si>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</si>
  <si>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</si>
  <si>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</si>
  <si>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</si>
  <si>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</si>
  <si>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</si>
  <si>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</si>
  <si>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</si>
  <si>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</si>
  <si>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</si>
  <si>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</si>
  <si>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</si>
  <si>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</si>
  <si>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</si>
  <si>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</si>
  <si>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</si>
  <si>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</si>
  <si>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</si>
  <si>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</si>
  <si>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</si>
  <si>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</si>
  <si>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</si>
  <si>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</si>
  <si>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</si>
  <si>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</si>
  <si>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</si>
  <si>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</si>
  <si>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</si>
  <si>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</si>
  <si>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</si>
  <si>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</si>
  <si>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</si>
  <si>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</si>
  <si>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</si>
  <si>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</si>
  <si>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</si>
  <si>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</si>
  <si>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</si>
  <si>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</si>
  <si>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</si>
  <si>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</si>
  <si>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</si>
  <si>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</si>
  <si>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</si>
  <si>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</si>
  <si>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</si>
  <si>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</si>
  <si>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</si>
  <si>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</si>
  <si>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</si>
  <si>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</si>
  <si>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</si>
  <si>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</si>
  <si>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</si>
  <si>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</si>
  <si>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</si>
  <si>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</si>
  <si>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</si>
  <si>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</si>
  <si>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</si>
  <si>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</si>
  <si>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</si>
  <si>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</si>
  <si>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</si>
  <si>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</si>
  <si>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</si>
  <si>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</si>
  <si>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</si>
  <si>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</si>
  <si>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</si>
  <si>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</si>
  <si>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</si>
  <si>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</si>
  <si>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</si>
  <si>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</si>
  <si>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</si>
  <si>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</si>
  <si>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</si>
  <si>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</si>
  <si>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</si>
  <si>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</si>
  <si>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</si>
  <si>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</si>
  <si>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</si>
  <si>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</si>
  <si>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</si>
  <si>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</si>
  <si>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</si>
  <si>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</si>
  <si>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</si>
  <si>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</si>
  <si>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</si>
  <si>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</si>
  <si>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</si>
  <si>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</si>
  <si>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</si>
  <si>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</si>
  <si>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</si>
  <si>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</si>
  <si>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</si>
  <si>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</si>
  <si>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</si>
  <si>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</si>
  <si>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</si>
  <si>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</si>
  <si>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</si>
  <si>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</si>
  <si>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</si>
  <si>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</si>
  <si>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</si>
  <si>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</si>
  <si>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</si>
  <si>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</si>
  <si>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</si>
  <si>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</si>
  <si>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</si>
  <si>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</si>
  <si>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</si>
  <si>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</si>
  <si>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</si>
  <si>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</si>
  <si>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</si>
  <si>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</si>
  <si>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</si>
  <si>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</si>
  <si>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</si>
  <si>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</si>
  <si>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</si>
  <si>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</si>
  <si>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</si>
  <si>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</si>
  <si>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</si>
  <si>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</si>
  <si>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</si>
  <si>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</si>
  <si>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</si>
  <si>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</si>
  <si>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</si>
  <si>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</si>
  <si>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</si>
  <si>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</si>
  <si>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</si>
  <si>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</si>
  <si>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</si>
  <si>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</si>
  <si>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</si>
  <si>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</si>
  <si>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</si>
  <si>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</si>
  <si>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</si>
  <si>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</si>
  <si>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</si>
  <si>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</si>
  <si>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</si>
  <si>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</si>
  <si>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</si>
  <si>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</si>
  <si>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</si>
  <si>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</si>
  <si>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</si>
  <si>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</si>
  <si>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</si>
  <si>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</si>
  <si>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</si>
  <si>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</si>
  <si>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</si>
  <si>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</si>
  <si>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</si>
  <si>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</si>
  <si>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</si>
  <si>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</si>
  <si>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</si>
  <si>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</si>
  <si>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</si>
  <si>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</si>
  <si>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</si>
  <si>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</si>
  <si>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</si>
  <si>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</si>
  <si>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</si>
  <si>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</si>
  <si>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</si>
  <si>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</si>
  <si>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</si>
  <si>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</si>
  <si>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</si>
  <si>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</si>
  <si>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</si>
  <si>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</si>
  <si>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</si>
  <si>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</si>
  <si>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</si>
  <si>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</si>
  <si>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</si>
  <si>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</si>
  <si>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</si>
  <si>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</si>
  <si>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</si>
  <si>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</si>
  <si>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</si>
  <si>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</si>
  <si>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</si>
  <si>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</si>
  <si>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</si>
  <si>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</si>
  <si>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</si>
  <si>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</si>
  <si>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</si>
  <si>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</si>
  <si>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</si>
  <si>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</si>
  <si>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</si>
  <si>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</si>
  <si>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</si>
  <si>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</si>
  <si>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</si>
  <si>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</si>
  <si>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</si>
  <si>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</si>
  <si>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</si>
  <si>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</si>
  <si>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</si>
  <si>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</si>
  <si>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</si>
  <si>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</si>
  <si>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</si>
  <si>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</si>
  <si>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</si>
  <si>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</si>
  <si>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</si>
  <si>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</si>
  <si>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</si>
  <si>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</si>
  <si>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</si>
  <si>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</si>
  <si>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</si>
  <si>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</si>
  <si>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</si>
  <si>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</si>
  <si>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</si>
  <si>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</si>
  <si>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</si>
  <si>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</si>
  <si>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</si>
  <si>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</si>
  <si>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</si>
  <si>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</si>
  <si>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</si>
  <si>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</si>
  <si>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</si>
  <si>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</si>
  <si>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</si>
  <si>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</si>
  <si>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</si>
  <si>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</si>
  <si>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</si>
  <si>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</si>
  <si>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</si>
  <si>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</si>
  <si>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</si>
  <si>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</si>
  <si>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</si>
  <si>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</si>
  <si>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</si>
  <si>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</si>
  <si>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</si>
  <si>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</si>
  <si>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</si>
  <si>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</si>
  <si>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</si>
  <si>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</si>
  <si>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</si>
  <si>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</si>
  <si>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</si>
  <si>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</si>
  <si>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</si>
  <si>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</si>
  <si>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</si>
  <si>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</si>
  <si>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</si>
  <si>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</si>
  <si>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</si>
  <si>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</si>
  <si>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</si>
  <si>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</si>
  <si>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</si>
  <si>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</si>
  <si>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</si>
  <si>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</si>
  <si>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</si>
  <si>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</si>
  <si>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</si>
  <si>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</si>
  <si>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</si>
  <si>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</si>
  <si>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</si>
  <si>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</si>
  <si>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</si>
  <si>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</si>
  <si>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</si>
  <si>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</si>
  <si>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</si>
  <si>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</si>
  <si>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</si>
  <si>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</si>
  <si>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</si>
  <si>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</si>
  <si>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</si>
  <si>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</si>
  <si>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</si>
  <si>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</si>
  <si>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</si>
  <si>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</si>
  <si>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</si>
  <si>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</si>
  <si>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</si>
  <si>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</si>
  <si>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</si>
  <si>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</si>
  <si>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</si>
  <si>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</si>
  <si>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</si>
  <si>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</si>
  <si>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</si>
  <si>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</si>
  <si>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</si>
  <si>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</si>
  <si>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</si>
  <si>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</si>
  <si>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</si>
  <si>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</si>
  <si>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</si>
  <si>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</si>
  <si>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</si>
  <si>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</si>
  <si>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</si>
  <si>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</si>
  <si>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</si>
  <si>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</si>
  <si>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</si>
  <si>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</si>
  <si>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</si>
  <si>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</si>
  <si>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</si>
  <si>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</si>
  <si>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</si>
  <si>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</si>
  <si>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</si>
  <si>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</si>
  <si>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</si>
  <si>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</si>
  <si>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</si>
  <si>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</si>
  <si>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</si>
  <si>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</si>
  <si>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</si>
  <si>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</si>
  <si>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</si>
  <si>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</si>
  <si>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</si>
  <si>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</si>
  <si>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</si>
  <si>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</si>
  <si>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</si>
  <si>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</si>
  <si>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</si>
  <si>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</si>
  <si>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</si>
  <si>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</si>
  <si>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</si>
  <si>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</si>
  <si>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</si>
  <si>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</si>
  <si>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</si>
  <si>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</si>
  <si>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</si>
  <si>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</si>
  <si>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</si>
  <si>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</si>
  <si>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</si>
  <si>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</si>
  <si>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</si>
  <si>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</si>
  <si>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</si>
  <si>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</si>
  <si>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</si>
  <si>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</si>
  <si>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</si>
  <si>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</si>
  <si>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</si>
  <si>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</si>
  <si>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</si>
  <si>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</si>
  <si>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</si>
  <si>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</si>
  <si>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</si>
  <si>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</si>
  <si>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</si>
  <si>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</si>
  <si>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</si>
  <si>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</si>
  <si>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</si>
  <si>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</si>
  <si>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</si>
  <si>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</si>
  <si>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</si>
  <si>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</si>
  <si>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</si>
  <si>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</si>
  <si>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</si>
  <si>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</si>
  <si>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</si>
  <si>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</si>
  <si>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</si>
  <si>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</si>
  <si>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</si>
  <si>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</si>
  <si>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</si>
  <si>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</si>
  <si>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</si>
  <si>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</si>
  <si>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</si>
  <si>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</si>
  <si>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</si>
  <si>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</si>
  <si>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</si>
  <si>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</si>
  <si>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</si>
  <si>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</si>
  <si>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</si>
  <si>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</si>
  <si>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</si>
  <si>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</si>
  <si>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</si>
  <si>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</si>
  <si>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</si>
  <si>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</si>
  <si>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</si>
  <si>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</si>
  <si>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</si>
  <si>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</si>
  <si>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</si>
  <si>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</si>
  <si>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</si>
  <si>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</si>
  <si>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</si>
  <si>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</si>
  <si>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</si>
  <si>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</si>
  <si>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</si>
  <si>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</si>
  <si>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</si>
  <si>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</si>
  <si>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</si>
  <si>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</si>
  <si>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</si>
  <si>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</si>
  <si>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</si>
  <si>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</si>
  <si>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</si>
  <si>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</si>
  <si>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</si>
  <si>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</si>
  <si>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</si>
  <si>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</si>
  <si>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</si>
  <si>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</si>
  <si>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</si>
  <si>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</si>
  <si>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</si>
  <si>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</si>
  <si>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</si>
  <si>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</si>
  <si>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</si>
  <si>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</si>
  <si>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</si>
  <si>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</si>
  <si>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</si>
  <si>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</si>
  <si>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</si>
  <si>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</si>
  <si>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</si>
  <si>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</si>
  <si>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</si>
  <si>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</si>
  <si>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</si>
  <si>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</si>
  <si>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</si>
  <si>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</si>
  <si>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</si>
  <si>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</si>
  <si>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</si>
  <si>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</si>
  <si>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</si>
  <si>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</si>
  <si>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</si>
  <si>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</si>
  <si>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</si>
  <si>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</si>
  <si>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</si>
  <si>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</si>
  <si>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</si>
  <si>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</si>
  <si>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</si>
  <si>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</si>
  <si>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</si>
  <si>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</si>
  <si>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</si>
  <si>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</si>
  <si>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</si>
  <si>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</si>
  <si>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</si>
  <si>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</si>
  <si>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</si>
  <si>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</si>
  <si>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</si>
  <si>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</si>
  <si>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</si>
  <si>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</si>
  <si>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</si>
  <si>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</si>
  <si>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</si>
  <si>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</si>
  <si>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</si>
  <si>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</si>
  <si>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</si>
  <si>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</si>
  <si>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</si>
  <si>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</si>
  <si>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</si>
  <si>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</si>
  <si>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</si>
  <si>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</si>
  <si>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</si>
  <si>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</si>
  <si>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</si>
  <si>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</si>
  <si>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</si>
  <si>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</si>
  <si>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</si>
  <si>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</si>
  <si>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</si>
  <si>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</si>
  <si>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</si>
  <si>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</si>
  <si>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</si>
  <si>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</si>
  <si>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</si>
  <si>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</si>
  <si>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</si>
  <si>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</si>
  <si>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</si>
  <si>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</si>
  <si>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</si>
  <si>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</si>
  <si>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</si>
  <si>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</si>
  <si>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</si>
  <si>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</si>
  <si>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</si>
  <si>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</si>
  <si>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</si>
  <si>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</si>
  <si>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</si>
  <si>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</si>
  <si>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</si>
  <si>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</si>
  <si>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</si>
  <si>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</si>
  <si>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</si>
  <si>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</si>
  <si>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</si>
  <si>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</si>
  <si>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</si>
  <si>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</si>
  <si>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</si>
  <si>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</si>
  <si>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</si>
  <si>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</si>
  <si>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</si>
  <si>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</si>
  <si>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</si>
  <si>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</si>
  <si>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</si>
  <si>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</si>
  <si>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</si>
  <si>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</si>
  <si>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</si>
  <si>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</si>
  <si>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</si>
  <si>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</si>
  <si>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</si>
  <si>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</si>
  <si>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</si>
  <si>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</si>
  <si>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</si>
  <si>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</si>
  <si>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</si>
  <si>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</si>
  <si>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</si>
  <si>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</si>
  <si>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</si>
  <si>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</si>
  <si>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</si>
  <si>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</si>
  <si>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</si>
  <si>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</si>
  <si>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</si>
  <si>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</si>
  <si>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</si>
  <si>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</si>
  <si>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</si>
  <si>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</si>
  <si>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</si>
  <si>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</si>
  <si>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</si>
  <si>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</si>
  <si>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</si>
  <si>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</si>
  <si>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</si>
  <si>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</si>
  <si>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</si>
  <si>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</si>
  <si>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</si>
  <si>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</si>
  <si>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</si>
  <si>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</si>
  <si>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</si>
  <si>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</si>
  <si>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</si>
  <si>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</si>
  <si>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</si>
  <si>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</si>
  <si>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</si>
  <si>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</si>
  <si>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</si>
  <si>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</si>
  <si>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</si>
  <si>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</si>
  <si>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</si>
  <si>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</si>
  <si>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</si>
  <si>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</si>
  <si>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</si>
  <si>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</si>
  <si>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</si>
  <si>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</si>
  <si>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</si>
  <si>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</si>
  <si>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</si>
  <si>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</si>
  <si>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</si>
  <si>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</si>
  <si>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</si>
  <si>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</si>
  <si>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</si>
  <si>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</si>
  <si>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</si>
  <si>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</si>
  <si>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</si>
  <si>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</si>
  <si>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</si>
  <si>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</si>
  <si>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</si>
  <si>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</si>
  <si>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</si>
  <si>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</si>
  <si>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</si>
  <si>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</si>
  <si>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</si>
  <si>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</si>
  <si>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</si>
  <si>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</si>
  <si>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</si>
  <si>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</si>
  <si>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</si>
  <si>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</si>
  <si>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</si>
  <si>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</si>
  <si>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</si>
  <si>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</si>
  <si>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</si>
  <si>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</si>
  <si>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</si>
  <si>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</si>
  <si>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</si>
  <si>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</si>
  <si>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</si>
  <si>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</si>
  <si>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</si>
  <si>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</si>
  <si>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</si>
  <si>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</si>
  <si>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</si>
  <si>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</si>
  <si>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</si>
  <si>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</si>
  <si>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</si>
  <si>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</si>
  <si>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</si>
  <si>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</si>
  <si>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</si>
  <si>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</si>
  <si>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</si>
  <si>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</si>
  <si>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</si>
  <si>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</si>
  <si>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</si>
  <si>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</si>
  <si>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</si>
  <si>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</si>
  <si>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</si>
  <si>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</si>
  <si>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</si>
  <si>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</si>
  <si>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</si>
  <si>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</si>
  <si>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</si>
  <si>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</si>
  <si>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</si>
  <si>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</si>
  <si>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</si>
  <si>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</si>
  <si>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</si>
  <si>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</si>
  <si>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</si>
  <si>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</si>
  <si>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</si>
  <si>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</si>
  <si>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</si>
  <si>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</si>
  <si>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</si>
  <si>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</si>
  <si>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</si>
  <si>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</si>
  <si>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</si>
  <si>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</si>
  <si>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</si>
  <si>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</si>
  <si>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</si>
  <si>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</si>
  <si>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</si>
  <si>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</si>
  <si>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</si>
  <si>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</si>
  <si>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</si>
  <si>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</si>
  <si>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</si>
  <si>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</si>
  <si>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</si>
  <si>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</si>
  <si>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</si>
  <si>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</si>
  <si>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</si>
  <si>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</si>
  <si>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</si>
  <si>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</si>
  <si>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</si>
  <si>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</si>
  <si>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</si>
  <si>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</si>
  <si>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</si>
  <si>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</si>
  <si>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</si>
  <si>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</si>
  <si>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</si>
  <si>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</si>
  <si>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</si>
  <si>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</si>
  <si>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</si>
  <si>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</si>
  <si>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</si>
  <si>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</si>
  <si>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</si>
  <si>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</si>
  <si>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</si>
  <si>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</si>
  <si>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</si>
  <si>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</si>
  <si>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</si>
  <si>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</si>
  <si>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</si>
  <si>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</si>
  <si>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</si>
  <si>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</si>
  <si>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</si>
  <si>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</si>
  <si>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</si>
  <si>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</si>
  <si>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</si>
  <si>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</si>
  <si>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</si>
  <si>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</si>
  <si>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</si>
  <si>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</si>
  <si>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</si>
  <si>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</si>
  <si>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</si>
  <si>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</si>
  <si>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</si>
  <si>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</si>
  <si>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</si>
  <si>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</si>
  <si>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</si>
  <si>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</si>
  <si>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</si>
  <si>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</si>
  <si>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</si>
  <si>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</si>
  <si>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</si>
  <si>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</si>
  <si>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</si>
  <si>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</si>
  <si>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</si>
  <si>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</si>
  <si>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</si>
  <si>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</si>
  <si>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</si>
  <si>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</si>
  <si>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</si>
  <si>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</si>
  <si>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</si>
  <si>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</si>
  <si>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</si>
  <si>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</si>
  <si>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</si>
  <si>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</si>
  <si>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</si>
  <si>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</si>
  <si>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</si>
  <si>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</si>
  <si>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</si>
  <si>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</si>
  <si>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</si>
  <si>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</si>
  <si>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</si>
  <si>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</si>
  <si>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</si>
  <si>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</si>
  <si>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</si>
  <si>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</si>
  <si>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</si>
  <si>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</si>
  <si>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</si>
  <si>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</si>
  <si>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</si>
  <si>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</si>
  <si>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</si>
  <si>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</si>
  <si>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</si>
  <si>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</si>
  <si>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</si>
  <si>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</si>
  <si>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</si>
  <si>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</si>
  <si>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</si>
  <si>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</si>
  <si>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</si>
  <si>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</si>
  <si>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</si>
  <si>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</si>
  <si>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</si>
  <si>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</si>
  <si>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</si>
  <si>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</si>
  <si>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</si>
  <si>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</si>
  <si>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</si>
  <si>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</si>
  <si>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</si>
  <si>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</si>
  <si>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</si>
  <si>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</si>
  <si>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</si>
  <si>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</si>
  <si>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</si>
  <si>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</si>
  <si>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</si>
  <si>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</si>
  <si>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</si>
  <si>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</si>
  <si>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</si>
  <si>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</si>
  <si>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</si>
  <si>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</si>
  <si>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</si>
  <si>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</si>
  <si>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</si>
  <si>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</si>
  <si>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</si>
  <si>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</si>
  <si>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</si>
  <si>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</si>
  <si>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</si>
  <si>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</si>
  <si>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</si>
  <si>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</si>
  <si>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</si>
  <si>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</si>
  <si>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</si>
  <si>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</si>
  <si>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</si>
  <si>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</si>
  <si>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</si>
  <si>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</si>
  <si>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</si>
  <si>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</si>
  <si>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</si>
  <si>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</si>
  <si>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</si>
  <si>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</si>
  <si>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</si>
  <si>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</si>
  <si>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</si>
  <si>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</si>
  <si>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</si>
  <si>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</si>
  <si>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</si>
  <si>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</si>
  <si>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</si>
  <si>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</si>
  <si>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</si>
  <si>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</si>
  <si>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</si>
  <si>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</si>
  <si>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</si>
  <si>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</si>
  <si>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</si>
  <si>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</si>
  <si>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</si>
  <si>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</si>
  <si>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</si>
  <si>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</si>
  <si>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</si>
  <si>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</si>
  <si>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</si>
  <si>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</si>
  <si>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</si>
  <si>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</si>
  <si>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</si>
  <si>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</si>
  <si>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</si>
  <si>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</si>
  <si>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</si>
  <si>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</si>
  <si>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</si>
  <si>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</si>
  <si>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</si>
  <si>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</si>
  <si>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</si>
  <si>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</si>
  <si>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</si>
  <si>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</si>
  <si>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</si>
  <si>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</si>
  <si>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</si>
  <si>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</si>
  <si>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</si>
  <si>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</si>
  <si>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</si>
  <si>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</si>
  <si>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</si>
  <si>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</si>
  <si>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</si>
  <si>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</si>
  <si>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</si>
  <si>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</si>
  <si>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</si>
  <si>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</si>
  <si>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</si>
  <si>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</si>
  <si>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</si>
  <si>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</si>
  <si>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</si>
  <si>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</si>
  <si>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</si>
  <si>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</si>
  <si>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</si>
  <si>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</si>
  <si>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</si>
  <si>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</si>
  <si>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</si>
  <si>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</si>
  <si>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</si>
  <si>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</si>
  <si>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</si>
  <si>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</si>
  <si>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</si>
  <si>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</si>
  <si>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</si>
  <si>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</si>
  <si>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</si>
  <si>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</si>
  <si>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</si>
  <si>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</si>
  <si>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</si>
  <si>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</si>
  <si>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</si>
  <si>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</si>
  <si>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</si>
  <si>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</si>
  <si>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</si>
  <si>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</si>
  <si>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</si>
  <si>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</si>
  <si>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</si>
  <si>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</si>
  <si>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</si>
  <si>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</si>
  <si>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</si>
  <si>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</si>
  <si>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</si>
  <si>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</si>
  <si>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</si>
  <si>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</si>
  <si>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</si>
  <si>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</si>
  <si>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</si>
  <si>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</si>
  <si>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</si>
  <si>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</si>
  <si>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</si>
  <si>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</si>
  <si>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</si>
  <si>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</si>
  <si>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</si>
  <si>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</si>
  <si>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</si>
  <si>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</si>
  <si>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</si>
  <si>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</si>
  <si>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</si>
  <si>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</si>
  <si>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</si>
  <si>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</si>
  <si>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</si>
  <si>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</si>
  <si>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</si>
  <si>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</si>
  <si>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</si>
  <si>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</si>
  <si>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</si>
  <si>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</si>
  <si>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</si>
  <si>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</si>
  <si>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</si>
  <si>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</si>
  <si>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</si>
  <si>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</si>
  <si>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</si>
  <si>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</si>
  <si>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</si>
  <si>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</si>
  <si>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</si>
  <si>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</si>
  <si>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</si>
  <si>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</si>
  <si>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</si>
  <si>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</si>
  <si>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</si>
  <si>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</si>
  <si>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</si>
  <si>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</si>
  <si>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</si>
  <si>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</si>
  <si>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</si>
  <si>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</si>
  <si>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</si>
  <si>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</si>
  <si>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</si>
  <si>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</si>
  <si>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</si>
  <si>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</si>
  <si>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</si>
  <si>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</si>
  <si>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</si>
  <si>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</si>
  <si>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</si>
  <si>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</si>
  <si>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</si>
  <si>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</si>
  <si>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</si>
  <si>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</si>
  <si>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</si>
  <si>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</si>
  <si>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</si>
  <si>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</si>
  <si>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</si>
  <si>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</si>
  <si>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</si>
  <si>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</si>
  <si>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</si>
  <si>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</si>
  <si>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</si>
  <si>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</si>
  <si>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</si>
  <si>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</si>
  <si>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</si>
  <si>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</si>
  <si>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</si>
  <si>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</si>
  <si>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</si>
  <si>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</si>
  <si>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</si>
  <si>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</si>
  <si>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</si>
  <si>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</si>
  <si>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</si>
  <si>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</si>
  <si>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</si>
  <si>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</si>
  <si>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</si>
  <si>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</si>
  <si>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</si>
  <si>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</si>
  <si>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</si>
  <si>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</si>
  <si>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</si>
  <si>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</si>
  <si>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</si>
  <si>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</si>
  <si>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</si>
  <si>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</si>
  <si>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</si>
  <si>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</si>
  <si>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</si>
  <si>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</si>
  <si>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</si>
  <si>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</si>
  <si>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</si>
  <si>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</si>
  <si>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</si>
  <si>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</si>
  <si>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</si>
  <si>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</si>
  <si>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</si>
  <si>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</si>
  <si>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</si>
  <si>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</si>
  <si>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</si>
  <si>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</si>
  <si>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</si>
  <si>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</si>
  <si>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</si>
  <si>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</si>
  <si>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</si>
  <si>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</si>
  <si>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</si>
  <si>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</si>
  <si>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</si>
  <si>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</si>
  <si>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</si>
  <si>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</si>
  <si>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</si>
  <si>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</si>
  <si>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</si>
  <si>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</si>
  <si>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</si>
  <si>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</si>
  <si>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</si>
  <si>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</si>
  <si>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</si>
  <si>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</si>
  <si>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</si>
  <si>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</si>
  <si>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</si>
  <si>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</si>
  <si>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</si>
  <si>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</si>
  <si>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</si>
  <si>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</si>
  <si>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</si>
  <si>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</si>
  <si>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</si>
  <si>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</si>
  <si>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</si>
  <si>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</si>
  <si>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</si>
  <si>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</si>
  <si>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</si>
  <si>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</si>
  <si>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</si>
  <si>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</si>
  <si>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</si>
  <si>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</si>
  <si>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</si>
  <si>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</si>
  <si>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</si>
  <si>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</si>
  <si>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</si>
  <si>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</si>
  <si>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</si>
  <si>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</si>
  <si>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</si>
  <si>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</si>
  <si>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</si>
  <si>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</si>
  <si>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</si>
  <si>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</si>
  <si>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</si>
  <si>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</si>
  <si>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</si>
  <si>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</si>
  <si>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</si>
  <si>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</si>
  <si>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</si>
  <si>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</si>
  <si>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</si>
  <si>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</si>
  <si>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</si>
  <si>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</si>
  <si>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</si>
  <si>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</si>
  <si>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</si>
  <si>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</si>
  <si>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</si>
  <si>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</si>
  <si>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</si>
  <si>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</si>
  <si>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</si>
  <si>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</si>
  <si>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</si>
  <si>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</si>
  <si>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</si>
  <si>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</si>
  <si>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</si>
  <si>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</si>
  <si>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</si>
  <si>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</si>
  <si>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</si>
  <si>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</si>
  <si>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</si>
  <si>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</si>
  <si>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</si>
  <si>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</si>
  <si>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</si>
  <si>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</si>
  <si>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</si>
  <si>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</si>
  <si>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</si>
  <si>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</si>
  <si>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</si>
  <si>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</si>
  <si>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</si>
  <si>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</si>
  <si>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</si>
  <si>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</si>
  <si>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</si>
  <si>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</si>
  <si>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</si>
  <si>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</si>
  <si>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</si>
  <si>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</si>
  <si>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</si>
  <si>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</si>
  <si>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</si>
  <si>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</si>
  <si>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</si>
  <si>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</si>
  <si>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</si>
  <si>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</si>
  <si>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</si>
  <si>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</si>
  <si>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</si>
  <si>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</si>
  <si>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</si>
  <si>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</si>
  <si>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</si>
  <si>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</si>
  <si>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</si>
  <si>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</si>
  <si>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</si>
  <si>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</si>
  <si>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</si>
  <si>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</si>
  <si>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</si>
  <si>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</si>
  <si>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</si>
  <si>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</si>
  <si>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</si>
  <si>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</si>
  <si>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</si>
  <si>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</si>
  <si>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</si>
  <si>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</si>
  <si>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</si>
  <si>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</si>
  <si>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</si>
  <si>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</si>
  <si>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</si>
  <si>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</si>
  <si>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</si>
  <si>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</si>
  <si>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</si>
  <si>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</si>
  <si>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</si>
  <si>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</si>
  <si>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</si>
  <si>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</si>
  <si>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</si>
  <si>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</si>
  <si>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</si>
  <si>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</si>
  <si>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</si>
  <si>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</si>
  <si>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</si>
  <si>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</si>
  <si>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</si>
  <si>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</si>
  <si>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</si>
  <si>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</si>
  <si>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</si>
  <si>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</si>
  <si>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</si>
  <si>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</si>
  <si>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</si>
  <si>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</si>
  <si>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</si>
  <si>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</si>
  <si>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</si>
  <si>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</si>
  <si>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</si>
  <si>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</si>
  <si>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</si>
  <si>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</si>
  <si>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</si>
  <si>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</si>
  <si>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</si>
  <si>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</si>
  <si>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</si>
  <si>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</si>
  <si>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</si>
  <si>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</si>
  <si>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</si>
  <si>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</si>
  <si>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</si>
  <si>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</si>
  <si>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</si>
  <si>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</si>
  <si>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</si>
  <si>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</si>
  <si>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</si>
  <si>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</si>
  <si>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</si>
  <si>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</si>
  <si>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</si>
  <si>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</si>
  <si>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</si>
  <si>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</si>
  <si>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</si>
  <si>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</si>
  <si>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</si>
  <si>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</si>
  <si>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</si>
  <si>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</si>
  <si>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</si>
  <si>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</si>
  <si>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</si>
  <si>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</si>
  <si>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</si>
  <si>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</si>
  <si>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</si>
  <si>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</si>
  <si>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</si>
  <si>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</si>
  <si>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</si>
  <si>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</si>
  <si>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</si>
  <si>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</si>
  <si>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</si>
  <si>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</si>
  <si>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</si>
  <si>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</si>
  <si>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</si>
  <si>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</si>
  <si>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</si>
  <si>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</si>
  <si>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</si>
  <si>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</si>
  <si>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</si>
  <si>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</si>
  <si>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</si>
  <si>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</si>
  <si>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</si>
  <si>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</si>
  <si>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</si>
  <si>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</si>
  <si>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</si>
  <si>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</si>
  <si>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</si>
  <si>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</si>
  <si>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</si>
  <si>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</si>
  <si>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</si>
  <si>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</si>
  <si>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</si>
  <si>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</si>
  <si>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</si>
  <si>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</si>
  <si>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</si>
  <si>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</si>
  <si>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</si>
  <si>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</si>
  <si>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</si>
  <si>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</si>
  <si>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</si>
  <si>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</si>
  <si>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</si>
  <si>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</si>
  <si>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</si>
  <si>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</si>
  <si>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</si>
  <si>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</si>
  <si>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</si>
  <si>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</si>
  <si>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</si>
  <si>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</si>
  <si>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</si>
  <si>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</si>
  <si>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</si>
  <si>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</si>
  <si>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</si>
  <si>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</si>
  <si>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</si>
  <si>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</si>
  <si>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</si>
  <si>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</si>
  <si>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</si>
  <si>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</si>
  <si>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</si>
  <si>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</si>
  <si>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</si>
  <si>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</si>
  <si>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</si>
  <si>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</si>
  <si>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</si>
  <si>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</si>
  <si>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</si>
  <si>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</si>
  <si>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</si>
  <si>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</si>
  <si>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</si>
  <si>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</si>
  <si>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</si>
  <si>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</si>
  <si>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</si>
  <si>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</si>
  <si>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</si>
  <si>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</si>
  <si>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</si>
  <si>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</si>
  <si>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</si>
  <si>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</si>
  <si>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</si>
  <si>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</si>
  <si>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</si>
  <si>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</si>
  <si>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</si>
  <si>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</si>
  <si>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</si>
  <si>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</si>
  <si>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</si>
  <si>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</si>
  <si>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</si>
  <si>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</si>
  <si>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</si>
  <si>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</si>
  <si>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</si>
  <si>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</si>
  <si>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</si>
  <si>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</si>
  <si>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</si>
  <si>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</si>
  <si>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</si>
  <si>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</si>
  <si>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</si>
  <si>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</si>
  <si>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</si>
  <si>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</si>
  <si>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</si>
  <si>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</si>
  <si>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</si>
  <si>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</si>
  <si>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</si>
  <si>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</si>
  <si>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</si>
  <si>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</si>
  <si>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</si>
  <si>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</si>
  <si>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</si>
  <si>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</si>
  <si>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</si>
  <si>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</si>
  <si>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</si>
  <si>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</si>
  <si>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</si>
  <si>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</si>
  <si>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</si>
  <si>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</si>
  <si>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</si>
  <si>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</si>
  <si>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</si>
  <si>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</si>
  <si>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</si>
  <si>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</si>
  <si>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</si>
  <si>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</si>
  <si>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</si>
  <si>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</si>
  <si>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</si>
  <si>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</si>
  <si>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</si>
  <si>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</si>
  <si>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</si>
  <si>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</si>
  <si>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</si>
  <si>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</si>
  <si>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</si>
  <si>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</si>
  <si>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</si>
  <si>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</si>
  <si>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</si>
  <si>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</si>
  <si>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</si>
  <si>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</si>
  <si>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</si>
  <si>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</si>
  <si>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</si>
  <si>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</si>
  <si>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</si>
  <si>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</si>
  <si>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</si>
  <si>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</si>
  <si>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</si>
  <si>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</si>
  <si>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</si>
  <si>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</si>
  <si>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</si>
  <si>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</si>
  <si>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</si>
  <si>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</si>
  <si>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</si>
  <si>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</si>
  <si>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</si>
  <si>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</si>
  <si>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</si>
  <si>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</si>
  <si>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</si>
  <si>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</si>
  <si>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</si>
  <si>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</si>
  <si>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</si>
  <si>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</si>
  <si>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</si>
  <si>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</si>
  <si>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</si>
  <si>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</si>
  <si>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</si>
  <si>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</si>
  <si>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</si>
  <si>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</si>
  <si>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</si>
  <si>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</si>
  <si>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</si>
  <si>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</si>
  <si>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</si>
  <si>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</si>
  <si>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</si>
  <si>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</si>
  <si>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</si>
  <si>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</si>
  <si>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</si>
  <si>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</si>
  <si>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</si>
  <si>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</si>
  <si>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</si>
  <si>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</si>
  <si>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</si>
  <si>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</si>
  <si>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</si>
  <si>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</si>
  <si>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</si>
  <si>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</si>
  <si>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</si>
  <si>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</si>
  <si>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</si>
  <si>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</si>
  <si>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</si>
  <si>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</si>
  <si>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</si>
  <si>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</si>
  <si>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</si>
  <si>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</si>
  <si>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</si>
  <si>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</si>
  <si>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</si>
  <si>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</si>
  <si>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</si>
  <si>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</si>
  <si>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</si>
  <si>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</si>
  <si>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</si>
  <si>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</si>
  <si>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</si>
  <si>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</si>
  <si>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</si>
  <si>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</si>
  <si>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</si>
  <si>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</si>
  <si>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</si>
  <si>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</si>
  <si>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</si>
  <si>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</si>
  <si>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</si>
  <si>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</si>
  <si>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</si>
  <si>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</si>
  <si>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</si>
  <si>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</si>
  <si>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</si>
  <si>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</si>
  <si>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</si>
  <si>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</si>
  <si>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</si>
  <si>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</si>
  <si>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</si>
  <si>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</si>
  <si>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</si>
  <si>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</si>
  <si>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</si>
  <si>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</si>
  <si>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</si>
  <si>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</si>
  <si>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</si>
  <si>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</si>
  <si>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</si>
  <si>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</si>
  <si>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</si>
  <si>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</si>
  <si>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</si>
  <si>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</si>
  <si>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</si>
  <si>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</si>
  <si>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</si>
  <si>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</si>
  <si>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</si>
  <si>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</si>
  <si>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</si>
  <si>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</si>
  <si>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</si>
  <si>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</si>
  <si>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</si>
  <si>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</si>
  <si>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</si>
  <si>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</si>
  <si>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</si>
  <si>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</si>
  <si>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</si>
  <si>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</si>
  <si>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</si>
  <si>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</si>
  <si>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</si>
  <si>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</si>
  <si>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</si>
  <si>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</si>
  <si>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</si>
  <si>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</si>
  <si>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</si>
  <si>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</si>
  <si>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</si>
  <si>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</si>
  <si>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</si>
  <si>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</si>
  <si>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</si>
  <si>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</si>
  <si>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</si>
  <si>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</si>
  <si>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</si>
  <si>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</si>
  <si>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</si>
  <si>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</si>
  <si>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</si>
  <si>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</si>
  <si>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</si>
  <si>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</si>
  <si>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</si>
  <si>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</si>
  <si>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</si>
  <si>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</si>
  <si>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</si>
  <si>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</si>
  <si>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</si>
  <si>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</si>
  <si>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</si>
  <si>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</si>
  <si>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</si>
  <si>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</si>
  <si>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</si>
  <si>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</si>
  <si>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</si>
  <si>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</si>
  <si>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</si>
  <si>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</si>
  <si>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</si>
  <si>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</si>
  <si>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</si>
  <si>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</si>
  <si>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</si>
  <si>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</si>
  <si>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</si>
  <si>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</si>
  <si>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</si>
  <si>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</si>
  <si>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</si>
  <si>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</si>
  <si>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</si>
  <si>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</si>
  <si>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</si>
  <si>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</si>
  <si>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</si>
  <si>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</si>
  <si>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</si>
  <si>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</si>
  <si>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</si>
  <si>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</si>
  <si>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</si>
  <si>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</si>
  <si>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</si>
  <si>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</si>
  <si>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</si>
  <si>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</si>
  <si>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</si>
  <si>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</si>
  <si>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</si>
  <si>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</si>
  <si>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</si>
  <si>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</si>
  <si>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</si>
  <si>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</si>
  <si>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</si>
  <si>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</si>
  <si>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</si>
  <si>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</si>
  <si>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</si>
  <si>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</si>
  <si>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</si>
  <si>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</si>
  <si>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</si>
  <si>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</si>
  <si>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</si>
  <si>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</si>
  <si>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</si>
  <si>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</si>
  <si>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</si>
  <si>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</si>
  <si>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</si>
  <si>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</si>
  <si>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</si>
  <si>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</si>
  <si>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</si>
  <si>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</si>
  <si>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</si>
  <si>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</si>
  <si>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</si>
  <si>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</si>
  <si>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</si>
  <si>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</si>
  <si>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</si>
  <si>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</si>
  <si>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</si>
  <si>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</si>
  <si>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</si>
  <si>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</si>
  <si>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</si>
  <si>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</si>
  <si>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</si>
  <si>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</si>
  <si>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</si>
  <si>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</si>
  <si>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</si>
  <si>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</si>
  <si>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</si>
  <si>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</si>
  <si>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</si>
  <si>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</si>
  <si>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</si>
  <si>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</si>
  <si>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</si>
  <si>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</si>
  <si>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</si>
  <si>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</si>
  <si>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</si>
  <si>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</si>
  <si>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</si>
  <si>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</si>
  <si>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</si>
  <si>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</si>
  <si>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</si>
  <si>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</si>
  <si>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</si>
  <si>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</si>
  <si>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</si>
  <si>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</si>
  <si>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</si>
  <si>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</si>
  <si>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</si>
  <si>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</si>
  <si>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</si>
  <si>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</si>
  <si>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</si>
  <si>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</si>
  <si>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</si>
  <si>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</si>
  <si>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</si>
  <si>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</si>
  <si>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</si>
  <si>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</si>
  <si>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</si>
  <si>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</si>
  <si>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</si>
  <si>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</si>
  <si>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</si>
  <si>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</si>
  <si>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</si>
  <si>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</si>
  <si>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</si>
  <si>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</si>
  <si>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</si>
  <si>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</si>
  <si>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</si>
  <si>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</si>
  <si>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</si>
  <si>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</si>
  <si>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</si>
  <si>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</si>
  <si>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</si>
  <si>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</si>
  <si>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</si>
  <si>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</si>
  <si>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</si>
  <si>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</si>
  <si>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</si>
  <si>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</si>
  <si>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</si>
  <si>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</si>
  <si>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</si>
  <si>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</si>
  <si>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</si>
  <si>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</si>
  <si>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</si>
  <si>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</si>
  <si>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</si>
  <si>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</si>
  <si>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</si>
  <si>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</si>
  <si>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</si>
  <si>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</si>
  <si>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</si>
  <si>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</si>
  <si>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</si>
  <si>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</si>
  <si>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</si>
  <si>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</si>
  <si>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</si>
  <si>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</si>
  <si>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</si>
  <si>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</si>
  <si>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</si>
  <si>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</si>
  <si>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</si>
  <si>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</si>
  <si>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</si>
  <si>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</si>
  <si>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</si>
  <si>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</si>
  <si>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</si>
  <si>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</si>
  <si>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</si>
  <si>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</si>
  <si>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</si>
  <si>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</si>
  <si>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</si>
  <si>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</si>
  <si>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</si>
  <si>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</si>
  <si>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</si>
  <si>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</si>
  <si>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</si>
  <si>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</si>
  <si>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</si>
  <si>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</si>
  <si>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</si>
  <si>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</si>
  <si>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</si>
  <si>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</si>
  <si>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</si>
  <si>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</si>
  <si>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</si>
  <si>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</si>
  <si>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</si>
  <si>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</si>
  <si>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</si>
  <si>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</si>
  <si>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</si>
  <si>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</si>
  <si>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</si>
  <si>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</si>
  <si>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</si>
  <si>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</si>
  <si>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</si>
  <si>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</si>
  <si>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</si>
  <si>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</si>
  <si>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</si>
  <si>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</si>
  <si>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</si>
  <si>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</si>
  <si>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</si>
  <si>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</si>
  <si>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</si>
  <si>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</si>
  <si>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</si>
  <si>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</si>
  <si>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</si>
  <si>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</si>
  <si>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</si>
  <si>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</si>
  <si>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</si>
  <si>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</si>
  <si>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</si>
  <si>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</si>
  <si>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</si>
  <si>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</si>
  <si>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</si>
  <si>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</si>
  <si>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</si>
  <si>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</si>
  <si>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</si>
  <si>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</si>
  <si>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</si>
  <si>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</si>
  <si>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</si>
  <si>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</si>
  <si>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</si>
  <si>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</si>
  <si>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</si>
  <si>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</si>
  <si>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</si>
  <si>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</si>
  <si>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</si>
  <si>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</si>
  <si>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</si>
  <si>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</si>
  <si>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</si>
  <si>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</si>
  <si>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</si>
  <si>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</si>
  <si>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</si>
  <si>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</si>
  <si>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</si>
  <si>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</si>
  <si>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</si>
  <si>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</si>
  <si>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</si>
  <si>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</si>
  <si>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</si>
  <si>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</si>
  <si>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</si>
  <si>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</si>
  <si>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</si>
  <si>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</si>
  <si>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</si>
  <si>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</si>
  <si>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</si>
  <si>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</si>
  <si>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</si>
  <si>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</si>
  <si>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</si>
  <si>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</si>
  <si>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</si>
  <si>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</si>
  <si>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</si>
  <si>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</si>
  <si>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</si>
  <si>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</si>
  <si>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</si>
  <si>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</si>
  <si>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</si>
  <si>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</si>
  <si>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</si>
  <si>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</si>
  <si>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</si>
  <si>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</si>
  <si>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</si>
  <si>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</si>
  <si>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</si>
  <si>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</si>
  <si>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</si>
  <si>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</si>
  <si>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</si>
  <si>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</si>
  <si>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</si>
  <si>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</si>
  <si>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</si>
  <si>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</si>
  <si>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</si>
  <si>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</si>
  <si>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</si>
  <si>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</si>
  <si>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</si>
  <si>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</si>
  <si>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</si>
  <si>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</si>
  <si>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</si>
  <si>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</si>
  <si>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</si>
  <si>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</si>
  <si>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</si>
  <si>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</si>
  <si>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</si>
  <si>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</si>
  <si>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</si>
  <si>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</si>
  <si>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</si>
  <si>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</si>
  <si>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</si>
  <si>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</si>
  <si>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</si>
  <si>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</si>
  <si>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</si>
  <si>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</si>
  <si>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</si>
  <si>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</si>
  <si>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</si>
  <si>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</si>
  <si>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</si>
  <si>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</si>
  <si>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</si>
  <si>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</si>
  <si>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</si>
  <si>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</si>
  <si>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</si>
  <si>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</si>
  <si>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</si>
  <si>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</si>
  <si>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</si>
  <si>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</si>
  <si>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</si>
  <si>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</si>
  <si>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</si>
  <si>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</si>
  <si>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</si>
  <si>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</si>
  <si>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</si>
  <si>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</si>
  <si>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</si>
  <si>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</si>
  <si>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</si>
  <si>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</si>
  <si>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</si>
  <si>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</si>
  <si>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</si>
  <si>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</si>
  <si>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</si>
  <si>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</si>
  <si>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</si>
  <si>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</si>
  <si>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</si>
  <si>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</si>
  <si>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</si>
  <si>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</si>
  <si>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</si>
  <si>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</si>
  <si>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</si>
  <si>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</si>
  <si>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</si>
  <si>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</si>
  <si>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</si>
  <si>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</si>
  <si>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</si>
  <si>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</si>
  <si>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</si>
  <si>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</si>
  <si>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</si>
  <si>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</si>
  <si>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</si>
  <si>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</si>
  <si>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</si>
  <si>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</si>
  <si>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</si>
  <si>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</si>
  <si>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</si>
  <si>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</si>
  <si>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</si>
  <si>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</si>
  <si>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</si>
  <si>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</si>
  <si>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</si>
  <si>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</si>
  <si>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</si>
  <si>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</si>
  <si>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</si>
  <si>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</si>
  <si>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</si>
  <si>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</si>
  <si>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</si>
  <si>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</si>
  <si>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</si>
  <si>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</si>
  <si>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</si>
  <si>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</si>
  <si>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</si>
  <si>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</si>
  <si>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</si>
  <si>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</si>
  <si>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</si>
  <si>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</si>
  <si>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</si>
  <si>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</si>
  <si>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</si>
  <si>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</si>
  <si>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</si>
  <si>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</si>
  <si>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</si>
  <si>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</si>
  <si>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</si>
  <si>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</si>
  <si>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</si>
  <si>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</si>
  <si>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</si>
  <si>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</si>
  <si>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</si>
  <si>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</si>
  <si>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</si>
  <si>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</si>
  <si>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</si>
  <si>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</si>
  <si>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</si>
  <si>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</si>
  <si>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</si>
  <si>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</si>
  <si>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</si>
  <si>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</si>
  <si>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</si>
  <si>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</si>
  <si>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</si>
  <si>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</si>
  <si>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</si>
  <si>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</si>
  <si>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</si>
  <si>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</si>
  <si>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</si>
  <si>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</si>
  <si>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</si>
  <si>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</si>
  <si>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</si>
  <si>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</si>
  <si>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</si>
  <si>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</si>
  <si>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</si>
  <si>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</si>
  <si>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</si>
  <si>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</si>
  <si>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</si>
  <si>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</si>
  <si>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</si>
  <si>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</si>
  <si>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</si>
  <si>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</si>
  <si>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</si>
  <si>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</si>
  <si>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</si>
  <si>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</si>
  <si>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</si>
  <si>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</si>
  <si>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</si>
  <si>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</si>
  <si>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</si>
  <si>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</si>
  <si>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</si>
  <si>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</si>
  <si>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</si>
  <si>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</si>
  <si>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</si>
  <si>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</si>
  <si>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</si>
  <si>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</si>
  <si>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</si>
  <si>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</si>
  <si>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</si>
  <si>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</si>
  <si>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</si>
  <si>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</si>
  <si>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</si>
  <si>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</si>
  <si>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</si>
  <si>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</si>
  <si>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</si>
  <si>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</si>
  <si>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</si>
  <si>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</si>
  <si>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</si>
  <si>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</si>
  <si>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</si>
  <si>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</si>
  <si>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</si>
  <si>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</si>
  <si>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</si>
  <si>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</si>
  <si>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</si>
  <si>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</si>
  <si>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</si>
  <si>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</si>
  <si>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</si>
  <si>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</si>
  <si>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</si>
  <si>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</si>
  <si>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</si>
  <si>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</si>
  <si>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</si>
  <si>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</si>
  <si>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</si>
  <si>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</si>
  <si>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</si>
  <si>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</si>
  <si>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</si>
  <si>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</si>
  <si>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</si>
  <si>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</si>
  <si>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</si>
  <si>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</si>
  <si>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</si>
  <si>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</si>
  <si>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</si>
  <si>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</si>
  <si>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</si>
  <si>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</si>
  <si>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</si>
  <si>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</si>
  <si>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</si>
  <si>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</si>
  <si>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</si>
  <si>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</si>
  <si>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</si>
  <si>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</si>
  <si>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</si>
  <si>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</si>
  <si>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</si>
  <si>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</si>
  <si>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</si>
  <si>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</si>
  <si>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</si>
  <si>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</si>
  <si>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</si>
  <si>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</si>
  <si>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</si>
  <si>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</si>
  <si>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</si>
  <si>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</si>
  <si>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</si>
  <si>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</si>
  <si>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</si>
  <si>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</si>
  <si>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</si>
  <si>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</si>
  <si>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</si>
  <si>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</si>
  <si>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</si>
  <si>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</si>
  <si>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</si>
  <si>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</si>
  <si>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</si>
  <si>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</si>
  <si>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</si>
  <si>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</si>
  <si>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</si>
  <si>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</si>
  <si>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</si>
  <si>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</si>
  <si>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</si>
  <si>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</si>
  <si>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</si>
  <si>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</si>
  <si>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</si>
  <si>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</si>
  <si>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</si>
  <si>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</si>
  <si>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</si>
  <si>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</si>
  <si>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</si>
  <si>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</si>
  <si>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</si>
  <si>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</si>
  <si>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</si>
  <si>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</si>
  <si>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</si>
  <si>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</si>
  <si>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</si>
  <si>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</si>
  <si>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</si>
  <si>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</si>
  <si>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</si>
  <si>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</si>
  <si>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</si>
  <si>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</si>
  <si>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</si>
  <si>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</si>
  <si>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</si>
  <si>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</si>
  <si>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</si>
  <si>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</si>
  <si>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</si>
  <si>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</si>
  <si>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</si>
  <si>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</si>
  <si>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</si>
  <si>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</si>
  <si>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</si>
  <si>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</si>
  <si>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</si>
  <si>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</si>
  <si>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</si>
  <si>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</si>
  <si>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</si>
  <si>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</si>
  <si>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</si>
  <si>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</si>
  <si>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</si>
  <si>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</si>
  <si>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</si>
  <si>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</si>
  <si>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</si>
  <si>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</si>
  <si>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</si>
  <si>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</si>
  <si>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</si>
  <si>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</si>
  <si>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</si>
  <si>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</si>
  <si>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</si>
  <si>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</si>
  <si>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</si>
  <si>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</si>
  <si>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</si>
  <si>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</si>
  <si>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</si>
  <si>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</si>
  <si>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</si>
  <si>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</si>
  <si>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</si>
  <si>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</si>
  <si>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</si>
  <si>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</si>
  <si>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</si>
  <si>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</si>
  <si>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</si>
  <si>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</si>
  <si>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</si>
  <si>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</si>
  <si>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</si>
  <si>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</si>
  <si>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</si>
  <si>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</si>
  <si>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</si>
  <si>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</si>
  <si>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</si>
  <si>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</si>
  <si>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</si>
  <si>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</si>
  <si>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</si>
  <si>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</si>
  <si>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</si>
  <si>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</si>
  <si>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</si>
  <si>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</si>
  <si>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</si>
  <si>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</si>
  <si>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</si>
  <si>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</si>
  <si>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</si>
  <si>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</si>
  <si>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</si>
  <si>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</si>
  <si>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</si>
  <si>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</si>
  <si>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</si>
  <si>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</si>
  <si>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</si>
  <si>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</si>
  <si>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</si>
  <si>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</si>
  <si>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</si>
  <si>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</si>
  <si>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</si>
  <si>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</si>
  <si>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</si>
  <si>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</si>
  <si>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</si>
  <si>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</si>
  <si>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</si>
  <si>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</si>
  <si>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</si>
  <si>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</si>
  <si>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</si>
  <si>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</si>
  <si>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</si>
  <si>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</si>
  <si>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</si>
  <si>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</si>
  <si>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</si>
  <si>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</si>
  <si>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</si>
  <si>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</si>
  <si>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</si>
  <si>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</si>
  <si>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</si>
  <si>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</si>
  <si>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</si>
  <si>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</si>
  <si>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</si>
  <si>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</si>
  <si>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</si>
  <si>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</si>
  <si>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</si>
  <si>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</si>
  <si>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</si>
  <si>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</si>
  <si>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</si>
  <si>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</si>
  <si>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</si>
  <si>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</si>
  <si>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</si>
  <si>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</si>
  <si>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</si>
  <si>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</si>
  <si>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</si>
  <si>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</si>
  <si>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</si>
  <si>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</si>
  <si>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</si>
  <si>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</si>
  <si>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</si>
  <si>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</si>
  <si>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</si>
  <si>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</si>
  <si>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</si>
  <si>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</si>
  <si>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</si>
  <si>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</si>
  <si>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</si>
  <si>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</si>
  <si>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</si>
  <si>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</si>
  <si>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</si>
  <si>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</si>
  <si>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</si>
  <si>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</si>
  <si>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</si>
  <si>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</si>
  <si>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</si>
  <si>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</si>
  <si>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</si>
  <si>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</si>
  <si>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</si>
  <si>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</si>
  <si>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</si>
  <si>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</si>
  <si>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</si>
  <si>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</si>
  <si>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</si>
  <si>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</si>
  <si>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</si>
  <si>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</si>
  <si>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</si>
  <si>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</si>
  <si>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</si>
  <si>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</si>
  <si>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</si>
  <si>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</si>
  <si>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</si>
  <si>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</si>
  <si>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</si>
  <si>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</si>
  <si>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</si>
  <si>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</si>
  <si>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</si>
  <si>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</si>
  <si>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</si>
  <si>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</si>
  <si>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</si>
  <si>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</si>
  <si>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</si>
  <si>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</si>
  <si>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</si>
  <si>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</si>
  <si>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</si>
  <si>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</si>
  <si>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</si>
  <si>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</si>
  <si>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</si>
  <si>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</si>
  <si>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</si>
  <si>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</si>
  <si>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</si>
  <si>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</si>
  <si>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</si>
  <si>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</si>
  <si>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</si>
  <si>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</si>
  <si>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</si>
  <si>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</si>
  <si>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</si>
  <si>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</si>
  <si>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</si>
  <si>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</si>
  <si>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</si>
  <si>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</si>
  <si>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</si>
  <si>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</si>
  <si>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</si>
  <si>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</si>
  <si>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</si>
  <si>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</si>
  <si>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</si>
  <si>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</si>
  <si>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</si>
  <si>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</si>
  <si>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</si>
  <si>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</si>
  <si>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</si>
  <si>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</si>
  <si>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</si>
  <si>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</si>
  <si>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</si>
  <si>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</si>
  <si>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</si>
  <si>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</si>
  <si>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</si>
  <si>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</si>
  <si>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</si>
  <si>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</si>
  <si>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</si>
  <si>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</si>
  <si>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</si>
  <si>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</si>
  <si>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</si>
  <si>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</si>
  <si>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</si>
  <si>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</si>
  <si>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</si>
  <si>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</si>
  <si>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</si>
  <si>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</si>
  <si>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</si>
  <si>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</si>
  <si>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</si>
  <si>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</si>
  <si>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</si>
  <si>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</si>
  <si>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</si>
  <si>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</si>
  <si>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</si>
  <si>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</si>
  <si>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</si>
  <si>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</si>
  <si>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</si>
  <si>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</si>
  <si>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</si>
  <si>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</si>
  <si>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</si>
  <si>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</si>
  <si>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</si>
  <si>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</si>
  <si>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</si>
  <si>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</si>
  <si>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</si>
  <si>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</si>
  <si>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</si>
  <si>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</si>
  <si>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</si>
  <si>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</si>
  <si>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</si>
  <si>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</si>
  <si>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</si>
  <si>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</si>
  <si>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</si>
  <si>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</si>
  <si>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</si>
  <si>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</si>
  <si>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</si>
  <si>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</si>
  <si>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</si>
  <si>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</si>
  <si>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</si>
  <si>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</si>
  <si>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</si>
  <si>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</si>
  <si>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</si>
  <si>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</si>
  <si>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</si>
  <si>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</si>
  <si>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</si>
  <si>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</si>
  <si>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</si>
  <si>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</si>
  <si>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</si>
  <si>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</si>
  <si>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</si>
  <si>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</si>
  <si>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</si>
  <si>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</si>
  <si>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</si>
  <si>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</si>
  <si>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</si>
  <si>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</si>
  <si>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</si>
  <si>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</si>
  <si>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</si>
  <si>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</si>
  <si>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</si>
  <si>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</si>
  <si>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</si>
  <si>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</si>
  <si>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</si>
  <si>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</si>
  <si>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</si>
  <si>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</si>
  <si>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</si>
  <si>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</si>
  <si>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</si>
  <si>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</si>
  <si>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</si>
  <si>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</si>
  <si>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</si>
  <si>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</si>
  <si>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</si>
  <si>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</si>
  <si>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</si>
  <si>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</si>
  <si>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</si>
  <si>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</si>
  <si>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</si>
  <si>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</si>
  <si>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</si>
  <si>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</si>
  <si>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</si>
  <si>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</si>
  <si>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</si>
  <si>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</si>
  <si>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</si>
  <si>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</si>
  <si>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</si>
  <si>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</si>
  <si>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</si>
  <si>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</si>
  <si>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</si>
  <si>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</si>
  <si>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</si>
  <si>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</si>
  <si>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</si>
  <si>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</si>
  <si>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</si>
  <si>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</si>
  <si>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</si>
  <si>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</si>
  <si>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</si>
  <si>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</si>
  <si>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</si>
  <si>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</si>
  <si>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</si>
  <si>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</si>
  <si>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</si>
  <si>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</si>
  <si>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</si>
  <si>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</si>
  <si>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</si>
  <si>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</si>
  <si>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</si>
  <si>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</si>
  <si>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</si>
  <si>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</si>
  <si>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</si>
  <si>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</si>
  <si>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</si>
  <si>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</si>
  <si>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</si>
  <si>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</si>
  <si>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</si>
  <si>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</si>
  <si>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</si>
  <si>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</si>
  <si>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</si>
  <si>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</si>
  <si>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</si>
  <si>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</si>
  <si>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</si>
  <si>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</si>
  <si>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</si>
  <si>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</si>
  <si>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</si>
  <si>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</si>
  <si>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</si>
  <si>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</si>
  <si>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</si>
  <si>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</si>
  <si>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</si>
  <si>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</si>
  <si>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</si>
  <si>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</si>
  <si>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</si>
  <si>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</si>
  <si>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</si>
  <si>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</si>
  <si>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</si>
  <si>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</si>
  <si>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</si>
  <si>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</si>
  <si>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</si>
  <si>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</si>
  <si>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</si>
  <si>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</si>
  <si>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</si>
  <si>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</si>
  <si>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</si>
  <si>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</si>
  <si>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</si>
  <si>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</si>
  <si>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</si>
  <si>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</si>
  <si>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</si>
  <si>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</si>
  <si>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</si>
  <si>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</si>
  <si>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</si>
  <si>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</si>
  <si>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</si>
  <si>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</si>
  <si>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</si>
  <si>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</si>
  <si>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</si>
  <si>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</si>
  <si>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</si>
  <si>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</si>
  <si>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</si>
  <si>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</si>
  <si>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</si>
  <si>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</si>
  <si>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</si>
  <si>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</si>
  <si>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</si>
  <si>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</si>
  <si>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</si>
  <si>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</si>
  <si>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</si>
  <si>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</si>
  <si>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</si>
  <si>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</si>
  <si>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</si>
  <si>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</si>
  <si>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</si>
  <si>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</si>
  <si>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</si>
  <si>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</si>
  <si>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</si>
  <si>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</si>
  <si>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</si>
  <si>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</si>
  <si>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</si>
  <si>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</si>
  <si>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</si>
  <si>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</si>
  <si>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</si>
  <si>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</si>
  <si>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</si>
  <si>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</si>
  <si>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</si>
  <si>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</si>
  <si>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</si>
  <si>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</si>
  <si>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</si>
  <si>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</si>
  <si>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</si>
  <si>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</si>
  <si>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</si>
  <si>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</si>
  <si>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</si>
  <si>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</si>
  <si>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</si>
  <si>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</si>
  <si>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</si>
  <si>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</si>
  <si>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</si>
  <si>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</si>
  <si>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</si>
  <si>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</si>
  <si>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</si>
  <si>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</si>
  <si>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</si>
  <si>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</si>
  <si>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</si>
  <si>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</si>
  <si>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</si>
  <si>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</si>
  <si>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</si>
  <si>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</si>
  <si>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</si>
  <si>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</si>
  <si>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</si>
  <si>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</si>
  <si>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</si>
  <si>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</si>
  <si>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</si>
  <si>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</si>
  <si>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</si>
  <si>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</si>
  <si>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</si>
  <si>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</si>
  <si>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</si>
  <si>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</si>
  <si>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</si>
  <si>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</si>
  <si>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</si>
  <si>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</si>
  <si>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</si>
  <si>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</si>
  <si>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</si>
  <si>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</si>
  <si>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</si>
  <si>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</si>
  <si>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</si>
  <si>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</si>
  <si>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</si>
  <si>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</si>
  <si>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</si>
  <si>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</si>
  <si>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</si>
  <si>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</si>
  <si>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</si>
  <si>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</si>
  <si>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</si>
  <si>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</si>
  <si>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</si>
  <si>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</si>
  <si>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</si>
  <si>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</si>
  <si>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</si>
  <si>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</si>
  <si>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</si>
  <si>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</si>
  <si>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</si>
  <si>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</si>
  <si>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</si>
  <si>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</si>
  <si>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</si>
  <si>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</si>
  <si>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</si>
  <si>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</si>
  <si>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</si>
  <si>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</si>
  <si>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</si>
  <si>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</si>
  <si>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</si>
  <si>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</si>
  <si>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</si>
  <si>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</si>
  <si>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</si>
  <si>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</si>
  <si>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</si>
  <si>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</si>
  <si>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</si>
  <si>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</si>
  <si>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</si>
  <si>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</si>
  <si>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</si>
  <si>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</si>
  <si>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</si>
  <si>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</si>
  <si>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</si>
  <si>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</si>
  <si>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</si>
  <si>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</si>
  <si>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</si>
  <si>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</si>
  <si>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</si>
  <si>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</si>
  <si>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</si>
  <si>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</si>
  <si>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</si>
  <si>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</si>
  <si>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</si>
  <si>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</si>
  <si>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</si>
  <si>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</si>
  <si>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</si>
  <si>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</si>
  <si>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</si>
  <si>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</si>
  <si>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</si>
  <si>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</si>
  <si>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</si>
  <si>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</si>
  <si>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</si>
  <si>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</si>
  <si>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</si>
  <si>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</si>
  <si>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</si>
  <si>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</si>
  <si>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</si>
  <si>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</si>
  <si>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</si>
  <si>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</si>
  <si>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</si>
  <si>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</si>
  <si>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</si>
  <si>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</si>
  <si>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</si>
  <si>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</si>
  <si>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</si>
  <si>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</si>
  <si>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</si>
  <si>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</si>
  <si>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</si>
  <si>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</si>
  <si>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</si>
  <si>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</si>
  <si>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</si>
  <si>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</si>
  <si>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</si>
  <si>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</si>
  <si>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</si>
  <si>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</si>
  <si>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</si>
  <si>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</si>
  <si>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</si>
  <si>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</si>
  <si>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</si>
  <si>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</si>
  <si>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</si>
  <si>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</si>
  <si>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</si>
  <si>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</si>
  <si>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</si>
  <si>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</si>
  <si>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</si>
  <si>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</si>
  <si>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</si>
  <si>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</si>
  <si>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</si>
  <si>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</si>
  <si>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</si>
  <si>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</si>
  <si>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</si>
  <si>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</si>
  <si>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</si>
  <si>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</si>
  <si>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</si>
  <si>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</si>
  <si>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</si>
  <si>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</si>
  <si>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</si>
  <si>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</si>
  <si>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</si>
  <si>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</si>
  <si>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</si>
  <si>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</si>
  <si>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</si>
  <si>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</si>
  <si>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</si>
  <si>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</si>
  <si>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</si>
  <si>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</si>
  <si>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</si>
  <si>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</si>
  <si>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</si>
  <si>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</si>
  <si>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</si>
  <si>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</si>
  <si>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</si>
  <si>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</si>
  <si>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</si>
  <si>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</si>
  <si>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</si>
  <si>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</si>
  <si>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</si>
  <si>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</si>
  <si>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</si>
  <si>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</si>
  <si>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</si>
  <si>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</si>
  <si>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</si>
  <si>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</si>
  <si>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</si>
  <si>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</si>
  <si>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</si>
  <si>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</si>
  <si>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</si>
  <si>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</si>
  <si>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</si>
  <si>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</si>
  <si>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</si>
  <si>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</si>
  <si>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</si>
  <si>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</si>
  <si>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</si>
  <si>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</si>
  <si>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</si>
  <si>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</si>
  <si>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</si>
  <si>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</si>
  <si>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</si>
  <si>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</si>
  <si>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</si>
  <si>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</si>
  <si>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</si>
  <si>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</si>
  <si>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</si>
  <si>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</si>
  <si>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</si>
  <si>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</si>
  <si>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</si>
  <si>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</si>
  <si>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</si>
  <si>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</si>
  <si>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</si>
  <si>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</si>
  <si>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</si>
  <si>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</si>
  <si>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</si>
  <si>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</si>
  <si>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</si>
  <si>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</si>
  <si>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</si>
  <si>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</si>
  <si>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</si>
  <si>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</si>
  <si>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</si>
  <si>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</si>
  <si>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</si>
  <si>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</si>
  <si>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</si>
  <si>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</si>
  <si>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</si>
  <si>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</si>
  <si>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</si>
  <si>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</si>
  <si>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</si>
  <si>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</si>
  <si>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</si>
  <si>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</si>
  <si>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</si>
  <si>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</si>
  <si>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</si>
  <si>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</si>
  <si>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</si>
  <si>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</si>
  <si>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</si>
  <si>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</si>
  <si>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</si>
  <si>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</si>
  <si>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</si>
  <si>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</si>
  <si>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</si>
  <si>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</si>
  <si>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</si>
  <si>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</si>
  <si>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</si>
  <si>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</si>
  <si>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</si>
  <si>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</si>
  <si>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</si>
  <si>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</si>
  <si>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</si>
  <si>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</si>
  <si>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</si>
  <si>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</si>
  <si>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</si>
  <si>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</si>
  <si>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</si>
  <si>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</si>
  <si>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</si>
  <si>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</si>
  <si>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</si>
  <si>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</si>
  <si>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</si>
  <si>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</si>
  <si>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</si>
  <si>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</si>
  <si>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</si>
  <si>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</si>
  <si>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</si>
  <si>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</si>
  <si>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</si>
  <si>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</si>
  <si>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</si>
  <si>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</si>
  <si>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</si>
  <si>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</si>
  <si>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</si>
  <si>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</si>
  <si>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</si>
  <si>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</si>
  <si>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</si>
  <si>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</si>
  <si>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</si>
  <si>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</si>
  <si>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</si>
  <si>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</si>
  <si>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</si>
  <si>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</si>
  <si>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</si>
  <si>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</si>
  <si>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</si>
  <si>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</si>
  <si>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</si>
  <si>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</si>
  <si>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</si>
  <si>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</si>
  <si>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</si>
  <si>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</si>
  <si>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</si>
  <si>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</si>
  <si>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</si>
  <si>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</si>
  <si>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</si>
  <si>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</si>
  <si>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</si>
  <si>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</si>
  <si>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</si>
  <si>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</si>
  <si>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</si>
  <si>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</si>
  <si>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</si>
  <si>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</si>
  <si>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</si>
  <si>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</si>
  <si>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</si>
  <si>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</si>
  <si>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</si>
  <si>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</si>
  <si>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</si>
  <si>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</si>
  <si>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</si>
  <si>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</si>
  <si>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</si>
  <si>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</si>
  <si>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</si>
  <si>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</si>
  <si>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</si>
  <si>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</si>
  <si>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</si>
  <si>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</si>
  <si>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</si>
  <si>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</si>
  <si>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</si>
  <si>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</si>
  <si>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</si>
  <si>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</si>
  <si>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</si>
  <si>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</si>
  <si>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</si>
  <si>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</si>
  <si>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</si>
  <si>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</si>
  <si>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</si>
  <si>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</si>
  <si>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</si>
  <si>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</si>
  <si>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</si>
  <si>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</si>
  <si>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</si>
  <si>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</si>
  <si>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</si>
  <si>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</si>
  <si>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</si>
  <si>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</si>
  <si>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</si>
  <si>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</si>
  <si>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</si>
  <si>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</si>
  <si>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</si>
  <si>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</si>
  <si>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</si>
  <si>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</si>
  <si>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</si>
  <si>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</si>
  <si>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</si>
  <si>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</si>
  <si>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</si>
  <si>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</si>
  <si>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</si>
  <si>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</si>
  <si>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</si>
  <si>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</si>
  <si>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</si>
  <si>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</si>
  <si>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</si>
  <si>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</si>
  <si>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</si>
  <si>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</si>
  <si>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</si>
  <si>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</si>
  <si>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</si>
  <si>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</si>
  <si>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</si>
  <si>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</si>
  <si>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</si>
  <si>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</si>
  <si>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</si>
  <si>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</si>
  <si>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</si>
  <si>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</si>
  <si>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</si>
  <si>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</si>
  <si>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</si>
  <si>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</si>
  <si>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</si>
  <si>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</si>
  <si>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</si>
  <si>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</si>
  <si>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</si>
  <si>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</si>
  <si>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</si>
  <si>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</si>
  <si>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</si>
  <si>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</si>
  <si>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</si>
  <si>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</si>
  <si>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</si>
  <si>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</si>
  <si>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</si>
  <si>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</si>
  <si>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</si>
  <si>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</si>
  <si>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</si>
  <si>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</si>
  <si>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</si>
  <si>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</si>
  <si>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</si>
  <si>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</si>
  <si>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</si>
  <si>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</si>
  <si>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</si>
  <si>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</si>
  <si>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</si>
  <si>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</si>
  <si>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</si>
  <si>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</si>
  <si>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</si>
  <si>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</si>
  <si>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</si>
  <si>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</si>
  <si>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</si>
  <si>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</si>
  <si>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</si>
  <si>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</si>
  <si>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</si>
  <si>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</si>
  <si>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</si>
  <si>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</si>
  <si>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</si>
  <si>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</si>
  <si>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</si>
  <si>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</si>
  <si>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</si>
  <si>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</si>
  <si>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</si>
  <si>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</si>
  <si>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</si>
  <si>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</si>
  <si>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</si>
  <si>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</si>
  <si>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</si>
  <si>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</si>
  <si>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</si>
  <si>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</si>
  <si>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</si>
  <si>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</si>
  <si>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</si>
  <si>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</si>
  <si>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</si>
  <si>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</si>
  <si>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</si>
  <si>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</si>
  <si>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</si>
  <si>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</si>
  <si>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</si>
  <si>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</si>
  <si>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</si>
  <si>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</si>
  <si>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</si>
  <si>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</si>
  <si>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</si>
  <si>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</si>
  <si>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</si>
  <si>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</si>
  <si>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</si>
  <si>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</si>
  <si>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</si>
  <si>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</si>
  <si>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</si>
  <si>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</si>
  <si>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</si>
  <si>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</si>
  <si>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</si>
  <si>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</si>
  <si>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</si>
  <si>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</si>
  <si>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</si>
  <si>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</si>
  <si>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</si>
  <si>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</si>
  <si>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</si>
  <si>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</si>
  <si>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</si>
  <si>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</si>
  <si>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</si>
  <si>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</si>
  <si>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</si>
  <si>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</si>
  <si>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</si>
  <si>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</si>
  <si>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</si>
  <si>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</si>
  <si>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</si>
  <si>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</si>
  <si>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</si>
  <si>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</si>
  <si>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</si>
  <si>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</si>
  <si>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</si>
  <si>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</si>
  <si>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</si>
  <si>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</si>
  <si>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</si>
  <si>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</si>
  <si>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</si>
  <si>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</si>
  <si>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</si>
  <si>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</si>
  <si>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</si>
  <si>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</si>
  <si>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</si>
  <si>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</si>
  <si>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</si>
  <si>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</si>
  <si>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</si>
  <si>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</si>
  <si>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</si>
  <si>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</si>
  <si>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</si>
  <si>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</si>
  <si>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</si>
  <si>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</si>
  <si>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</si>
  <si>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</si>
  <si>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</si>
  <si>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</si>
  <si>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</si>
  <si>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</si>
  <si>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</si>
  <si>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</si>
  <si>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</si>
  <si>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</si>
  <si>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</si>
  <si>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</si>
  <si>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</si>
  <si>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</si>
  <si>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</si>
  <si>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</si>
  <si>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</si>
  <si>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</si>
  <si>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</si>
  <si>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</si>
  <si>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</si>
  <si>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</si>
  <si>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</si>
  <si>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</si>
  <si>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</si>
  <si>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</si>
  <si>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</si>
  <si>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</si>
  <si>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</si>
  <si>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</si>
  <si>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</si>
  <si>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</si>
  <si>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</si>
  <si>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</si>
  <si>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</si>
  <si>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</si>
  <si>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</si>
  <si>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</si>
  <si>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</si>
  <si>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</si>
  <si>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</si>
  <si>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</si>
  <si>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</si>
  <si>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</si>
  <si>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</si>
  <si>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</si>
  <si>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</si>
  <si>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</si>
  <si>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</si>
  <si>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</si>
  <si>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</si>
  <si>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</si>
  <si>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</si>
  <si>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</si>
  <si>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</si>
  <si>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</si>
  <si>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</si>
  <si>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</si>
  <si>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</si>
  <si>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</si>
  <si>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</si>
  <si>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</si>
  <si>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</si>
  <si>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</si>
  <si>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</si>
  <si>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</si>
  <si>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</si>
  <si>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</si>
  <si>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</si>
  <si>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</si>
  <si>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</si>
  <si>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</si>
  <si>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</si>
  <si>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</si>
  <si>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</si>
  <si>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</si>
  <si>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</si>
  <si>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</si>
  <si>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</si>
  <si>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</si>
  <si>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</si>
  <si>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</si>
  <si>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</si>
  <si>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</si>
  <si>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</si>
  <si>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</si>
  <si>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</si>
  <si>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</si>
  <si>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</si>
  <si>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</si>
  <si>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</si>
  <si>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</si>
  <si>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</si>
  <si>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</si>
  <si>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</si>
  <si>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</si>
  <si>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</si>
  <si>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</si>
  <si>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</si>
  <si>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</si>
  <si>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</si>
  <si>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</si>
  <si>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</si>
  <si>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</si>
  <si>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</si>
  <si>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</si>
  <si>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</si>
  <si>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</si>
  <si>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</si>
  <si>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</si>
  <si>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</si>
  <si>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</si>
  <si>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</si>
  <si>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</si>
  <si>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</si>
  <si>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</si>
  <si>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</si>
  <si>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</si>
  <si>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</si>
  <si>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</si>
  <si>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</si>
  <si>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</si>
  <si>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</si>
  <si>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</si>
  <si>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</si>
  <si>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</si>
  <si>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</si>
  <si>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</si>
  <si>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</si>
  <si>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</si>
  <si>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</si>
  <si>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</si>
  <si>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</si>
  <si>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</si>
  <si>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</si>
  <si>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</si>
  <si>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</si>
  <si>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</si>
  <si>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</si>
  <si>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</si>
  <si>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</si>
  <si>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</si>
  <si>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</si>
  <si>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</si>
  <si>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</si>
  <si>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</si>
  <si>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</si>
  <si>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</si>
  <si>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</si>
  <si>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</si>
  <si>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</si>
  <si>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</si>
  <si>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</si>
  <si>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</si>
  <si>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</si>
  <si>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</si>
  <si>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</si>
  <si>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</si>
  <si>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</si>
  <si>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</si>
  <si>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</si>
  <si>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</si>
  <si>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</si>
  <si>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</si>
  <si>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</si>
  <si>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</si>
  <si>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</si>
  <si>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</si>
  <si>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</si>
  <si>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</si>
  <si>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</si>
  <si>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</si>
  <si>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</si>
  <si>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</si>
  <si>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</si>
  <si>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</si>
  <si>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</si>
  <si>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</si>
  <si>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</si>
  <si>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</si>
  <si>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</si>
  <si>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</si>
  <si>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</si>
  <si>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</si>
  <si>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</si>
  <si>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</si>
  <si>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</si>
  <si>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</si>
  <si>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</si>
  <si>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</si>
  <si>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</si>
  <si>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</si>
  <si>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</si>
  <si>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</si>
  <si>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</si>
  <si>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</si>
  <si>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</si>
  <si>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</si>
  <si>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</si>
  <si>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</si>
  <si>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</si>
  <si>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</si>
  <si>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</si>
  <si>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</si>
  <si>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</si>
  <si>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</si>
  <si>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</si>
  <si>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</si>
  <si>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</si>
  <si>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</si>
  <si>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</si>
  <si>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</si>
  <si>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</si>
  <si>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</si>
  <si>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</si>
  <si>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</si>
  <si>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</si>
  <si>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</si>
  <si>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</si>
  <si>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</si>
  <si>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</si>
  <si>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</si>
  <si>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</si>
  <si>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</si>
  <si>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</si>
  <si>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</si>
  <si>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</si>
  <si>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</si>
  <si>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</si>
  <si>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</si>
  <si>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</si>
  <si>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</si>
  <si>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</si>
  <si>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</si>
  <si>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</si>
  <si>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</si>
  <si>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</si>
  <si>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</si>
  <si>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</si>
  <si>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</si>
  <si>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</si>
  <si>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</si>
  <si>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</si>
  <si>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</si>
  <si>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</si>
  <si>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</si>
  <si>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</si>
  <si>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</si>
  <si>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</si>
  <si>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</si>
  <si>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</si>
  <si>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</si>
  <si>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</si>
  <si>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</si>
  <si>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</si>
  <si>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</si>
  <si>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</si>
  <si>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</si>
  <si>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</si>
  <si>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</si>
  <si>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</si>
  <si>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</si>
  <si>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</si>
  <si>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</si>
  <si>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</si>
  <si>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</si>
  <si>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</si>
  <si>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</si>
  <si>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</si>
  <si>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</si>
  <si>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</si>
  <si>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</si>
  <si>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</si>
  <si>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</si>
  <si>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</si>
  <si>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</si>
  <si>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</si>
  <si>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</si>
  <si>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</si>
  <si>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</si>
  <si>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</si>
  <si>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</si>
  <si>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</si>
  <si>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</si>
  <si>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</si>
  <si>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</si>
  <si>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</si>
  <si>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</si>
  <si>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</si>
  <si>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</si>
  <si>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</si>
  <si>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</si>
  <si>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</si>
  <si>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</si>
  <si>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</si>
  <si>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</si>
  <si>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</si>
  <si>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</si>
  <si>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</si>
  <si>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</si>
  <si>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</si>
  <si>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</si>
  <si>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</si>
  <si>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</si>
  <si>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</si>
  <si>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</si>
  <si>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</si>
  <si>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</si>
  <si>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</si>
  <si>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</si>
  <si>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</si>
  <si>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</si>
  <si>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</si>
  <si>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</si>
  <si>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</si>
  <si>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</si>
  <si>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</si>
  <si>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</si>
  <si>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</si>
  <si>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</si>
  <si>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</si>
  <si>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</si>
  <si>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</si>
  <si>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</si>
  <si>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</si>
  <si>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</si>
  <si>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</si>
  <si>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</si>
  <si>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</si>
  <si>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</si>
  <si>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</si>
  <si>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</si>
  <si>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</si>
  <si>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</si>
  <si>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</si>
  <si>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</si>
  <si>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</si>
  <si>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</si>
  <si>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</si>
  <si>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</si>
  <si>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</si>
  <si>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</si>
  <si>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</si>
  <si>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</si>
  <si>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</si>
  <si>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</si>
  <si>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</si>
  <si>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</si>
  <si>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</si>
  <si>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</si>
  <si>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</si>
  <si>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</si>
  <si>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</si>
  <si>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</si>
  <si>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</si>
  <si>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</si>
  <si>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</si>
  <si>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</si>
  <si>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</si>
  <si>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</si>
  <si>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</si>
  <si>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</si>
  <si>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</si>
  <si>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</si>
  <si>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</si>
  <si>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</si>
  <si>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</si>
  <si>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</si>
  <si>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</si>
  <si>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</si>
  <si>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</si>
  <si>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</si>
  <si>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</si>
  <si>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</si>
  <si>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</si>
  <si>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</si>
  <si>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</si>
  <si>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</si>
  <si>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</si>
  <si>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</si>
  <si>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</si>
  <si>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</si>
  <si>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</si>
  <si>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</si>
  <si>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</si>
  <si>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</si>
  <si>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</si>
  <si>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</si>
  <si>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</si>
  <si>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</si>
  <si>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</si>
  <si>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</si>
  <si>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</si>
  <si>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</si>
  <si>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</si>
  <si>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</si>
  <si>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</si>
  <si>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</si>
  <si>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</si>
  <si>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</si>
  <si>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</si>
  <si>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</si>
  <si>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</si>
  <si>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</si>
  <si>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</si>
  <si>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</si>
  <si>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</si>
  <si>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</si>
  <si>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</si>
  <si>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</si>
  <si>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</si>
  <si>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</si>
  <si>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</si>
  <si>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</si>
  <si>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</si>
  <si>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</si>
  <si>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</si>
  <si>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</si>
  <si>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</si>
  <si>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</si>
  <si>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</si>
  <si>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</si>
  <si>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</si>
  <si>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</si>
  <si>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</si>
  <si>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</si>
  <si>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</si>
  <si>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</si>
  <si>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</si>
  <si>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</si>
  <si>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</si>
  <si>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</si>
  <si>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</si>
  <si>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</si>
  <si>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</si>
  <si>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</si>
  <si>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</si>
  <si>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</si>
  <si>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</si>
  <si>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</si>
  <si>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</si>
  <si>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</si>
  <si>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</si>
  <si>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</si>
  <si>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</si>
  <si>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</si>
  <si>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</si>
  <si>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</si>
  <si>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</si>
  <si>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</si>
  <si>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</si>
  <si>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</si>
  <si>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</si>
  <si>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</si>
  <si>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</si>
  <si>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</si>
  <si>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</si>
  <si>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</si>
  <si>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</si>
  <si>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</si>
  <si>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</si>
  <si>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</si>
  <si>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</si>
  <si>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</si>
  <si>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</si>
  <si>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</si>
  <si>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</si>
  <si>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</si>
  <si>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</si>
  <si>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</si>
  <si>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</si>
  <si>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</si>
  <si>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</si>
  <si>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</si>
  <si>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</si>
  <si>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</si>
  <si>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</si>
  <si>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</si>
  <si>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</si>
  <si>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</si>
  <si>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</si>
  <si>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</si>
  <si>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</si>
  <si>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</si>
  <si>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</si>
  <si>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</si>
  <si>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</si>
  <si>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</si>
  <si>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</si>
  <si>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</si>
  <si>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</si>
  <si>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</si>
  <si>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</si>
  <si>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</si>
  <si>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</si>
  <si>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</si>
  <si>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</si>
  <si>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</si>
  <si>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</si>
  <si>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</si>
  <si>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</si>
  <si>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</si>
  <si>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</si>
  <si>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</si>
  <si>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</si>
  <si>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</si>
  <si>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</si>
  <si>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</si>
  <si>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</si>
  <si>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</si>
  <si>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</si>
  <si>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</si>
  <si>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</si>
  <si>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</si>
  <si>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</si>
  <si>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</si>
  <si>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</si>
  <si>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</si>
  <si>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</si>
  <si>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</si>
  <si>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</si>
  <si>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</si>
  <si>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</si>
  <si>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</si>
  <si>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</si>
  <si>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</si>
  <si>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</si>
  <si>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</si>
  <si>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</si>
  <si>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</si>
  <si>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</si>
  <si>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</si>
  <si>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</si>
  <si>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</si>
  <si>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</si>
  <si>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</si>
  <si>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</si>
  <si>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</si>
  <si>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</si>
  <si>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</si>
  <si>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</si>
  <si>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</si>
  <si>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</si>
  <si>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</si>
  <si>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</si>
  <si>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</si>
  <si>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</si>
  <si>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</si>
  <si>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</si>
  <si>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</si>
  <si>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</si>
  <si>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</si>
  <si>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</si>
  <si>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</si>
  <si>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</si>
  <si>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</si>
  <si>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</si>
  <si>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</si>
  <si>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</si>
  <si>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</si>
  <si>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</si>
  <si>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</si>
  <si>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</si>
  <si>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</si>
  <si>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</si>
  <si>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</si>
  <si>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</si>
  <si>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</si>
  <si>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</si>
  <si>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</si>
  <si>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</si>
  <si>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</si>
  <si>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</si>
  <si>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</si>
  <si>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</si>
  <si>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</si>
  <si>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</si>
  <si>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</si>
  <si>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</si>
  <si>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</si>
  <si>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</si>
  <si>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</si>
  <si>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</si>
  <si>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</si>
  <si>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</si>
  <si>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</si>
  <si>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</si>
  <si>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</si>
  <si>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</si>
  <si>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</si>
  <si>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</si>
  <si>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</si>
  <si>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</si>
  <si>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</si>
  <si>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</si>
  <si>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</si>
  <si>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</si>
  <si>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</si>
  <si>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</si>
  <si>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</si>
  <si>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</si>
  <si>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</si>
  <si>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</si>
  <si>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</si>
  <si>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</si>
  <si>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</si>
  <si>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</si>
  <si>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</si>
  <si>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</si>
  <si>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</si>
  <si>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</si>
  <si>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</si>
  <si>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</si>
  <si>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</si>
  <si>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</si>
  <si>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</si>
  <si>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</si>
  <si>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</si>
  <si>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</si>
  <si>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</si>
  <si>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</si>
  <si>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</si>
  <si>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</si>
  <si>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</si>
  <si>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</si>
  <si>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</si>
  <si>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</si>
  <si>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</si>
  <si>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</si>
  <si>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</si>
  <si>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</si>
  <si>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</si>
  <si>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</si>
  <si>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</si>
  <si>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</si>
  <si>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</si>
  <si>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</si>
  <si>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</si>
  <si>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</si>
  <si>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</si>
  <si>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</si>
  <si>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</si>
  <si>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</si>
  <si>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</si>
  <si>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</si>
  <si>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</si>
  <si>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</si>
  <si>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</si>
  <si>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</si>
  <si>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</si>
  <si>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</si>
  <si>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</si>
  <si>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</si>
  <si>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</si>
  <si>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</si>
  <si>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</si>
  <si>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</si>
  <si>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</si>
  <si>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</si>
  <si>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</si>
  <si>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</si>
  <si>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</si>
  <si>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</si>
  <si>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</si>
  <si>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</si>
  <si>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</si>
  <si>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</si>
  <si>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</si>
  <si>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</si>
  <si>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</si>
  <si>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</si>
  <si>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</si>
  <si>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</si>
  <si>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</si>
  <si>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</si>
  <si>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</si>
  <si>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</si>
  <si>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</si>
  <si>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</si>
  <si>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</si>
  <si>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</si>
  <si>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</si>
  <si>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</si>
  <si>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</si>
  <si>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</si>
  <si>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</si>
  <si>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</si>
  <si>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</si>
  <si>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</si>
  <si>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</si>
  <si>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</si>
  <si>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</si>
  <si>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</si>
  <si>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</si>
  <si>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</si>
  <si>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</si>
  <si>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</si>
  <si>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</si>
  <si>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</si>
  <si>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</si>
  <si>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</si>
  <si>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</si>
  <si>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</si>
  <si>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</si>
  <si>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</si>
  <si>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</si>
  <si>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</si>
  <si>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</si>
  <si>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</si>
  <si>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</si>
  <si>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</si>
  <si>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</si>
  <si>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</si>
  <si>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</si>
  <si>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</si>
  <si>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</si>
  <si>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</si>
  <si>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</si>
  <si>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</si>
  <si>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</si>
  <si>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</si>
  <si>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</si>
  <si>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</si>
  <si>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</si>
  <si>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</si>
  <si>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</si>
  <si>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</si>
  <si>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</si>
  <si>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</si>
  <si>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</si>
  <si>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</si>
  <si>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</si>
  <si>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</si>
  <si>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</si>
  <si>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</si>
  <si>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</si>
  <si>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</si>
  <si>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</si>
  <si>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</si>
  <si>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</si>
  <si>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</si>
  <si>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</si>
  <si>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</si>
  <si>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</si>
  <si>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</si>
  <si>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</si>
  <si>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</si>
  <si>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</si>
  <si>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</si>
  <si>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</si>
  <si>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</si>
  <si>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</si>
  <si>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</si>
  <si>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</si>
  <si>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</si>
  <si>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</si>
  <si>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</si>
  <si>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</si>
  <si>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</si>
  <si>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</si>
  <si>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</si>
  <si>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</si>
  <si>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</si>
  <si>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</si>
  <si>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</si>
  <si>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</si>
  <si>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</si>
  <si>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</si>
  <si>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</si>
  <si>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</si>
  <si>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</si>
  <si>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</si>
  <si>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</si>
  <si>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</si>
  <si>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</si>
  <si>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</si>
  <si>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</si>
  <si>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</si>
  <si>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</si>
  <si>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</si>
  <si>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</si>
  <si>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</si>
  <si>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</si>
  <si>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</si>
  <si>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</si>
  <si>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</si>
  <si>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</si>
  <si>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</si>
  <si>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</si>
  <si>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</si>
  <si>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</si>
  <si>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</si>
  <si>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</si>
  <si>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</si>
  <si>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</si>
  <si>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</si>
  <si>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</si>
  <si>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</si>
  <si>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</si>
  <si>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</si>
  <si>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</si>
  <si>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</si>
  <si>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</si>
  <si>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</si>
  <si>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</si>
  <si>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</si>
  <si>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</si>
  <si>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</si>
  <si>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</si>
  <si>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</si>
  <si>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</si>
  <si>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</si>
  <si>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</si>
  <si>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</si>
  <si>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</si>
  <si>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</si>
  <si>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</si>
  <si>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</si>
  <si>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</si>
  <si>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</si>
  <si>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</si>
  <si>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</si>
  <si>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</si>
  <si>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</si>
  <si>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</si>
  <si>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</si>
  <si>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</si>
  <si>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</si>
  <si>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</si>
  <si>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</si>
  <si>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</si>
  <si>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</si>
  <si>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</si>
  <si>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</si>
  <si>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</si>
  <si>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</si>
  <si>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</si>
  <si>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</si>
  <si>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</si>
  <si>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</si>
  <si>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</si>
  <si>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</si>
  <si>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</si>
  <si>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</si>
  <si>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</si>
  <si>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</si>
  <si>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</si>
  <si>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</si>
  <si>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</si>
  <si>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</si>
  <si>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</si>
  <si>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</si>
  <si>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</si>
  <si>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</si>
  <si>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</si>
  <si>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</si>
  <si>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</si>
  <si>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</si>
  <si>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</si>
  <si>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</si>
  <si>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</si>
  <si>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</si>
  <si>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</si>
  <si>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</si>
  <si>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</si>
  <si>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</si>
  <si>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</si>
  <si>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</si>
  <si>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</si>
  <si>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</si>
  <si>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</si>
  <si>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</si>
  <si>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</si>
  <si>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</si>
  <si>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</si>
  <si>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</si>
  <si>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</si>
  <si>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</si>
  <si>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</si>
  <si>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</si>
  <si>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</si>
  <si>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</si>
  <si>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</si>
  <si>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</si>
  <si>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</si>
  <si>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</si>
  <si>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</si>
  <si>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</si>
  <si>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</si>
  <si>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</si>
  <si>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</si>
  <si>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</si>
  <si>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</si>
  <si>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</si>
  <si>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</si>
  <si>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</si>
  <si>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</si>
  <si>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</si>
  <si>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</si>
  <si>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</si>
  <si>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</si>
  <si>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</si>
  <si>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</si>
  <si>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</si>
  <si>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</si>
  <si>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</si>
  <si>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</si>
  <si>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</si>
  <si>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</si>
  <si>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</si>
  <si>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</si>
  <si>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</si>
  <si>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</si>
  <si>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</si>
  <si>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</si>
  <si>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</si>
  <si>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</si>
  <si>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</si>
  <si>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</si>
  <si>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</si>
  <si>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</si>
  <si>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</si>
  <si>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</si>
  <si>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</si>
  <si>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</si>
  <si>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</si>
  <si>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</si>
  <si>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</si>
  <si>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</si>
  <si>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</si>
  <si>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</si>
  <si>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</si>
  <si>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</si>
  <si>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</si>
  <si>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</si>
  <si>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</si>
  <si>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</si>
  <si>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</si>
  <si>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</si>
  <si>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</si>
  <si>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</si>
  <si>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</si>
  <si>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</si>
  <si>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</si>
  <si>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</si>
  <si>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</si>
  <si>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</si>
  <si>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</si>
  <si>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</si>
  <si>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</si>
  <si>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</si>
  <si>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</si>
  <si>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</si>
  <si>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</si>
  <si>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</si>
  <si>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</si>
  <si>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</si>
  <si>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</si>
  <si>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</si>
  <si>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</si>
  <si>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</si>
  <si>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</si>
  <si>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</si>
  <si>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</si>
  <si>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</si>
  <si>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</si>
  <si>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</si>
  <si>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</si>
  <si>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</si>
  <si>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</si>
  <si>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</si>
  <si>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</si>
  <si>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</si>
  <si>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</si>
  <si>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</si>
  <si>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</si>
  <si>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</si>
  <si>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</si>
  <si>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</si>
  <si>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</si>
  <si>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</si>
  <si>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</si>
  <si>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</si>
  <si>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</si>
  <si>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</si>
  <si>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</si>
  <si>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</si>
  <si>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</si>
  <si>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</si>
  <si>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</si>
  <si>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</si>
  <si>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</si>
  <si>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</si>
  <si>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</si>
  <si>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</si>
  <si>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</si>
  <si>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</si>
  <si>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</si>
  <si>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</si>
  <si>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</si>
  <si>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</si>
  <si>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</si>
  <si>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</si>
  <si>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</si>
  <si>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</si>
  <si>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</si>
  <si>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</si>
  <si>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</si>
  <si>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</si>
  <si>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</si>
  <si>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</si>
  <si>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</si>
  <si>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</si>
  <si>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</si>
  <si>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</si>
  <si>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</si>
  <si>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</si>
  <si>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</si>
  <si>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</si>
  <si>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</si>
  <si>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</si>
  <si>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</si>
  <si>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</si>
  <si>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</si>
  <si>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</si>
  <si>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</si>
  <si>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</si>
  <si>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</si>
  <si>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</si>
  <si>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</si>
  <si>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</si>
  <si>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</si>
  <si>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</si>
  <si>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</si>
  <si>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</si>
  <si>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</si>
  <si>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</si>
  <si>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</si>
  <si>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</si>
  <si>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</si>
  <si>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</si>
  <si>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</si>
  <si>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</si>
  <si>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</si>
  <si>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</si>
  <si>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</si>
  <si>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</si>
  <si>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</si>
  <si>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</si>
  <si>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</si>
  <si>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</si>
  <si>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</si>
  <si>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</si>
  <si>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</si>
  <si>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</si>
  <si>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</si>
  <si>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</si>
  <si>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</si>
  <si>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</si>
  <si>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</si>
  <si>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</si>
  <si>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</si>
  <si>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</si>
  <si>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</si>
  <si>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</si>
  <si>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</si>
  <si>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</si>
  <si>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</si>
  <si>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</si>
  <si>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</si>
  <si>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</si>
  <si>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</si>
  <si>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</si>
  <si>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</si>
  <si>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</si>
  <si>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</si>
  <si>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</si>
  <si>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</si>
  <si>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</si>
  <si>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</si>
  <si>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</si>
  <si>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</si>
  <si>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</si>
  <si>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</si>
  <si>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</si>
  <si>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</si>
  <si>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</si>
  <si>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</si>
  <si>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</si>
  <si>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</si>
  <si>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</si>
  <si>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</si>
  <si>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</si>
  <si>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</si>
  <si>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</si>
  <si>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</si>
  <si>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</si>
  <si>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</si>
  <si>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</si>
  <si>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</si>
  <si>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</si>
  <si>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</si>
  <si>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</si>
  <si>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</si>
  <si>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</si>
  <si>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</si>
  <si>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</si>
  <si>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</si>
  <si>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</si>
  <si>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</si>
  <si>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</si>
  <si>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</si>
  <si>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</si>
  <si>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</si>
  <si>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</si>
  <si>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</si>
  <si>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</si>
  <si>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</si>
  <si>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</si>
  <si>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</si>
  <si>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</si>
  <si>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</si>
  <si>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</si>
  <si>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</si>
  <si>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</si>
  <si>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</si>
  <si>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</si>
  <si>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</si>
  <si>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</si>
  <si>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</si>
  <si>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</si>
  <si>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</si>
  <si>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</si>
  <si>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</si>
  <si>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</si>
  <si>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</si>
  <si>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</si>
  <si>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</si>
  <si>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</si>
  <si>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</si>
  <si>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</si>
  <si>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</si>
  <si>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</si>
  <si>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</si>
  <si>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</si>
  <si>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</si>
  <si>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</si>
  <si>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</si>
  <si>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</si>
  <si>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</si>
  <si>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</si>
  <si>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</si>
  <si>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</si>
  <si>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</si>
  <si>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</si>
  <si>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</si>
  <si>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</si>
  <si>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</si>
  <si>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</si>
  <si>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</si>
  <si>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</si>
  <si>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</si>
  <si>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</si>
  <si>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</si>
  <si>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</si>
  <si>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</si>
  <si>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</si>
  <si>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</si>
  <si>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</si>
  <si>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</si>
  <si>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</si>
  <si>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</si>
  <si>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</si>
  <si>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</si>
  <si>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</si>
  <si>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</si>
  <si>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</si>
  <si>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</si>
  <si>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</si>
  <si>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</si>
  <si>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</si>
  <si>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</si>
  <si>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</si>
  <si>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</si>
  <si>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</si>
  <si>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</si>
  <si>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</si>
  <si>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</si>
  <si>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</si>
  <si>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</si>
  <si>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</si>
  <si>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</si>
  <si>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</si>
  <si>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</si>
  <si>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</si>
  <si>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</si>
  <si>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</si>
  <si>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</si>
  <si>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</si>
  <si>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</si>
  <si>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</si>
  <si>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</si>
  <si>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</si>
  <si>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</si>
  <si>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</si>
  <si>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</si>
  <si>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</si>
  <si>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</si>
  <si>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</si>
  <si>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</si>
  <si>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</si>
  <si>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</si>
  <si>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</si>
  <si>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</si>
  <si>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</si>
  <si>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</si>
  <si>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</si>
  <si>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</si>
  <si>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</si>
  <si>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</si>
  <si>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</si>
  <si>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</si>
  <si>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</si>
  <si>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</si>
  <si>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</si>
  <si>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</si>
  <si>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</si>
  <si>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</si>
  <si>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</si>
  <si>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</si>
  <si>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</si>
  <si>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</si>
  <si>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</si>
  <si>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</si>
  <si>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</si>
  <si>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</si>
  <si>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</si>
  <si>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</si>
  <si>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</si>
  <si>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</si>
  <si>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</si>
  <si>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</si>
  <si>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</si>
  <si>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</si>
  <si>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</si>
  <si>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</si>
  <si>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</si>
  <si>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</si>
  <si>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</si>
  <si>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</si>
  <si>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</si>
  <si>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</si>
  <si>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</si>
  <si>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</si>
  <si>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</si>
  <si>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</si>
  <si>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</si>
  <si>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</si>
  <si>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</si>
  <si>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</si>
  <si>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</si>
  <si>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</si>
  <si>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</si>
  <si>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</si>
  <si>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</si>
  <si>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</si>
  <si>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</si>
  <si>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</si>
  <si>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</si>
  <si>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</si>
  <si>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</si>
  <si>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</si>
  <si>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</si>
  <si>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</si>
  <si>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</si>
  <si>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</si>
  <si>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</si>
  <si>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</si>
  <si>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</si>
  <si>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</si>
  <si>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</si>
  <si>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</si>
  <si>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</si>
  <si>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</si>
  <si>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</si>
  <si>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</si>
  <si>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</si>
  <si>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</si>
  <si>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</si>
  <si>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</si>
  <si>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</si>
  <si>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</si>
  <si>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</si>
  <si>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</si>
  <si>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</si>
  <si>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</si>
  <si>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</si>
  <si>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</si>
  <si>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</si>
  <si>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</si>
  <si>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</si>
  <si>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</si>
  <si>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</si>
  <si>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</si>
  <si>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</si>
  <si>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</si>
  <si>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</si>
  <si>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</si>
  <si>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</si>
  <si>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</si>
  <si>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</si>
  <si>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</si>
  <si>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</si>
  <si>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</si>
  <si>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</si>
  <si>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</si>
  <si>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</si>
  <si>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</si>
  <si>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</si>
  <si>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</si>
  <si>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</si>
  <si>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</si>
  <si>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</si>
  <si>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</si>
  <si>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</si>
  <si>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</si>
  <si>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</si>
  <si>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</si>
  <si>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</si>
  <si>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</si>
  <si>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</si>
  <si>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</si>
  <si>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</si>
  <si>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</si>
  <si>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</si>
  <si>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</si>
  <si>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</si>
  <si>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</si>
  <si>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</si>
  <si>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</si>
  <si>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</si>
  <si>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</si>
  <si>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</si>
  <si>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</si>
  <si>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</si>
  <si>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</si>
  <si>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</si>
  <si>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</si>
  <si>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</si>
  <si>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</si>
  <si>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</si>
  <si>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</si>
  <si>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</si>
  <si>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</si>
  <si>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</si>
  <si>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</si>
  <si>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</si>
  <si>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</si>
  <si>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</si>
  <si>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</si>
  <si>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</si>
  <si>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</si>
  <si>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</si>
  <si>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</si>
  <si>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</si>
  <si>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</si>
  <si>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</si>
  <si>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</si>
  <si>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</si>
  <si>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</si>
  <si>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</si>
  <si>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</si>
  <si>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</si>
  <si>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</si>
  <si>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</si>
  <si>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</si>
  <si>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</si>
  <si>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</si>
  <si>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</si>
  <si>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</si>
  <si>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</si>
  <si>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</si>
  <si>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</si>
  <si>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</si>
  <si>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</si>
  <si>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</si>
  <si>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</si>
  <si>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</si>
  <si>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</si>
  <si>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</si>
  <si>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</si>
  <si>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</si>
  <si>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</si>
  <si>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</si>
  <si>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</si>
  <si>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</si>
  <si>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</si>
  <si>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</si>
  <si>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</si>
  <si>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</si>
  <si>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</si>
  <si>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</si>
  <si>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</si>
  <si>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</si>
  <si>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</si>
  <si>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</si>
  <si>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</si>
  <si>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</si>
  <si>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</si>
  <si>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</si>
  <si>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</si>
  <si>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</si>
  <si>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</si>
  <si>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</si>
  <si>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</si>
  <si>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</si>
  <si>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</si>
  <si>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</si>
  <si>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</si>
  <si>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</si>
  <si>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</si>
  <si>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</si>
  <si>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</si>
  <si>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</si>
  <si>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</si>
  <si>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</si>
  <si>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</si>
  <si>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</si>
  <si>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</si>
  <si>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</si>
  <si>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</si>
  <si>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</si>
  <si>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</si>
  <si>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</si>
  <si>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</si>
  <si>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</si>
  <si>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</si>
  <si>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</si>
  <si>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</si>
  <si>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</si>
  <si>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</si>
  <si>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</si>
  <si>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</si>
  <si>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</si>
  <si>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</si>
  <si>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</si>
  <si>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</si>
  <si>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</si>
  <si>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</si>
  <si>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</si>
  <si>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</si>
  <si>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</si>
  <si>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</si>
  <si>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</si>
  <si>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</si>
  <si>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</si>
  <si>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</si>
  <si>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</si>
  <si>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</si>
  <si>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</si>
  <si>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</si>
  <si>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</si>
  <si>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</si>
  <si>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</si>
  <si>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</si>
  <si>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</si>
  <si>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</si>
  <si>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</si>
  <si>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</si>
  <si>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</si>
  <si>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</si>
  <si>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</si>
  <si>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</si>
  <si>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</si>
  <si>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</si>
  <si>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</si>
  <si>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</si>
  <si>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</si>
  <si>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</si>
  <si>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</si>
  <si>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</si>
  <si>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</si>
  <si>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</si>
  <si>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</si>
  <si>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</si>
  <si>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</si>
  <si>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</si>
  <si>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</si>
  <si>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</si>
  <si>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</si>
  <si>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</si>
  <si>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</si>
  <si>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</si>
  <si>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</si>
  <si>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</si>
  <si>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</si>
  <si>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</si>
  <si>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</si>
  <si>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</si>
  <si>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</si>
  <si>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</si>
  <si>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</si>
  <si>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</si>
  <si>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</si>
  <si>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</si>
  <si>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</si>
  <si>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</si>
  <si>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</si>
  <si>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</si>
  <si>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</si>
  <si>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</si>
  <si>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</si>
  <si>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</si>
  <si>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</si>
  <si>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</si>
  <si>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</si>
  <si>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</si>
  <si>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</si>
  <si>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</si>
  <si>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</si>
  <si>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</si>
  <si>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</si>
  <si>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</si>
  <si>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</si>
  <si>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</si>
  <si>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</si>
  <si>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</si>
  <si>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</si>
  <si>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</si>
  <si>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</si>
  <si>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</si>
  <si>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</si>
  <si>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</si>
  <si>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</si>
  <si>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</si>
  <si>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</si>
  <si>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</si>
  <si>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</si>
  <si>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</si>
  <si>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</si>
  <si>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</si>
  <si>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</si>
  <si>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</si>
  <si>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</si>
  <si>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</si>
  <si>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</si>
  <si>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</si>
  <si>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</si>
  <si>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</si>
  <si>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</si>
  <si>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</si>
  <si>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</si>
  <si>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</si>
  <si>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</si>
  <si>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</si>
  <si>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</si>
  <si>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</si>
  <si>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</si>
  <si>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</si>
  <si>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</si>
  <si>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</si>
  <si>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</si>
  <si>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</si>
  <si>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</si>
  <si>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</si>
  <si>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</si>
  <si>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</si>
  <si>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</si>
  <si>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</si>
  <si>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</si>
  <si>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</si>
  <si>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</si>
  <si>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</si>
  <si>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</si>
  <si>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</si>
  <si>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</si>
  <si>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</si>
  <si>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</si>
  <si>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</si>
  <si>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</si>
  <si>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</si>
  <si>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</si>
  <si>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</si>
  <si>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</si>
  <si>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</si>
  <si>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</si>
  <si>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</si>
  <si>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</si>
  <si>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</si>
  <si>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</si>
  <si>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</si>
  <si>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</si>
  <si>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</si>
  <si>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</si>
  <si>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</si>
  <si>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</si>
  <si>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</si>
  <si>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</si>
  <si>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</si>
  <si>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</si>
  <si>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</si>
  <si>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</si>
  <si>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</si>
  <si>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</si>
  <si>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</si>
  <si>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</si>
  <si>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</si>
  <si>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</si>
  <si>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</si>
  <si>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</si>
  <si>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</si>
  <si>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</si>
  <si>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</si>
  <si>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</si>
  <si>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</si>
  <si>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</si>
  <si>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</si>
  <si>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</si>
  <si>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</si>
  <si>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</si>
  <si>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</si>
  <si>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</si>
  <si>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</si>
  <si>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</si>
  <si>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</si>
  <si>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</si>
  <si>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</si>
  <si>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</si>
  <si>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</si>
  <si>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</si>
  <si>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</si>
  <si>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</si>
  <si>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</si>
  <si>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</si>
  <si>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</si>
  <si>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</si>
  <si>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</si>
  <si>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</si>
  <si>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</si>
  <si>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</si>
  <si>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</si>
  <si>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</si>
  <si>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</si>
  <si>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</si>
  <si>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</si>
  <si>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</si>
  <si>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</si>
  <si>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</si>
  <si>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</si>
  <si>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</si>
  <si>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</si>
  <si>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</si>
  <si>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</si>
  <si>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</si>
  <si>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</si>
  <si>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</si>
  <si>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</si>
  <si>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</si>
  <si>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</si>
  <si>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</si>
  <si>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</si>
  <si>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</si>
  <si>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</si>
  <si>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</si>
  <si>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</si>
  <si>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</si>
  <si>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</si>
  <si>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</si>
  <si>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</si>
  <si>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</si>
  <si>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</si>
  <si>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</si>
  <si>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</si>
  <si>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</si>
  <si>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</si>
  <si>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</si>
  <si>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</si>
  <si>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</si>
  <si>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</si>
  <si>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</si>
  <si>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</si>
  <si>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</si>
  <si>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</si>
  <si>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</si>
  <si>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</si>
  <si>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</si>
  <si>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</si>
  <si>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</si>
  <si>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</si>
  <si>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</si>
  <si>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</si>
  <si>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</si>
  <si>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</si>
  <si>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</si>
  <si>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</si>
  <si>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</si>
  <si>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</si>
  <si>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</si>
  <si>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</si>
  <si>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</si>
  <si>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</si>
  <si>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</si>
  <si>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</si>
  <si>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</si>
  <si>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</si>
  <si>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</si>
  <si>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</si>
  <si>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</si>
  <si>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</si>
  <si>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</si>
  <si>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</si>
  <si>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</si>
  <si>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</si>
  <si>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</si>
  <si>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</si>
  <si>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</si>
  <si>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</si>
  <si>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</si>
  <si>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</si>
  <si>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</si>
  <si>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</si>
  <si>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</si>
  <si>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</si>
  <si>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</si>
  <si>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</si>
  <si>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</si>
  <si>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</si>
  <si>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</si>
  <si>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</si>
  <si>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</si>
  <si>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</si>
  <si>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</si>
  <si>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</si>
  <si>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</si>
  <si>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</si>
  <si>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</si>
  <si>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</si>
  <si>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</si>
  <si>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</si>
  <si>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</si>
  <si>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</si>
  <si>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</si>
  <si>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</si>
  <si>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</si>
  <si>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</si>
  <si>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</si>
  <si>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</si>
  <si>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</si>
  <si>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</si>
  <si>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</si>
  <si>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</si>
  <si>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</si>
  <si>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</si>
  <si>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</si>
  <si>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</si>
  <si>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</si>
  <si>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</si>
  <si>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</si>
  <si>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</si>
  <si>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</si>
  <si>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</si>
  <si>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</si>
  <si>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</si>
  <si>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</si>
  <si>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</si>
  <si>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</si>
  <si>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</si>
  <si>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</si>
  <si>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</si>
  <si>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</si>
  <si>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</si>
  <si>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</si>
  <si>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</si>
  <si>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</si>
  <si>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</si>
  <si>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</si>
  <si>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</si>
  <si>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</si>
  <si>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</si>
  <si>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</si>
  <si>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</si>
  <si>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</si>
  <si>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</si>
  <si>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</si>
  <si>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</si>
  <si>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</si>
  <si>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</si>
  <si>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</si>
  <si>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</si>
  <si>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</si>
  <si>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</si>
  <si>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</si>
  <si>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</si>
  <si>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</si>
  <si>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</si>
  <si>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</si>
  <si>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</si>
  <si>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</si>
  <si>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</si>
  <si>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</si>
  <si>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</si>
  <si>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</si>
  <si>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</si>
  <si>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</si>
  <si>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</si>
  <si>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</si>
  <si>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</si>
  <si>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</si>
  <si>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</si>
  <si>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</si>
  <si>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</si>
  <si>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</si>
  <si>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</si>
  <si>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</si>
  <si>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</si>
  <si>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</si>
  <si>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</si>
  <si>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</si>
  <si>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</si>
  <si>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</si>
  <si>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</si>
  <si>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</si>
  <si>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</si>
  <si>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</si>
  <si>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</si>
  <si>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</si>
  <si>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</si>
  <si>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</si>
  <si>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</si>
  <si>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</si>
  <si>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</si>
  <si>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</si>
  <si>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</si>
  <si>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</si>
  <si>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</si>
  <si>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</si>
  <si>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</si>
  <si>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</si>
  <si>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</si>
  <si>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</si>
  <si>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</si>
  <si>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</si>
  <si>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</si>
  <si>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</si>
  <si>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</si>
  <si>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</si>
  <si>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</si>
  <si>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</si>
  <si>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</si>
  <si>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</si>
  <si>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</si>
  <si>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</si>
  <si>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</si>
  <si>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</si>
  <si>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</si>
  <si>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</si>
  <si>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</si>
  <si>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</si>
  <si>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</si>
  <si>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</si>
  <si>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</si>
  <si>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</si>
  <si>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</si>
  <si>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</si>
  <si>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</si>
  <si>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</si>
  <si>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</si>
  <si>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</si>
  <si>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</si>
  <si>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</si>
  <si>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</si>
  <si>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</si>
  <si>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</si>
  <si>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</si>
  <si>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</si>
  <si>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</si>
  <si>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</si>
  <si>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</si>
  <si>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</si>
  <si>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</si>
  <si>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</si>
  <si>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</si>
  <si>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</si>
  <si>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</si>
  <si>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</si>
  <si>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</si>
  <si>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</si>
  <si>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</si>
  <si>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</si>
  <si>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</si>
  <si>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</si>
  <si>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</si>
  <si>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</si>
  <si>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</si>
  <si>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</si>
  <si>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</si>
  <si>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</si>
  <si>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</si>
  <si>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</si>
  <si>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</si>
  <si>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</si>
  <si>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</si>
  <si>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</si>
  <si>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</si>
  <si>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</si>
  <si>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</si>
  <si>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</si>
  <si>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</si>
  <si>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</si>
  <si>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</si>
  <si>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</si>
  <si>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</si>
  <si>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</si>
  <si>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</si>
  <si>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</si>
  <si>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</si>
  <si>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</si>
  <si>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</si>
  <si>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</si>
  <si>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</si>
  <si>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</si>
  <si>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</si>
  <si>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</si>
  <si>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</si>
  <si>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</si>
  <si>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</si>
  <si>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</si>
  <si>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</si>
  <si>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</si>
  <si>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</si>
  <si>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</si>
  <si>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</si>
  <si>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</si>
  <si>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</si>
  <si>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</si>
  <si>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</si>
  <si>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</si>
  <si>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</si>
  <si>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</si>
  <si>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</si>
  <si>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</si>
  <si>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</si>
  <si>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</si>
  <si>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</si>
  <si>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</si>
  <si>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</si>
  <si>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</si>
  <si>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</si>
  <si>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</si>
  <si>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</si>
  <si>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</si>
  <si>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</si>
  <si>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</si>
  <si>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</si>
  <si>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</si>
  <si>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</si>
  <si>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</si>
  <si>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</si>
  <si>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</si>
  <si>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</si>
  <si>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</si>
  <si>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</si>
  <si>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</si>
  <si>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</si>
  <si>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</si>
  <si>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</si>
  <si>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</si>
  <si>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</si>
  <si>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</si>
  <si>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</si>
  <si>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</si>
  <si>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</si>
  <si>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</si>
  <si>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</si>
  <si>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</si>
  <si>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</si>
  <si>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</si>
  <si>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</si>
  <si>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</si>
  <si>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</si>
  <si>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</si>
  <si>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</si>
  <si>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</si>
  <si>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</si>
  <si>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</si>
  <si>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</si>
  <si>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</si>
  <si>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</si>
  <si>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</si>
  <si>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</si>
  <si>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</si>
  <si>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</si>
  <si>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</si>
  <si>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</si>
  <si>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</si>
  <si>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</si>
  <si>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</si>
  <si>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</si>
  <si>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</si>
  <si>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</si>
  <si>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</si>
  <si>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</si>
  <si>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</si>
  <si>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</si>
  <si>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</si>
  <si>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</si>
  <si>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</si>
  <si>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</si>
  <si>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</si>
  <si>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</si>
  <si>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</si>
  <si>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</si>
  <si>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</si>
  <si>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</si>
  <si>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</si>
  <si>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</si>
  <si>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</si>
  <si>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</si>
  <si>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</si>
  <si>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</si>
  <si>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</si>
  <si>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</si>
  <si>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</si>
  <si>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</si>
  <si>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</si>
  <si>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</si>
  <si>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</si>
  <si>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</si>
  <si>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</si>
  <si>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</si>
  <si>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</si>
  <si>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</si>
  <si>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</si>
  <si>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</si>
  <si>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</si>
  <si>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</si>
  <si>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</si>
  <si>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</si>
  <si>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</si>
  <si>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</si>
  <si>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</si>
  <si>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</si>
  <si>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</si>
  <si>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</si>
  <si>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</si>
  <si>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</si>
  <si>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</si>
  <si>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</si>
  <si>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</si>
  <si>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</si>
  <si>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</si>
  <si>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</si>
  <si>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</si>
  <si>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</si>
  <si>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</si>
  <si>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</si>
  <si>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</si>
  <si>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</si>
  <si>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</si>
  <si>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</si>
  <si>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</si>
  <si>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</si>
  <si>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</si>
  <si>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</si>
  <si>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</si>
  <si>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</si>
  <si>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</si>
  <si>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</si>
  <si>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</si>
  <si>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</si>
  <si>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</si>
  <si>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</si>
  <si>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</si>
  <si>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</si>
  <si>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</si>
  <si>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</si>
  <si>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</si>
  <si>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</si>
  <si>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</si>
  <si>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</si>
  <si>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</si>
  <si>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</si>
  <si>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</si>
  <si>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</si>
  <si>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</si>
  <si>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</si>
  <si>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</si>
  <si>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</si>
  <si>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</si>
  <si>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</si>
  <si>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</si>
  <si>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</si>
  <si>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</si>
  <si>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</si>
  <si>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</si>
  <si>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</si>
  <si>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</si>
  <si>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</si>
  <si>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</si>
  <si>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</si>
  <si>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</si>
  <si>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</si>
  <si>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</si>
  <si>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</si>
  <si>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</si>
  <si>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</si>
  <si>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</si>
  <si>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</si>
  <si>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</si>
  <si>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</si>
  <si>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</si>
  <si>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</si>
  <si>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</si>
  <si>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</si>
  <si>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</si>
  <si>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</si>
  <si>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</si>
  <si>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</si>
  <si>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</si>
  <si>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</si>
  <si>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</si>
  <si>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</si>
  <si>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</si>
  <si>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</si>
  <si>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</si>
  <si>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</si>
  <si>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</si>
  <si>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</si>
  <si>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</si>
  <si>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</si>
  <si>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</si>
  <si>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</si>
  <si>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</si>
  <si>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</si>
  <si>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</si>
  <si>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</si>
  <si>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</si>
  <si>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</si>
  <si>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</si>
  <si>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</si>
  <si>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</si>
  <si>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</si>
  <si>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</si>
  <si>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</si>
  <si>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</si>
  <si>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</si>
  <si>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</si>
  <si>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</si>
  <si>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</si>
  <si>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</si>
  <si>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</si>
  <si>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</si>
  <si>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</si>
  <si>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</si>
  <si>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</si>
  <si>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</si>
  <si>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</si>
  <si>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</si>
  <si>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</si>
  <si>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</si>
  <si>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</si>
  <si>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</si>
  <si>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</si>
  <si>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</si>
  <si>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</si>
  <si>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</si>
  <si>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</si>
  <si>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</si>
  <si>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</si>
  <si>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</si>
  <si>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</si>
  <si>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</si>
  <si>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</si>
  <si>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</si>
  <si>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</si>
  <si>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</si>
  <si>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</si>
  <si>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</si>
  <si>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</si>
  <si>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</si>
  <si>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</si>
  <si>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</si>
  <si>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</si>
  <si>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</si>
  <si>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</si>
  <si>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</si>
  <si>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</si>
  <si>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</si>
  <si>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</si>
  <si>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</si>
  <si>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</si>
  <si>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</si>
  <si>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</si>
  <si>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</si>
  <si>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</si>
  <si>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</si>
  <si>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</si>
  <si>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</si>
  <si>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</si>
  <si>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</si>
  <si>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</si>
  <si>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</si>
  <si>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</si>
  <si>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</si>
  <si>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</si>
  <si>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</si>
  <si>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</si>
  <si>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</si>
  <si>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</si>
  <si>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</si>
  <si>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</si>
  <si>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</si>
  <si>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</si>
  <si>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</si>
  <si>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</si>
  <si>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</si>
  <si>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</si>
  <si>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</si>
  <si>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</si>
  <si>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</si>
  <si>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</si>
  <si>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</si>
  <si>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</si>
  <si>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</si>
  <si>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</si>
  <si>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</si>
  <si>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</si>
  <si>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</si>
  <si>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</si>
  <si>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</si>
  <si>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</si>
  <si>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</si>
  <si>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</si>
  <si>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</si>
  <si>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</si>
  <si>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</si>
  <si>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</si>
  <si>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</si>
  <si>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</si>
  <si>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</si>
  <si>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</si>
  <si>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</si>
  <si>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</si>
  <si>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</si>
  <si>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</si>
  <si>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</si>
  <si>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</si>
  <si>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</si>
  <si>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</si>
  <si>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</si>
  <si>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</si>
  <si>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</si>
  <si>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</si>
  <si>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</si>
  <si>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</si>
  <si>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</si>
  <si>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</si>
  <si>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</si>
  <si>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</si>
  <si>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</si>
  <si>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</si>
  <si>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</si>
  <si>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</si>
  <si>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</si>
  <si>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</si>
  <si>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</si>
  <si>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</si>
  <si>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</si>
  <si>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</si>
  <si>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</si>
  <si>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</si>
  <si>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</si>
  <si>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</si>
  <si>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</si>
  <si>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</si>
  <si>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</si>
  <si>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</si>
  <si>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</si>
  <si>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</si>
  <si>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</si>
  <si>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</si>
  <si>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</si>
  <si>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</si>
  <si>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</si>
  <si>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</si>
  <si>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</si>
  <si>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</si>
  <si>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</si>
  <si>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</si>
  <si>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</si>
  <si>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</si>
  <si>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</si>
  <si>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</si>
  <si>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</si>
  <si>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</si>
  <si>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</si>
  <si>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</si>
  <si>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</si>
  <si>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</si>
  <si>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</si>
  <si>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</si>
  <si>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</si>
  <si>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</si>
  <si>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</si>
  <si>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</si>
  <si>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</si>
  <si>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</si>
  <si>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</si>
  <si>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</si>
  <si>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</si>
  <si>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</si>
  <si>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</si>
  <si>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</si>
  <si>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</si>
  <si>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</si>
  <si>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</si>
  <si>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</si>
  <si>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</si>
  <si>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</si>
  <si>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</si>
  <si>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</si>
  <si>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</si>
  <si>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</si>
  <si>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</si>
  <si>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</si>
  <si>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</si>
  <si>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</si>
  <si>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</si>
  <si>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</si>
  <si>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</si>
  <si>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</si>
  <si>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</si>
  <si>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</si>
  <si>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</si>
  <si>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</si>
  <si>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</si>
  <si>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</si>
  <si>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</si>
  <si>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</si>
  <si>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</si>
  <si>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</si>
  <si>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</si>
  <si>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</si>
  <si>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</si>
  <si>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</si>
  <si>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</si>
  <si>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</si>
  <si>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</si>
  <si>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</si>
  <si>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</si>
  <si>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</si>
  <si>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</si>
  <si>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</si>
  <si>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</si>
  <si>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</si>
  <si>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</si>
  <si>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</si>
  <si>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</si>
  <si>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</si>
  <si>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</si>
  <si>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</si>
  <si>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</si>
  <si>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</si>
  <si>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</si>
  <si>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</si>
  <si>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</si>
  <si>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</si>
  <si>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</si>
  <si>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</si>
  <si>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</si>
  <si>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</si>
  <si>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</si>
  <si>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</si>
  <si>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</si>
  <si>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</si>
  <si>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</si>
  <si>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</si>
  <si>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</si>
  <si>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</si>
  <si>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</si>
  <si>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</si>
  <si>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</si>
  <si>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</si>
  <si>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</si>
  <si>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</si>
  <si>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</si>
  <si>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</si>
  <si>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</si>
  <si>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</si>
  <si>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</si>
  <si>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</si>
  <si>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</si>
  <si>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</si>
  <si>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</si>
  <si>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</si>
  <si>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</si>
  <si>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</si>
  <si>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</si>
  <si>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</si>
  <si>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</si>
  <si>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</si>
  <si>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</si>
  <si>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</si>
  <si>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</si>
  <si>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</si>
  <si>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</si>
  <si>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</si>
  <si>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</si>
  <si>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</si>
  <si>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</si>
  <si>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</si>
  <si>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</si>
  <si>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</si>
  <si>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</si>
  <si>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</si>
  <si>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</si>
  <si>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</si>
  <si>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</si>
  <si>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</si>
  <si>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</si>
  <si>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</si>
  <si>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</si>
  <si>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</si>
  <si>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</si>
  <si>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</si>
  <si>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</si>
  <si>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</si>
  <si>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</si>
  <si>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</si>
  <si>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</si>
  <si>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</si>
  <si>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</si>
  <si>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</si>
  <si>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</si>
  <si>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</si>
  <si>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</si>
  <si>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</si>
  <si>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</si>
  <si>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</si>
  <si>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</si>
  <si>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</si>
  <si>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</si>
  <si>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</si>
  <si>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</si>
  <si>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</si>
  <si>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</si>
  <si>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</si>
  <si>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</si>
  <si>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</si>
  <si>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</si>
  <si>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</si>
  <si>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</si>
  <si>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</si>
  <si>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</si>
  <si>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</si>
  <si>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</si>
  <si>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</si>
  <si>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</si>
  <si>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</si>
  <si>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</si>
  <si>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</si>
  <si>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</si>
  <si>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</si>
  <si>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</si>
  <si>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</si>
  <si>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</si>
  <si>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</si>
  <si>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</si>
  <si>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</si>
  <si>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</si>
  <si>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</si>
  <si>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</si>
  <si>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</si>
  <si>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</si>
  <si>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</si>
  <si>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</si>
  <si>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</si>
  <si>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</si>
  <si>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</si>
  <si>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</si>
  <si>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</si>
  <si>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</si>
  <si>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</si>
  <si>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</si>
  <si>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</si>
  <si>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</si>
  <si>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</si>
  <si>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</si>
  <si>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</si>
  <si>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</si>
  <si>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</si>
  <si>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</si>
  <si>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</si>
  <si>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</si>
  <si>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</si>
  <si>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</si>
  <si>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</si>
  <si>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</si>
  <si>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</si>
  <si>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</si>
  <si>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</si>
  <si>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</si>
  <si>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</si>
  <si>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</si>
  <si>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</si>
  <si>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</si>
  <si>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</si>
  <si>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</si>
  <si>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</si>
  <si>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</si>
  <si>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</si>
  <si>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</si>
  <si>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</si>
  <si>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</si>
  <si>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</si>
  <si>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</si>
  <si>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</si>
  <si>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</si>
  <si>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</si>
  <si>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</si>
  <si>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</si>
  <si>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</si>
  <si>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</si>
  <si>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</si>
  <si>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</si>
  <si>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</si>
  <si>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</si>
  <si>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</si>
  <si>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</si>
  <si>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</si>
  <si>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</si>
  <si>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</si>
  <si>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</si>
  <si>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</si>
  <si>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</si>
  <si>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</si>
  <si>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</si>
  <si>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</si>
  <si>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</si>
  <si>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</si>
  <si>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</si>
  <si>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</si>
  <si>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</si>
  <si>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</si>
  <si>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</si>
  <si>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</si>
  <si>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</si>
  <si>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</si>
  <si>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</si>
  <si>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</si>
  <si>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</si>
  <si>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</si>
  <si>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</si>
  <si>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</si>
  <si>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</si>
  <si>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</si>
  <si>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</si>
  <si>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</si>
  <si>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</si>
  <si>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</si>
  <si>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</si>
  <si>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</si>
  <si>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</si>
  <si>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</si>
  <si>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</si>
  <si>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</si>
  <si>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</si>
  <si>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</si>
  <si>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</si>
  <si>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</si>
  <si>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</si>
  <si>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</si>
  <si>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</si>
  <si>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</si>
  <si>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</si>
  <si>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</si>
  <si>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</si>
  <si>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</si>
  <si>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</si>
  <si>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</si>
  <si>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</si>
  <si>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</si>
  <si>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</si>
  <si>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</si>
  <si>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</si>
  <si>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</si>
  <si>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</si>
  <si>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</si>
  <si>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</si>
  <si>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</si>
  <si>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</si>
  <si>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</si>
  <si>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</si>
  <si>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</si>
  <si>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</si>
  <si>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</si>
  <si>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</si>
  <si>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</si>
  <si>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</si>
  <si>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</si>
  <si>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</si>
  <si>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</si>
  <si>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</si>
  <si>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</si>
  <si>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</si>
  <si>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</si>
  <si>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</si>
  <si>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</si>
  <si>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</si>
  <si>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</si>
  <si>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</si>
  <si>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</si>
  <si>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</si>
  <si>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</si>
  <si>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</si>
  <si>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</si>
  <si>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</si>
  <si>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</si>
  <si>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</si>
  <si>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</si>
  <si>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</si>
  <si>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</si>
  <si>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</si>
  <si>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</si>
  <si>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</si>
  <si>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</si>
  <si>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</si>
  <si>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</si>
  <si>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</si>
  <si>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</si>
  <si>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</si>
  <si>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</si>
  <si>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</si>
  <si>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</si>
  <si>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</si>
  <si>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</si>
  <si>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</si>
  <si>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</si>
  <si>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</si>
  <si>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</si>
  <si>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</si>
  <si>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</si>
  <si>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</si>
  <si>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</si>
  <si>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</si>
  <si>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</si>
  <si>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</si>
  <si>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</si>
  <si>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</si>
  <si>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</si>
  <si>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</si>
  <si>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</si>
  <si>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</si>
  <si>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</si>
  <si>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</si>
  <si>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</si>
  <si>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</si>
  <si>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</si>
  <si>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</si>
  <si>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</si>
  <si>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</si>
  <si>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</si>
  <si>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</si>
  <si>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</si>
  <si>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</si>
  <si>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</si>
  <si>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</si>
  <si>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</si>
  <si>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</si>
  <si>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</si>
  <si>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</si>
  <si>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</si>
  <si>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</si>
  <si>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</si>
  <si>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</si>
  <si>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</si>
  <si>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</si>
  <si>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</si>
  <si>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</si>
  <si>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</si>
  <si>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</si>
  <si>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</si>
  <si>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</si>
  <si>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</si>
  <si>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</si>
  <si>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</si>
  <si>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</si>
  <si>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</si>
  <si>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</si>
  <si>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</si>
  <si>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</si>
  <si>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</si>
  <si>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</si>
  <si>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</si>
  <si>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</si>
  <si>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</si>
  <si>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</si>
  <si>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</si>
  <si>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</si>
  <si>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</si>
  <si>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</si>
  <si>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</si>
  <si>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</si>
  <si>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</si>
  <si>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</si>
  <si>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</si>
  <si>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</si>
  <si>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</si>
  <si>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</si>
  <si>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</si>
  <si>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</si>
  <si>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</si>
  <si>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</si>
  <si>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</si>
  <si>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</si>
  <si>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</si>
  <si>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</si>
  <si>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</si>
  <si>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</si>
  <si>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</si>
  <si>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</si>
  <si>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</si>
  <si>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</si>
  <si>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</si>
  <si>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</si>
  <si>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</si>
  <si>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</si>
  <si>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</si>
  <si>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</si>
  <si>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</si>
  <si>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</si>
  <si>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</si>
  <si>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</si>
  <si>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</si>
  <si>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</si>
  <si>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</si>
  <si>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</si>
  <si>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</si>
  <si>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</si>
  <si>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</si>
  <si>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</si>
  <si>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</si>
  <si>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</si>
  <si>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</si>
  <si>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</si>
  <si>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</si>
  <si>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</si>
  <si>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</si>
  <si>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</si>
  <si>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</si>
  <si>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</si>
  <si>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</si>
  <si>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</si>
  <si>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</si>
  <si>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</si>
  <si>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</si>
  <si>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</si>
  <si>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</si>
  <si>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</si>
  <si>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</si>
  <si>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</si>
  <si>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</si>
  <si>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</si>
  <si>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</si>
  <si>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</si>
  <si>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</si>
  <si>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</si>
  <si>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</si>
  <si>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</si>
  <si>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</si>
  <si>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</si>
  <si>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</si>
  <si>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</si>
  <si>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</si>
  <si>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</si>
  <si>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</si>
  <si>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</si>
  <si>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</si>
  <si>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</si>
  <si>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</si>
  <si>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</si>
  <si>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</si>
  <si>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</si>
  <si>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</si>
  <si>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</si>
  <si>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</si>
  <si>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</si>
  <si>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</si>
  <si>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</si>
  <si>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</si>
  <si>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</si>
  <si>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</si>
  <si>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</si>
  <si>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</si>
  <si>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</si>
  <si>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</si>
  <si>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</si>
  <si>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</si>
  <si>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</si>
  <si>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</si>
  <si>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</si>
  <si>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</si>
  <si>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</si>
  <si>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</si>
  <si>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</si>
  <si>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</si>
  <si>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</si>
  <si>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</si>
  <si>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</si>
  <si>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</si>
  <si>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</si>
  <si>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</si>
  <si>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</si>
  <si>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</si>
  <si>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</si>
  <si>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</si>
  <si>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</si>
  <si>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</si>
  <si>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</si>
  <si>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</si>
  <si>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</si>
  <si>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</si>
  <si>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</si>
  <si>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</si>
  <si>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</si>
  <si>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</si>
  <si>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</si>
  <si>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</si>
  <si>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</si>
  <si>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</si>
  <si>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</si>
  <si>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</si>
  <si>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</si>
  <si>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</si>
  <si>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</si>
  <si>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</si>
  <si>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</si>
  <si>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</si>
  <si>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</si>
  <si>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</si>
  <si>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</si>
  <si>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</si>
  <si>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</si>
  <si>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</si>
  <si>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</si>
  <si>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</si>
  <si>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</si>
  <si>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</si>
  <si>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</si>
  <si>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</si>
  <si>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</si>
  <si>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</si>
  <si>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</si>
  <si>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</si>
  <si>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</si>
  <si>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</si>
  <si>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</si>
  <si>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</si>
  <si>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</si>
  <si>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</si>
  <si>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</si>
  <si>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</si>
  <si>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</si>
  <si>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</si>
  <si>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</si>
  <si>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</si>
  <si>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</si>
  <si>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</si>
  <si>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</si>
  <si>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</si>
  <si>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</si>
  <si>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</si>
  <si>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</si>
  <si>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</si>
  <si>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</si>
  <si>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</si>
  <si>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</si>
  <si>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</si>
  <si>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</si>
  <si>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</si>
  <si>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</si>
  <si>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</si>
  <si>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</si>
  <si>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</si>
  <si>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</si>
  <si>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</si>
  <si>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</si>
  <si>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</si>
  <si>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</si>
  <si>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</si>
  <si>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</si>
  <si>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</si>
  <si>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</si>
  <si>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</si>
  <si>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</si>
  <si>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</si>
  <si>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</si>
  <si>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</si>
  <si>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</si>
  <si>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</si>
  <si>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</si>
  <si>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</si>
  <si>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</si>
  <si>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</si>
  <si>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</si>
  <si>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</si>
  <si>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</si>
  <si>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</si>
  <si>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</si>
  <si>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</si>
  <si>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</si>
  <si>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</si>
  <si>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</si>
  <si>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</si>
  <si>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</si>
  <si>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</si>
  <si>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</si>
  <si>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</si>
  <si>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</si>
  <si>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</si>
  <si>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</si>
  <si>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</si>
  <si>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</si>
  <si>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</si>
  <si>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</si>
  <si>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</si>
  <si>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</si>
  <si>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</si>
  <si>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</si>
  <si>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</si>
  <si>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</si>
  <si>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</si>
  <si>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</si>
  <si>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</si>
  <si>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</si>
  <si>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</si>
  <si>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</si>
  <si>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</si>
  <si>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</si>
  <si>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</si>
  <si>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</si>
  <si>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</si>
  <si>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</si>
  <si>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</si>
  <si>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</si>
  <si>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</si>
  <si>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</si>
  <si>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</si>
  <si>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</si>
  <si>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</si>
  <si>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</si>
  <si>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</si>
  <si>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</si>
  <si>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</si>
  <si>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</si>
  <si>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</si>
  <si>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</si>
  <si>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</si>
  <si>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</si>
  <si>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</si>
  <si>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</si>
  <si>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</si>
  <si>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</si>
  <si>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</si>
  <si>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</si>
  <si>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</si>
  <si>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</si>
  <si>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</si>
  <si>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</si>
  <si>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</si>
  <si>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</si>
  <si>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</si>
  <si>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</si>
  <si>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</si>
  <si>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</si>
  <si>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</si>
  <si>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</si>
  <si>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</si>
  <si>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</si>
  <si>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</si>
  <si>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</si>
  <si>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</si>
  <si>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</si>
  <si>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</si>
  <si>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</si>
  <si>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</si>
  <si>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</si>
  <si>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</si>
  <si>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</si>
  <si>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</si>
  <si>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</si>
  <si>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</si>
  <si>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</si>
  <si>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</si>
  <si>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</si>
  <si>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</si>
  <si>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</si>
  <si>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</si>
  <si>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</si>
  <si>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</si>
  <si>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</si>
  <si>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</si>
  <si>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</si>
  <si>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</si>
  <si>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</si>
  <si>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</si>
  <si>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</si>
  <si>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</si>
  <si>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</si>
  <si>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</si>
  <si>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</si>
  <si>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</si>
  <si>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</si>
  <si>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</si>
  <si>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</si>
  <si>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</si>
  <si>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</si>
  <si>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</si>
  <si>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</si>
  <si>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</si>
  <si>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</si>
  <si>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</si>
  <si>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</si>
  <si>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</si>
  <si>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</si>
  <si>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</si>
  <si>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</si>
  <si>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</si>
  <si>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</si>
  <si>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</si>
  <si>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</si>
  <si>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</si>
  <si>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</si>
  <si>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</si>
  <si>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</si>
  <si>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</si>
  <si>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</si>
  <si>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</si>
  <si>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</si>
  <si>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</si>
  <si>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</si>
  <si>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</si>
  <si>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</si>
  <si>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</si>
  <si>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</si>
  <si>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</si>
  <si>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</si>
  <si>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</si>
  <si>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</si>
  <si>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</si>
  <si>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</si>
  <si>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</si>
  <si>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</si>
  <si>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</si>
  <si>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</si>
  <si>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</si>
  <si>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</si>
  <si>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</si>
  <si>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</si>
  <si>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</si>
  <si>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</si>
  <si>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</si>
  <si>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</si>
  <si>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</si>
  <si>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</si>
  <si>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</si>
  <si>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</si>
  <si>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</si>
  <si>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</si>
  <si>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</si>
  <si>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</si>
  <si>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</si>
  <si>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</si>
  <si>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</si>
  <si>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</si>
  <si>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</si>
  <si>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</si>
  <si>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</si>
  <si>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</si>
  <si>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</si>
  <si>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</si>
  <si>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</si>
  <si>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</si>
  <si>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</si>
  <si>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</si>
  <si>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</si>
  <si>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</si>
  <si>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</si>
  <si>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</si>
  <si>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</si>
  <si>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</si>
  <si>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</si>
  <si>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</si>
  <si>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</si>
  <si>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</si>
  <si>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</si>
  <si>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</si>
  <si>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</si>
  <si>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</si>
  <si>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</si>
  <si>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</si>
  <si>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</si>
  <si>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</si>
  <si>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</si>
  <si>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</si>
  <si>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</si>
  <si>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</si>
  <si>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</si>
  <si>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</si>
  <si>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</si>
  <si>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</si>
  <si>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</si>
  <si>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</si>
  <si>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</si>
  <si>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</si>
  <si>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</si>
  <si>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</si>
  <si>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</si>
  <si>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</si>
  <si>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</si>
  <si>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</si>
  <si>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</si>
  <si>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</si>
  <si>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</si>
  <si>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</si>
  <si>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</si>
  <si>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</si>
  <si>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</si>
  <si>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</si>
  <si>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</si>
  <si>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</si>
  <si>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</si>
  <si>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</si>
  <si>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</si>
  <si>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</si>
  <si>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</si>
  <si>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</si>
  <si>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</si>
  <si>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</si>
  <si>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</si>
  <si>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</si>
  <si>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</si>
  <si>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</si>
  <si>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</si>
  <si>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</si>
  <si>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</si>
  <si>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</si>
  <si>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</si>
  <si>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</si>
  <si>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</si>
  <si>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</si>
  <si>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</si>
  <si>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</si>
  <si>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</si>
  <si>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</si>
  <si>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</si>
  <si>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</si>
  <si>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</si>
  <si>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</si>
  <si>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</si>
  <si>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</si>
  <si>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</si>
  <si>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</si>
  <si>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</si>
  <si>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</si>
  <si>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</si>
  <si>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</si>
  <si>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</si>
  <si>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</si>
  <si>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</si>
  <si>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</si>
  <si>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</si>
  <si>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</si>
  <si>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</si>
  <si>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</si>
  <si>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</si>
  <si>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</si>
  <si>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</si>
  <si>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</si>
  <si>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</si>
  <si>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</si>
  <si>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</si>
  <si>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</si>
  <si>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</si>
  <si>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</si>
  <si>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</si>
  <si>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</si>
  <si>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</si>
  <si>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</si>
  <si>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</si>
  <si>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</si>
  <si>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</si>
  <si>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</si>
  <si>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</si>
  <si>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</si>
  <si>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</si>
  <si>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</si>
  <si>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</si>
  <si>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</si>
  <si>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</si>
  <si>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</si>
  <si>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</si>
  <si>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</si>
  <si>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</si>
  <si>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</si>
  <si>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</si>
  <si>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</si>
  <si>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</si>
  <si>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</si>
  <si>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</si>
  <si>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</si>
  <si>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</si>
  <si>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</si>
  <si>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</si>
  <si>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</si>
  <si>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</si>
  <si>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</si>
  <si>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</si>
  <si>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</si>
  <si>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</si>
  <si>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</si>
  <si>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</si>
  <si>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</si>
  <si>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</si>
  <si>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</si>
  <si>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</si>
  <si>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</si>
  <si>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</si>
  <si>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</si>
  <si>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</si>
  <si>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</si>
  <si>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</si>
  <si>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</si>
  <si>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</si>
  <si>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</si>
  <si>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</si>
  <si>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</si>
  <si>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</si>
  <si>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</si>
  <si>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</si>
  <si>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</si>
  <si>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</si>
  <si>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</si>
  <si>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</si>
  <si>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</si>
  <si>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</si>
  <si>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</si>
  <si>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</si>
  <si>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</si>
  <si>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</si>
  <si>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</si>
  <si>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</si>
  <si>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</si>
  <si>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</si>
  <si>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</si>
  <si>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</si>
  <si>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</si>
  <si>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</si>
  <si>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</si>
  <si>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</si>
  <si>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</si>
  <si>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</si>
  <si>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</si>
  <si>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</si>
  <si>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</si>
  <si>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</si>
  <si>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</si>
  <si>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</si>
  <si>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</si>
  <si>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</si>
  <si>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</si>
  <si>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</si>
  <si>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</si>
  <si>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</si>
  <si>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</si>
  <si>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</si>
  <si>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</si>
  <si>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</si>
  <si>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</si>
  <si>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</si>
  <si>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</si>
  <si>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</si>
  <si>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</si>
  <si>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</si>
  <si>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</si>
  <si>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</si>
  <si>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</si>
  <si>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</si>
  <si>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</si>
  <si>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</si>
  <si>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</si>
  <si>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</si>
  <si>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</si>
  <si>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</si>
  <si>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</si>
  <si>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</si>
  <si>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</si>
  <si>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</si>
  <si>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</si>
  <si>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</si>
  <si>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</si>
  <si>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</si>
  <si>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</si>
  <si>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</si>
  <si>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</si>
  <si>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</si>
  <si>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</si>
  <si>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</si>
  <si>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</si>
  <si>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</si>
  <si>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</si>
  <si>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</si>
  <si>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</si>
  <si>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</si>
  <si>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</si>
  <si>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</si>
  <si>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</si>
  <si>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</si>
  <si>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</si>
  <si>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</si>
  <si>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</si>
  <si>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</si>
  <si>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</si>
  <si>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</si>
  <si>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</si>
  <si>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</si>
  <si>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</si>
  <si>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</si>
  <si>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</si>
  <si>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</si>
  <si>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</si>
  <si>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</si>
  <si>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</si>
  <si>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</si>
  <si>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</si>
  <si>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</si>
  <si>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</si>
  <si>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</si>
  <si>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</si>
  <si>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</si>
  <si>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</si>
  <si>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</si>
  <si>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</si>
  <si>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</si>
  <si>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</si>
  <si>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</si>
  <si>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</si>
  <si>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</si>
  <si>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</si>
  <si>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</si>
  <si>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</si>
  <si>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</si>
  <si>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</si>
  <si>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</si>
  <si>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</si>
  <si>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</si>
  <si>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</si>
  <si>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</si>
  <si>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</si>
  <si>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</si>
  <si>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</si>
  <si>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</si>
  <si>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</si>
  <si>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</si>
  <si>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</si>
  <si>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</si>
  <si>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</si>
  <si>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</si>
  <si>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</si>
  <si>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</si>
  <si>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</si>
  <si>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</si>
  <si>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</si>
  <si>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</si>
  <si>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</si>
  <si>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</si>
  <si>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</si>
  <si>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</si>
  <si>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</si>
  <si>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</si>
  <si>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</si>
  <si>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</si>
  <si>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</si>
  <si>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</si>
  <si>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</si>
  <si>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</si>
  <si>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</si>
  <si>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</si>
  <si>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</si>
  <si>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</si>
  <si>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</si>
  <si>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</si>
  <si>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</si>
  <si>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</si>
  <si>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</si>
  <si>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</si>
  <si>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</si>
  <si>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</si>
  <si>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</si>
  <si>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</si>
  <si>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</si>
  <si>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</si>
  <si>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</si>
  <si>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</si>
  <si>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</si>
  <si>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</si>
  <si>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</si>
  <si>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</si>
  <si>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</si>
  <si>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</si>
  <si>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</si>
  <si>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</si>
  <si>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</si>
  <si>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</si>
  <si>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</si>
  <si>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</si>
  <si>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</si>
  <si>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</si>
  <si>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</si>
  <si>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</si>
  <si>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</si>
  <si>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</si>
  <si>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</si>
  <si>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</si>
  <si>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</si>
  <si>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</si>
  <si>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</si>
  <si>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</si>
  <si>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</si>
  <si>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</si>
  <si>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</si>
  <si>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</si>
  <si>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</si>
  <si>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</si>
  <si>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</si>
  <si>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</si>
  <si>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</si>
  <si>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</si>
  <si>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</si>
  <si>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</si>
  <si>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</si>
  <si>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</si>
  <si>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</si>
  <si>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</si>
  <si>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</si>
  <si>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</si>
  <si>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</si>
  <si>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</si>
  <si>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</si>
  <si>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</si>
  <si>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</si>
  <si>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</si>
  <si>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</si>
  <si>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</si>
  <si>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</si>
  <si>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</si>
  <si>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</si>
  <si>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</si>
  <si>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</si>
  <si>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</si>
  <si>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</si>
  <si>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</si>
  <si>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</si>
  <si>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</si>
  <si>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</si>
  <si>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</si>
  <si>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</si>
  <si>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</si>
  <si>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</si>
  <si>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</si>
  <si>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</si>
  <si>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</si>
  <si>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</si>
  <si>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</si>
  <si>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</si>
  <si>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</si>
  <si>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</si>
  <si>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</si>
  <si>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</si>
  <si>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</si>
  <si>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</si>
  <si>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</si>
  <si>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</si>
  <si>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</si>
  <si>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</si>
  <si>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</si>
  <si>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</si>
  <si>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</si>
  <si>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</si>
  <si>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</si>
  <si>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</si>
  <si>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</si>
  <si>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</si>
  <si>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</si>
  <si>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</si>
  <si>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</si>
  <si>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</si>
  <si>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</si>
  <si>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</si>
  <si>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</si>
  <si>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</si>
  <si>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</si>
  <si>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</si>
  <si>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</si>
  <si>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</si>
  <si>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</si>
  <si>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</si>
  <si>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</si>
  <si>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</si>
  <si>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</si>
  <si>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</si>
  <si>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</si>
  <si>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</si>
  <si>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</si>
  <si>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</si>
  <si>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</si>
  <si>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</si>
  <si>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</si>
  <si>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</si>
  <si>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</si>
  <si>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</si>
  <si>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</si>
  <si>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</si>
  <si>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</si>
  <si>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</si>
  <si>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</si>
  <si>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</si>
  <si>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</si>
  <si>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</si>
  <si>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</si>
  <si>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</si>
  <si>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</si>
  <si>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</si>
  <si>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</si>
  <si>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</si>
  <si>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</si>
  <si>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</si>
  <si>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</si>
  <si>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</si>
  <si>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</si>
  <si>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</si>
  <si>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</si>
  <si>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</si>
  <si>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</si>
  <si>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</si>
  <si>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</si>
  <si>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</si>
  <si>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</si>
  <si>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</si>
  <si>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</si>
  <si>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</si>
  <si>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</si>
  <si>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</si>
  <si>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</si>
  <si>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</si>
  <si>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</si>
  <si>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</si>
  <si>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</si>
  <si>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</si>
  <si>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</si>
  <si>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</si>
  <si>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</si>
  <si>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</si>
  <si>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</si>
  <si>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</si>
  <si>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</si>
  <si>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</si>
  <si>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</si>
  <si>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</si>
  <si>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</si>
  <si>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</si>
  <si>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</si>
  <si>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</si>
  <si>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</si>
  <si>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</si>
  <si>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</si>
  <si>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</si>
  <si>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</si>
  <si>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</si>
  <si>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</si>
  <si>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</si>
  <si>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</si>
  <si>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</si>
  <si>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</si>
  <si>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</si>
  <si>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</si>
  <si>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</si>
  <si>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</si>
  <si>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</si>
  <si>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</si>
  <si>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</si>
  <si>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</si>
  <si>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</si>
  <si>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</si>
  <si>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</si>
  <si>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</si>
  <si>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</si>
  <si>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</si>
  <si>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</si>
  <si>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</si>
  <si>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</si>
  <si>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</si>
  <si>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</si>
  <si>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</si>
  <si>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</si>
  <si>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</si>
  <si>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</si>
  <si>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</si>
  <si>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</si>
  <si>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</si>
  <si>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</si>
  <si>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</si>
  <si>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</si>
  <si>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</si>
  <si>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</si>
  <si>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</si>
  <si>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</si>
  <si>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</si>
  <si>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</si>
  <si>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</si>
  <si>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</si>
  <si>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</si>
  <si>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</si>
  <si>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</si>
  <si>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</si>
  <si>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</si>
  <si>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</si>
  <si>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</si>
  <si>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</si>
  <si>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</si>
  <si>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</si>
  <si>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</si>
  <si>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</si>
  <si>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</si>
  <si>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</si>
  <si>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</si>
  <si>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</si>
  <si>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</si>
  <si>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</si>
  <si>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</si>
  <si>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</si>
  <si>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</si>
  <si>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</si>
  <si>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</si>
  <si>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</si>
  <si>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</si>
  <si>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</si>
  <si>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</si>
  <si>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</si>
  <si>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</si>
  <si>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</si>
  <si>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</si>
  <si>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</si>
  <si>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</si>
  <si>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</si>
  <si>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</si>
  <si>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</si>
  <si>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</si>
  <si>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</si>
  <si>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</si>
  <si>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</si>
  <si>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</si>
  <si>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</si>
  <si>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</si>
  <si>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</si>
  <si>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</si>
  <si>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</si>
  <si>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</si>
  <si>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</si>
  <si>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</si>
  <si>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</si>
  <si>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</si>
  <si>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</si>
  <si>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</si>
  <si>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</si>
  <si>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</si>
  <si>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</si>
  <si>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</si>
  <si>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</si>
  <si>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</si>
  <si>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</si>
  <si>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</si>
  <si>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</si>
  <si>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</si>
  <si>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</si>
  <si>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</si>
  <si>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</si>
  <si>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</si>
  <si>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</si>
  <si>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</si>
  <si>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</si>
  <si>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</si>
  <si>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</si>
  <si>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</si>
  <si>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</si>
  <si>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</si>
  <si>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</si>
  <si>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</si>
  <si>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</si>
  <si>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</si>
  <si>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</si>
  <si>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</si>
  <si>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</si>
  <si>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</si>
  <si>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</si>
  <si>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</si>
  <si>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</si>
  <si>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</si>
  <si>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</si>
  <si>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</si>
  <si>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</si>
  <si>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</si>
  <si>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</si>
  <si>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</si>
  <si>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</si>
  <si>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</si>
  <si>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</si>
  <si>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</si>
  <si>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</si>
  <si>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</si>
  <si>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</si>
  <si>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</si>
  <si>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</si>
  <si>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</si>
  <si>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</si>
  <si>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</si>
  <si>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</si>
  <si>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</si>
  <si>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</si>
  <si>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</si>
  <si>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</si>
  <si>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</si>
  <si>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</si>
  <si>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</si>
  <si>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</si>
  <si>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</si>
  <si>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</si>
  <si>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</si>
  <si>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</si>
  <si>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</si>
  <si>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</si>
  <si>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</si>
  <si>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</si>
  <si>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</si>
  <si>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</si>
  <si>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</si>
  <si>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</si>
  <si>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</si>
  <si>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</si>
  <si>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</si>
  <si>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</si>
  <si>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</si>
  <si>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</si>
  <si>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</si>
  <si>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</si>
  <si>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</si>
  <si>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</si>
  <si>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</si>
  <si>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</si>
  <si>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</si>
  <si>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</si>
  <si>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</si>
  <si>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</si>
  <si>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</si>
  <si>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</si>
  <si>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</si>
  <si>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</si>
  <si>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</si>
  <si>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</si>
  <si>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</si>
  <si>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</si>
  <si>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</si>
  <si>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</si>
  <si>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</si>
  <si>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</si>
  <si>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</si>
  <si>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</si>
  <si>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</si>
  <si>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</si>
  <si>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</si>
  <si>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</si>
  <si>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</si>
  <si>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</si>
  <si>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</si>
  <si>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</si>
  <si>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</si>
  <si>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</si>
  <si>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</si>
  <si>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</si>
  <si>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</si>
  <si>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</si>
  <si>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</si>
  <si>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</si>
  <si>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</si>
  <si>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</si>
  <si>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</si>
  <si>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</si>
  <si>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</si>
  <si>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</si>
  <si>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</si>
  <si>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</si>
  <si>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</si>
  <si>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</si>
  <si>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</si>
  <si>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</si>
  <si>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</si>
  <si>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</si>
  <si>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</si>
  <si>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</si>
  <si>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</si>
  <si>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</si>
  <si>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</si>
  <si>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</si>
  <si>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</si>
  <si>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</si>
  <si>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</si>
  <si>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</si>
  <si>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</si>
  <si>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</si>
  <si>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</si>
  <si>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</si>
  <si>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</si>
  <si>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</si>
  <si>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</si>
  <si>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</si>
  <si>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</si>
  <si>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</si>
  <si>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</si>
  <si>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</si>
  <si>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</si>
  <si>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</si>
  <si>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</si>
  <si>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</si>
  <si>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</si>
  <si>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</si>
  <si>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</si>
  <si>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</si>
  <si>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</si>
  <si>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</si>
  <si>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</si>
  <si>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</si>
  <si>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</si>
  <si>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</si>
  <si>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</si>
  <si>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</si>
  <si>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</si>
  <si>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</si>
  <si>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</si>
  <si>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</si>
  <si>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</si>
  <si>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</si>
  <si>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</si>
  <si>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</si>
  <si>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</si>
  <si>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</si>
  <si>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</si>
  <si>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</si>
  <si>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</si>
  <si>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</si>
  <si>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</si>
  <si>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</si>
  <si>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</si>
  <si>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</si>
  <si>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</si>
  <si>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</si>
  <si>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</si>
  <si>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</si>
  <si>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</si>
  <si>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</si>
  <si>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</si>
  <si>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</si>
  <si>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</si>
  <si>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</si>
  <si>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</si>
  <si>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</si>
  <si>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</si>
  <si>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</si>
  <si>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</si>
  <si>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</si>
  <si>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</si>
  <si>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</si>
  <si>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</si>
  <si>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</si>
  <si>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</si>
  <si>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</si>
  <si>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</si>
  <si>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</si>
  <si>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</si>
  <si>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</si>
  <si>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</si>
  <si>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</si>
  <si>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</si>
  <si>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</si>
  <si>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</si>
  <si>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</si>
  <si>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</si>
  <si>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</si>
  <si>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</si>
  <si>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</si>
  <si>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</si>
  <si>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</si>
  <si>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</si>
  <si>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</si>
  <si>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</si>
  <si>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</si>
  <si>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</si>
  <si>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</si>
  <si>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</si>
  <si>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</si>
  <si>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</si>
  <si>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</si>
  <si>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</si>
  <si>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</si>
  <si>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</si>
  <si>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</si>
  <si>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</si>
  <si>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</si>
  <si>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</si>
  <si>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</si>
  <si>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</si>
  <si>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</si>
  <si>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</si>
  <si>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</si>
  <si>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</si>
  <si>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</si>
  <si>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</si>
  <si>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</si>
  <si>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</si>
  <si>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</si>
  <si>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</si>
  <si>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</si>
  <si>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</si>
  <si>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</si>
  <si>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</si>
  <si>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</si>
  <si>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</si>
  <si>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</si>
  <si>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</si>
  <si>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</si>
  <si>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</si>
  <si>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</si>
  <si>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</si>
  <si>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</si>
  <si>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</si>
  <si>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</si>
  <si>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</si>
  <si>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</si>
  <si>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</si>
  <si>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</si>
  <si>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</si>
  <si>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</si>
  <si>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</si>
  <si>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</si>
  <si>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</si>
  <si>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</si>
  <si>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</si>
  <si>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</si>
  <si>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</si>
  <si>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</si>
  <si>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</si>
  <si>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</si>
  <si>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</si>
  <si>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</si>
  <si>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</si>
  <si>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</si>
  <si>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</si>
  <si>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</si>
  <si>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</si>
  <si>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</si>
  <si>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</si>
  <si>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</si>
  <si>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</si>
  <si>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</si>
  <si>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</si>
  <si>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</si>
  <si>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</si>
  <si>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</si>
  <si>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</si>
  <si>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</si>
  <si>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</si>
  <si>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</si>
  <si>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</si>
  <si>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</si>
  <si>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</si>
  <si>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</si>
  <si>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</si>
  <si>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</si>
  <si>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</si>
  <si>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</si>
  <si>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</si>
  <si>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</si>
  <si>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</si>
  <si>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</si>
  <si>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</si>
  <si>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</si>
  <si>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</si>
  <si>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</si>
  <si>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</si>
  <si>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</si>
  <si>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</si>
  <si>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</si>
  <si>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</si>
  <si>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</si>
  <si>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</si>
  <si>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</si>
  <si>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</si>
  <si>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</si>
  <si>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</si>
  <si>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</si>
  <si>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</si>
  <si>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</si>
  <si>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</si>
  <si>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</si>
  <si>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</si>
  <si>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</si>
  <si>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</si>
  <si>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</si>
  <si>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</si>
  <si>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</si>
  <si>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</si>
  <si>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</si>
  <si>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</si>
  <si>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</si>
  <si>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</si>
  <si>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</si>
  <si>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</si>
  <si>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</si>
  <si>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</si>
  <si>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</si>
  <si>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</si>
  <si>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</si>
  <si>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</si>
  <si>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</si>
  <si>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</si>
  <si>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</si>
  <si>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</si>
  <si>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</si>
  <si>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</si>
  <si>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</si>
  <si>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</si>
  <si>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</si>
  <si>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</si>
  <si>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</si>
  <si>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</si>
  <si>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</si>
  <si>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</si>
  <si>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</si>
  <si>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</si>
  <si>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</si>
  <si>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</si>
  <si>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</si>
  <si>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</si>
  <si>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</si>
  <si>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</si>
  <si>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</si>
  <si>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</si>
  <si>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</si>
  <si>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</si>
  <si>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</si>
  <si>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</si>
  <si>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</si>
  <si>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</si>
  <si>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</si>
  <si>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</si>
  <si>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</si>
  <si>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</si>
  <si>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</si>
  <si>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</si>
  <si>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</si>
  <si>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</si>
  <si>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</si>
  <si>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</si>
  <si>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</si>
  <si>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</si>
  <si>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</si>
  <si>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</si>
  <si>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</si>
  <si>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</si>
  <si>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</si>
  <si>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</si>
  <si>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</si>
  <si>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</si>
  <si>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</si>
  <si>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</si>
  <si>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</si>
  <si>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</si>
  <si>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</si>
  <si>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</si>
  <si>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</si>
  <si>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</si>
  <si>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</si>
  <si>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</si>
  <si>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</si>
  <si>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</si>
  <si>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</si>
  <si>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</si>
  <si>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</si>
  <si>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</si>
  <si>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</si>
  <si>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</si>
  <si>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</si>
  <si>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</si>
  <si>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</si>
  <si>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</si>
  <si>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</si>
  <si>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</si>
  <si>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</si>
  <si>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</si>
  <si>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</si>
  <si>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</si>
  <si>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</si>
  <si>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</si>
  <si>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</si>
  <si>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</si>
  <si>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</si>
  <si>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</si>
  <si>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</si>
  <si>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</si>
  <si>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</si>
  <si>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</si>
  <si>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</si>
  <si>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</si>
  <si>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</si>
  <si>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</si>
  <si>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</si>
  <si>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</si>
  <si>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</si>
  <si>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</si>
  <si>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</si>
  <si>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</si>
  <si>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</si>
  <si>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</si>
  <si>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</si>
  <si>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</si>
  <si>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</si>
  <si>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</si>
  <si>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</si>
  <si>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</si>
  <si>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</si>
  <si>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</si>
  <si>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</si>
  <si>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</si>
  <si>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</si>
  <si>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</si>
  <si>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</si>
  <si>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</si>
  <si>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</si>
  <si>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</si>
  <si>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</si>
  <si>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</si>
  <si>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</si>
  <si>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</si>
  <si>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</si>
  <si>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</si>
  <si>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</si>
  <si>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</si>
  <si>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</si>
  <si>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</si>
  <si>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</si>
  <si>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</si>
  <si>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</si>
  <si>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</si>
  <si>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</si>
  <si>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</si>
  <si>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</si>
  <si>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</si>
  <si>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</si>
  <si>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</si>
  <si>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</si>
  <si>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</si>
  <si>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</si>
  <si>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</si>
  <si>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</si>
  <si>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</si>
  <si>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</si>
  <si>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</si>
  <si>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</si>
  <si>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</si>
  <si>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</si>
  <si>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</si>
  <si>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</si>
  <si>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</si>
  <si>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</si>
  <si>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</si>
  <si>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</si>
  <si>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</si>
  <si>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</si>
  <si>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</si>
  <si>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</si>
  <si>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</si>
  <si>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</si>
  <si>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</si>
  <si>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</si>
  <si>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</si>
  <si>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</si>
  <si>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</si>
  <si>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</si>
  <si>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</si>
  <si>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</si>
  <si>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</si>
  <si>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</si>
  <si>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</si>
  <si>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</si>
  <si>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</si>
  <si>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</si>
  <si>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</si>
  <si>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</si>
  <si>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</si>
  <si>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</si>
  <si>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</si>
  <si>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</si>
  <si>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</si>
  <si>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</si>
  <si>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</si>
  <si>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</si>
  <si>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</si>
  <si>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</si>
  <si>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</si>
  <si>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</si>
  <si>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</si>
  <si>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</si>
  <si>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</si>
  <si>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</si>
  <si>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</si>
  <si>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</si>
  <si>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</si>
  <si>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</si>
  <si>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</si>
  <si>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</si>
  <si>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</si>
  <si>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</si>
  <si>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</si>
  <si>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</si>
  <si>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</si>
  <si>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</si>
  <si>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</si>
  <si>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</si>
  <si>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</si>
  <si>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</si>
  <si>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</si>
  <si>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</si>
  <si>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</si>
  <si>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</si>
  <si>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</si>
  <si>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Cutting off Kate Bush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</si>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</sst>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1" applyFont="1"/>
    <xf numFmtId="14" fontId="0" fillId="0" borderId="0" xfId="0" applyNumberFormat="1" applyAlignment="1">
      <alignment horizontal="left"/>
    </xf>
    <xf numFmtId="10" fontId="0" fillId="0" borderId="0" xfId="2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[Kickstarter_Challenge_Final(1).xlsx]Category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28407407407407409"/>
          <c:y val="6.51085014866995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F-4082-BC50-88C553CDC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574240"/>
        <c:axId val="98762440"/>
      </c:barChart>
      <c:catAx>
        <c:axId val="4635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2440"/>
        <c:crosses val="autoZero"/>
        <c:auto val="1"/>
        <c:lblAlgn val="ctr"/>
        <c:lblOffset val="100"/>
        <c:noMultiLvlLbl val="0"/>
      </c:catAx>
      <c:valAx>
        <c:axId val="9876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7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[Kickstarter_Challenge_Final(1).xlsx]Outcomes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4-4942-B301-DFCEA02B3C5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4-4942-B301-DFCEA02B3C5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4-4942-B301-DFCEA02B3C5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54-4942-B301-DFCEA02B3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303216"/>
        <c:axId val="803298296"/>
      </c:lineChart>
      <c:catAx>
        <c:axId val="8033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98296"/>
        <c:crosses val="autoZero"/>
        <c:auto val="1"/>
        <c:lblAlgn val="ctr"/>
        <c:lblOffset val="100"/>
        <c:noMultiLvlLbl val="0"/>
      </c:catAx>
      <c:valAx>
        <c:axId val="80329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[Kickstarter_Challenge_Final(1).xlsx]Theater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layout>
        <c:manualLayout>
          <c:xMode val="edge"/>
          <c:yMode val="edge"/>
          <c:x val="0.4178263342082240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5-4FBE-80E9-86CFE5580B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5-4FBE-80E9-86CFE5580B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5-4FBE-80E9-86CFE558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997880"/>
        <c:axId val="935994928"/>
      </c:lineChart>
      <c:catAx>
        <c:axId val="93599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928"/>
        <c:crosses val="autoZero"/>
        <c:auto val="1"/>
        <c:lblAlgn val="ctr"/>
        <c:lblOffset val="100"/>
        <c:noMultiLvlLbl val="0"/>
      </c:catAx>
      <c:valAx>
        <c:axId val="9359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1</c:v>
                </c:pt>
                <c:pt idx="4">
                  <c:v>0.5</c:v>
                </c:pt>
                <c:pt idx="5">
                  <c:v>0.42222222222222222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  <c:pt idx="12">
                  <c:v>0.6865234375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B-45E1-9C55-2B30A6350C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</c:v>
                </c:pt>
                <c:pt idx="4">
                  <c:v>0.5</c:v>
                </c:pt>
                <c:pt idx="5">
                  <c:v>0.57777777777777772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  <c:pt idx="12">
                  <c:v>0.3134765625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B-45E1-9C55-2B30A6350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045168"/>
        <c:axId val="823045496"/>
      </c:lineChart>
      <c:catAx>
        <c:axId val="82304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45496"/>
        <c:crosses val="autoZero"/>
        <c:auto val="1"/>
        <c:lblAlgn val="ctr"/>
        <c:lblOffset val="100"/>
        <c:noMultiLvlLbl val="0"/>
      </c:catAx>
      <c:valAx>
        <c:axId val="82304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[Kickstarter_Challenge_Final(1).xlsx]Outcomes!PivotTable3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Outcomes!$B$6:$B$7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1-4C80-AB9B-8D9FC7B12031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Outcomes!$C$6:$C$7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1-4C80-AB9B-8D9FC7B1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0992688"/>
        <c:axId val="800992360"/>
      </c:barChart>
      <c:catAx>
        <c:axId val="8009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92360"/>
        <c:crosses val="autoZero"/>
        <c:auto val="1"/>
        <c:lblAlgn val="ctr"/>
        <c:lblOffset val="100"/>
        <c:noMultiLvlLbl val="0"/>
      </c:catAx>
      <c:valAx>
        <c:axId val="80099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9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257175</xdr:colOff>
      <xdr:row>7</xdr:row>
      <xdr:rowOff>128587</xdr:rowOff>
    </xdr:from>
    <xdr:to>
      <xdr:col>29</xdr:col>
      <xdr:colOff>523875</xdr:colOff>
      <xdr:row>29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DB1E3-D757-4063-82C8-A4E3EEC2A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5</xdr:row>
      <xdr:rowOff>33336</xdr:rowOff>
    </xdr:from>
    <xdr:to>
      <xdr:col>25</xdr:col>
      <xdr:colOff>523875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05A91-A94F-4601-A084-932A106BB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128587</xdr:rowOff>
    </xdr:from>
    <xdr:to>
      <xdr:col>16</xdr:col>
      <xdr:colOff>304800</xdr:colOff>
      <xdr:row>17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E1D33-5A0E-4B51-B405-761D79BE0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0</xdr:row>
      <xdr:rowOff>4762</xdr:rowOff>
    </xdr:from>
    <xdr:to>
      <xdr:col>23</xdr:col>
      <xdr:colOff>123825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D6F20-0101-4B0D-992F-0485FC4C2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514350</xdr:colOff>
      <xdr:row>9</xdr:row>
      <xdr:rowOff>109536</xdr:rowOff>
    </xdr:from>
    <xdr:to>
      <xdr:col>29</xdr:col>
      <xdr:colOff>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CC26C-249E-4CF6-83F1-152756B56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son RIos" refreshedDate="44317.636544328707" createdVersion="7" refreshedVersion="7" minRefreshableVersion="3" recordCount="4114" xr:uid="{BFB6DFC4-DB09-496E-AF93-3A0B73BC4AF8}">
  <cacheSource type="worksheet">
    <worksheetSource ref="A1:S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son RIos" refreshedDate="44317.668565277774" createdVersion="7" refreshedVersion="7" minRefreshableVersion="3" recordCount="4114" xr:uid="{FE5FA7A3-57A9-451F-B51F-DC478A0F1E93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son RIos" refreshedDate="44318.61669560185" createdVersion="7" refreshedVersion="7" minRefreshableVersion="3" recordCount="4114" xr:uid="{F3582060-DC2B-4167-AC98-C231F9C277D2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164">
      <sharedItems containsSemiMixedTypes="0" containsString="0" containsNumber="1" containsInteger="1" minValue="1" maxValue="500000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6"/>
        <n v="2015"/>
        <n v="2014"/>
        <n v="2017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0067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2464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n v="513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n v="10195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4905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419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n v="8260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9055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n v="3501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565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3008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5513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39794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n v="4550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n v="6028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n v="2066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2015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n v="1505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n v="3094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043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2002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345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n v="38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2185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36541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7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95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n v="21173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n v="12021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335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n v="4026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n v="28485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n v="5305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2996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n v="1333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7265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31179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2626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n v="28873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n v="2014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n v="1693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2043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n v="55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n v="857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5190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2080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n v="12541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081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n v="3145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05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9845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n v="829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5143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146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20013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4574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n v="6208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n v="382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n v="2135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n v="164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n v="72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n v="2186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n v="2163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n v="682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n v="10547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n v="568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2016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n v="2293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532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377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n v="38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n v="985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70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n v="1476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n v="12435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n v="1118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00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n v="203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n v="1353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6194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2558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n v="355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n v="6452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n v="501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33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n v="513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053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55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40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n v="161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413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n v="33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n v="1545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n v="6833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n v="1334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n v="55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n v="2282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n v="5013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759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n v="26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1598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n v="15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n v="4455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51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n v="6025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n v="305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n v="541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n v="3739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4511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n v="5326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332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n v="3500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n v="150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5000000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27576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n v="200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285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3194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4095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50934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n v="1000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n v="30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n v="60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n v="43828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n v="35882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n v="250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702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n v="150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2750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77356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10000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6647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150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n v="275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4785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2419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0058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n v="350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n v="2502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n v="5046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n v="80056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12507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190015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n v="25180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n v="77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67504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18393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n v="1502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250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5000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250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25003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n v="1618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n v="100000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6032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n v="850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4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n v="55006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163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153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n v="5163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2500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n v="4750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555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300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10649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n v="75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315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25000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6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n v="8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073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50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n v="849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n v="776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n v="211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n v="250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n v="29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75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n v="250173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n v="602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n v="2625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00009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50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n v="1252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100000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2483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381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n v="12640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500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n v="3786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n v="515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n v="300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1623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226083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465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635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n v="8065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n v="2500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1250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7515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3615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315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n v="2501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625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220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8925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n v="559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n v="255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29408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n v="2518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n v="2500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565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75000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300000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10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n v="14625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1400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400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150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n v="753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75000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2055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17500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n v="7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500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7500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n v="752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n v="1300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n v="625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5573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n v="387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n v="13875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n v="25324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n v="3741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093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n v="10137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n v="5853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8556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0646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n v="30838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n v="3948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7114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506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n v="260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8269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5542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3617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43671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86977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32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n v="2074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n v="425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27260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5455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n v="5278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228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n v="11408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n v="5285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2361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2905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n v="30702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4162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5194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n v="512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n v="20840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n v="4952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n v="68374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33797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n v="21872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96054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6066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n v="45268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n v="1928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n v="40925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3018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n v="15687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n v="20723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50803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5362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n v="4650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55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n v="75565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618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58277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n v="27341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n v="2006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31627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3948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n v="25215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n v="1421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n v="10023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n v="3562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n v="5638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n v="8638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n v="1965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n v="23245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2334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n v="19705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n v="1021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n v="20410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8475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n v="17403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n v="2426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n v="25156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n v="1603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n v="3012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n v="9583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5317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20658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35466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n v="2598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6023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n v="8568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51099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59697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n v="4728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7635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275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3532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n v="41321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n v="106508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45046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060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8618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27105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3018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5760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n v="6243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39379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n v="361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n v="55101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30304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33849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6188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3514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42318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15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1634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26845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3864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n v="10828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60943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3569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n v="37845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n v="7601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2055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50772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n v="24788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n v="12083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3693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n v="10833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8985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7356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n v="15298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n v="3825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168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2757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6830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27753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n v="16062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n v="33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n v="775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692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n v="55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n v="2523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n v="12864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3177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n v="16206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n v="483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25591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1068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n v="1532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n v="2121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n v="25748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59658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5654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n v="9572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20061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8584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n v="52612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4980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402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n v="155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2687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8444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068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061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50953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241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5132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n v="35541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n v="2928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n v="2908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n v="2016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n v="60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n v="592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142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30158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n v="2836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3126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n v="18764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415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n v="110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n v="10513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n v="22471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8018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1657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n v="765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20215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n v="10077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n v="1602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n v="25003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5067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n v="325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338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n v="250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512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n v="1708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n v="328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150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1313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n v="55002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n v="50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350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n v="10938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225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n v="2503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n v="20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n v="11846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500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n v="52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0001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5633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15003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n v="129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n v="1023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n v="25198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n v="1000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n v="615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47451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5041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n v="32523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4475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n v="1000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n v="541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19513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n v="4263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n v="275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n v="5000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n v="28125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n v="50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n v="325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n v="5038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2158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n v="375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n v="300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26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n v="3077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47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1543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n v="165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100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112453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n v="75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500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9942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n v="23882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n v="15915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n v="500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11265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40075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3136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27502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n v="2500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n v="600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n v="37606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n v="50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n v="500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500000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n v="1500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10016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n v="350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3000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n v="2255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n v="34051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955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358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n v="500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n v="10115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n v="3307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2418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n v="6026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100125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n v="1032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n v="252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n v="250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700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n v="2575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n v="4006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n v="28481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n v="77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n v="60826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250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7603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n v="3588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7374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n v="5053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5116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n v="322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5515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n v="3652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605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n v="1004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n v="124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83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n v="3538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n v="11163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n v="2002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535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"/>
  </r>
  <r>
    <n v="535"/>
    <s v="Astronauts of Hartlepool: a Brexit sci-fi for VAULT 2017"/>
    <s v="Weâ€™re producing a Northern Brexit sci-fi play for VAULT festival 2017 and we need your help!"/>
    <n v="2000"/>
    <n v="2050"/>
    <n v="2025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360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2205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1006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50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n v="750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2"/>
  </r>
  <r>
    <n v="541"/>
    <s v="Deviations"/>
    <s v="A website dedicated to local Kink Communities; to find others with matching interests and bring them together."/>
    <n v="4500"/>
    <n v="25"/>
    <n v="2263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2500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11035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253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31846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30026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n v="375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5005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1284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251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3939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n v="2250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n v="12562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2643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375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n v="41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75683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n v="375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12002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n v="50006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7528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2500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7534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n v="900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n v="1250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n v="250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n v="500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2373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n v="126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n v="42571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n v="12553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n v="125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44617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563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3013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n v="4000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n v="250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"/>
  </r>
  <r>
    <n v="578"/>
    <s v="weBuy Crowdsourced Shopping"/>
    <s v="weBuy trade built on technology and Crowd Sourced Power"/>
    <n v="125000"/>
    <n v="14"/>
    <n v="62507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n v="6088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150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n v="20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n v="5000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n v="450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n v="50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</r>
  <r>
    <n v="585"/>
    <s v="Link Card"/>
    <s v="SAVE UP TO 40% WHEN YOU SPEND!_x000a__x000a_PRE-ORDER YOUR LINK CARD TODAY"/>
    <n v="9000"/>
    <n v="0"/>
    <n v="450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n v="5028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n v="16363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n v="465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"/>
  </r>
  <r>
    <n v="589"/>
    <s v="Get Neighborly"/>
    <s v="Services closer than you think..."/>
    <n v="7500"/>
    <n v="1"/>
    <n v="375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612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5003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n v="3875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308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2"/>
  </r>
  <r>
    <n v="594"/>
    <s v="Unleashed Fitness"/>
    <s v="Creating a fitness site that will change the fitness game forever!"/>
    <n v="25000"/>
    <n v="26"/>
    <n v="12513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n v="50213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2"/>
  </r>
  <r>
    <n v="596"/>
    <s v="DigitaliBook free library"/>
    <s v="We present digitaibook,com site which can become a free electronic library with your help,"/>
    <n v="20000"/>
    <n v="6"/>
    <n v="10003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n v="376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1"/>
  </r>
  <r>
    <n v="598"/>
    <s v="Goals not creeds"/>
    <s v="This is a project to create a crowd-funding site for Urantia Book readers worldwide."/>
    <n v="2500"/>
    <n v="850"/>
    <n v="1675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25016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n v="255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507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3500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7795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75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2566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50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n v="125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7573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n v="393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n v="6902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n v="4000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n v="500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36409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n v="500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n v="258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n v="250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103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n v="20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2"/>
  </r>
  <r>
    <n v="619"/>
    <s v="Big Data (Canceled)"/>
    <s v="Big Data Sets for researchers interested in improving the quality of life."/>
    <n v="2500000"/>
    <n v="1"/>
    <n v="125000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515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263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17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3750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n v="250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n v="1250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4673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25045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n v="250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00175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n v="600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n v="25345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n v="1000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5623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n v="250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2"/>
  </r>
  <r>
    <n v="635"/>
    <s v="Pleero, A Technology Team Building Website (Canceled)"/>
    <s v="Network used for building technology development teams."/>
    <n v="25000"/>
    <n v="2"/>
    <n v="12501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2"/>
  </r>
  <r>
    <n v="636"/>
    <s v="Keto Advice (Canceled)"/>
    <s v="With no central location for keto knowledge, keto advice will be a community run knowledge base."/>
    <n v="2000"/>
    <n v="4"/>
    <n v="1002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5000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4"/>
  </r>
  <r>
    <n v="638"/>
    <s v="W (Canceled)"/>
    <s v="O0"/>
    <n v="200000"/>
    <n v="18"/>
    <n v="100009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4"/>
  </r>
  <r>
    <n v="639"/>
    <s v="Kids Educational Social Media Site (Canceled)"/>
    <s v="Development of a Safe and Educational Social Media site for kids."/>
    <n v="1000000"/>
    <n v="1"/>
    <n v="50000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86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4383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56049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n v="25726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50015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378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92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207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n v="39694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3000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593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5066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3007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0542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2038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n v="9876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7839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6928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29533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2"/>
  </r>
  <r>
    <n v="659"/>
    <s v="Lulu Watch Designs - Apple Watch"/>
    <s v="Sync up your lifestyle"/>
    <n v="3000"/>
    <n v="3017"/>
    <n v="3009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25765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5048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n v="19578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10035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n v="6452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5932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n v="100004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27505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7842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n v="121508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58175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20914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30407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50103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25008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46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50736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313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15054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n v="32914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47217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25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n v="25027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n v="17649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1"/>
  </r>
  <r>
    <n v="684"/>
    <s v="Arcus Motion Analyzer | The Versatile Smart Ring"/>
    <s v="Arcus gives your fingers super powers."/>
    <n v="320000"/>
    <n v="23948"/>
    <n v="171974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1277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25000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1775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17299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157649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1"/>
  </r>
  <r>
    <n v="690"/>
    <s v="BLOXSHIELD"/>
    <s v="A radiation shield for your fitness tracker, smartwatch or other wearable smart device"/>
    <n v="20000"/>
    <n v="2468"/>
    <n v="11234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n v="2513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10653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n v="6766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2"/>
  </r>
  <r>
    <n v="694"/>
    <s v="Airlock bike helmet"/>
    <s v="You can control how much air enters the helmet by opening or closing the vents. This is very useful in bad weather, or for competition."/>
    <n v="150000"/>
    <n v="590"/>
    <n v="75295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n v="30318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8750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3660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7695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185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7702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14559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981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7919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n v="2774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n v="50489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n v="5000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60835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4419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753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60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66896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4303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2600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n v="8625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n v="1444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n v="3858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n v="50153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6045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7597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n v="2318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9107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29003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6"/>
  </r>
  <r>
    <n v="723"/>
    <s v="The 2015 Pro Football Beast Book"/>
    <s v="The Definitive (and Slightly Ridiculous) Guide to Enjoying the 2015 Pro Football Season"/>
    <n v="5000"/>
    <n v="5469"/>
    <n v="5235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7192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7"/>
  </r>
  <r>
    <n v="725"/>
    <s v="The Year It All Made Sense"/>
    <s v="A true story about inspiration and survival - David Alfred George turns his powerful experience into a compelling vBook."/>
    <n v="20000"/>
    <n v="20070"/>
    <n v="20035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n v="2518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4472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n v="7709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n v="4613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6"/>
  </r>
  <r>
    <n v="730"/>
    <s v="Encyclopedia of Surfing"/>
    <s v="A Massive but Cheerful Online Digital Archive of Surfing"/>
    <n v="20000"/>
    <n v="26438"/>
    <n v="2321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n v="5000"/>
    <n v="6300"/>
    <n v="565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52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2756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n v="8500"/>
    <n v="10670"/>
    <n v="9585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n v="50386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7473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n v="556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55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775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3111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2"/>
  </r>
  <r>
    <n v="741"/>
    <s v="reVILNA: the vilna ghetto project"/>
    <s v="A revolutionary digital mapping project of the Vilna Ghetto"/>
    <n v="13000"/>
    <n v="13293.8"/>
    <n v="13147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475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68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n v="5058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3098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n v="3153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n v="7002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2003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27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4502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n v="3278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293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14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2038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252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762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423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6"/>
  </r>
  <r>
    <n v="758"/>
    <s v="Publish Waiting On Humanity"/>
    <s v="I am publishing my book, Waiting on Humanity and need some finishing funds to do so."/>
    <n v="2500"/>
    <n v="2550"/>
    <n v="2525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n v="504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110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n v="2618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175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n v="2148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n v="250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2"/>
  </r>
  <r>
    <n v="765"/>
    <s v="Dirty Quiet Money"/>
    <s v="To survive, an American socialite must fight with a Mafia boss in the French Resistance, but will his underworld ruin her in the end?"/>
    <n v="7000"/>
    <n v="2521"/>
    <n v="476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200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2589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n v="125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n v="2828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875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n v="1900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77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n v="1896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426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508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"/>
  </r>
  <r>
    <n v="776"/>
    <s v="Run Ragged"/>
    <s v="Would anything change if women were in charge? Book Clubs, readers, and critics herald the latest by award-winning author, Aguila."/>
    <n v="7000"/>
    <n v="3598"/>
    <n v="5299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51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n v="251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77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n v="102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7"/>
  </r>
  <r>
    <n v="781"/>
    <s v="Touring the United States This July"/>
    <s v="&quot;WE ARE ON A MISSION TO TOUR THE UNITED STATES NON-STOP. TO DO SO WE NEED TO PURCHASE A NEW VAN.&quot;"/>
    <n v="800"/>
    <n v="1065.23"/>
    <n v="93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861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13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70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n v="607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n v="1285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n v="1518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78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2219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7645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n v="2506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2788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n v="8213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4825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n v="10068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n v="3113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n v="376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6"/>
  </r>
  <r>
    <n v="800"/>
    <s v="LF4 WildFire"/>
    <s v="Scotland's premier classic rock and metal festival, 3 days, 3-4 stages, family friendly,  for people of all ages"/>
    <n v="1500"/>
    <n v="2282"/>
    <n v="1891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2115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604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2568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3075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7"/>
  </r>
  <r>
    <n v="806"/>
    <s v="Golden Animals NEW Album!"/>
    <s v="Help Golden Animals finish their NEW Album!"/>
    <n v="8000"/>
    <n v="8355"/>
    <n v="8178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7"/>
  </r>
  <r>
    <n v="807"/>
    <s v="Sic Vita - New EP Release - 2017"/>
    <s v="Join the Sic Vita family and lend a hand as we create a new album!"/>
    <n v="4000"/>
    <n v="4205"/>
    <n v="4103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407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538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6"/>
  </r>
  <r>
    <n v="811"/>
    <s v="Love Water Tour"/>
    <s v="We need your financial support to cover the tour costs!  (Sound, lights, travel, stage design)"/>
    <n v="1000"/>
    <n v="1040"/>
    <n v="102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756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n v="1950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n v="1137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7"/>
  </r>
  <r>
    <n v="815"/>
    <s v="Some Late Help for The Early Reset"/>
    <s v="Be a part of helping The Early Reset finish their new 7 song EP."/>
    <n v="4000"/>
    <n v="4280"/>
    <n v="414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7529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778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448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6"/>
  </r>
  <r>
    <n v="819"/>
    <s v="Winter Tour"/>
    <s v="We are touring the Southeast in support of our new EP"/>
    <n v="400"/>
    <n v="435"/>
    <n v="418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n v="234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2"/>
  </r>
  <r>
    <n v="822"/>
    <s v="Soul Easy - Making music for our friends."/>
    <s v="Soul Easy recording our first full length CD.  Inspired by lots of friends and lots of good times."/>
    <n v="3000"/>
    <n v="3575"/>
    <n v="3288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6"/>
  </r>
  <r>
    <n v="823"/>
    <s v="Debut Album"/>
    <s v="Eyes For Fire is finally ready to release their Debut Album but we need YOU to help us put the final touches on it."/>
    <n v="800"/>
    <n v="1436"/>
    <n v="11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875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n v="12500"/>
    <n v="12554"/>
    <n v="12527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n v="554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305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346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n v="51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n v="187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n v="2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504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7"/>
  </r>
  <r>
    <n v="833"/>
    <s v="Ragman Rolls"/>
    <s v="This is an American rock album."/>
    <n v="6000"/>
    <n v="6100"/>
    <n v="605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6353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2173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n v="5023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n v="2773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2454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7"/>
  </r>
  <r>
    <n v="839"/>
    <s v="The Waffle Stompers - We'll Never Die"/>
    <s v="The Waffle Stompers need your support to keep doing what we love--go on tour, make music and music videos."/>
    <n v="5000"/>
    <n v="5830.83"/>
    <n v="5415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n v="11021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033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2554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n v="550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4412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5510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n v="122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2"/>
  </r>
  <r>
    <n v="848"/>
    <s v="God Am"/>
    <s v="God Am, a Grunge/Doom metal band, who have been trying to fund the production of our EP to bring you a unique aural assault."/>
    <n v="300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398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n v="5104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n v="2305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n v="3587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n v="3033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n v="1475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398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1"/>
  </r>
  <r>
    <n v="857"/>
    <s v="A Reason To Breathe - DEBUT ALBUM"/>
    <s v="Modern Post-Hardcore/Electro music (Hardstyle, EDM, Trap, Dubstep, Dembow, House)."/>
    <n v="1200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64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2"/>
  </r>
  <r>
    <n v="859"/>
    <s v="Rise With Us Campaign"/>
    <s v="We are heading to the studio to create our second album and we want you to be right there with us!"/>
    <n v="4000"/>
    <n v="4187"/>
    <n v="4094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827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3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n v="2508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n v="1045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6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1123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n v="207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31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2252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n v="492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0031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3163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n v="4033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7"/>
  </r>
  <r>
    <n v="873"/>
    <s v="The Dreamer-An Original Jazz CD"/>
    <s v="Fall in love with &quot;The Dreamer&quot;, new original music from trumpeter Freddie Dunn!"/>
    <n v="3500"/>
    <n v="45"/>
    <n v="1773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186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250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2"/>
  </r>
  <r>
    <n v="876"/>
    <s v="Sound Of Dobells"/>
    <s v="What was the greatest record shop ever?  DOBELLS!"/>
    <n v="3152"/>
    <n v="1286"/>
    <n v="2219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n v="1676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n v="2533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1372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n v="1947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n v="189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901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n v="5000"/>
    <n v="2001"/>
    <n v="35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n v="101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n v="875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n v="353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50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n v="536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13680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1563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n v="413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223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n v="11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3917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4098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n v="56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n v="150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n v="1285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7"/>
  </r>
  <r>
    <n v="899"/>
    <s v="Lets get 48/14 pressed!!!"/>
    <s v="Lets get 48/14 pressed and in your cd players,ipods,blogs, and facebook status'. Lets get it everywhere!"/>
    <n v="750"/>
    <n v="280"/>
    <n v="515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7"/>
  </r>
  <r>
    <n v="900"/>
    <s v="Project Revive: Protecting the Creative Impulse"/>
    <s v="With Project Revive, I aim to protect and nurture the creative impulse through music."/>
    <n v="5000"/>
    <n v="21"/>
    <n v="251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325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n v="15045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258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n v="25076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n v="3348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n v="15000"/>
    <n v="0"/>
    <n v="750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145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n v="125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826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n v="337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5000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765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1599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n v="75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n v="3438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165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2515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2048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n v="1005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n v="275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9818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n v="27000"/>
    <n v="5680"/>
    <n v="1634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766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664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n v="308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350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n v="20000"/>
    <n v="0"/>
    <n v="1000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n v="8038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n v="25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23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066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544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106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26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77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n v="70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77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n v="3513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395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5272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55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084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n v="1645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n v="28332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n v="51242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n v="7643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n v="425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n v="224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n v="1013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n v="3201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n v="34598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n v="34286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7563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10756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58492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n v="2543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n v="6117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4329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4715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0653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4"/>
  </r>
  <r>
    <n v="961"/>
    <s v="The first personal trainer and diet coach for your dog!"/>
    <s v="Active, happy &amp; healthy together! _x000a_Thatâ€™s our mission for all dogs and their parents."/>
    <n v="95000"/>
    <n v="40079"/>
    <n v="67540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606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n v="17689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55440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2649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6888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n v="11781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4053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22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3648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50113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3463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10206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n v="2514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51304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76445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1805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n v="135081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199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5743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44450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8752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6748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5053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15944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275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n v="28305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250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n v="5839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2513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2606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n v="50234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4378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102335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536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033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2533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47568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n v="80842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457262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51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648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n v="11606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4"/>
  </r>
  <r>
    <n v="1004"/>
    <s v="AllerGuarder: Bluetooth wristband helps food-allergy kids"/>
    <s v="Harnessing wearable technology as a powerful defense for food-allergy children."/>
    <n v="25000"/>
    <n v="20552"/>
    <n v="22776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n v="175051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n v="2117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21648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46875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2828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7735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10038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54087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16816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2"/>
  </r>
  <r>
    <n v="1014"/>
    <s v="CHEMION: The World's First Smart Glasses (Canceled)"/>
    <s v="CHEMION is an eyewear device that lets you show your creativity to the world."/>
    <n v="10000"/>
    <n v="3060"/>
    <n v="653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462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51421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53599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n v="1031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n v="3315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368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2"/>
  </r>
  <r>
    <n v="1021"/>
    <s v="Rick and Morty Album &amp; Music Video"/>
    <s v="Rick and Morty concept album written by Allie Goertz + music video directed by Paul B. Cummings!"/>
    <n v="3000"/>
    <n v="10554.11"/>
    <n v="6777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2"/>
  </r>
  <r>
    <n v="1022"/>
    <s v="Sammy Bananas - Bootlegs Vol. 2!!"/>
    <s v="Help get four new bootlegs onto vinyl in the second installment of my series!"/>
    <n v="2000"/>
    <n v="2298"/>
    <n v="2149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n v="3372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2"/>
  </r>
  <r>
    <n v="1024"/>
    <s v="The Last Art Fact Album Ever"/>
    <s v="Art Fact is a legendary Swedish synth pop act from the 80's. This album will contain updated remakes of their greatest songs."/>
    <n v="20000"/>
    <n v="23727.55"/>
    <n v="21864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n v="73475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700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7617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0864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4"/>
  </r>
  <r>
    <n v="1029"/>
    <s v="StrobeHouse presents Valborg 2015"/>
    <s v="We want to recreate last years massive Valborgparty in Lund but this time even bigger!"/>
    <n v="10000"/>
    <n v="11176"/>
    <n v="10588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n v="4421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n v="1037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2"/>
  </r>
  <r>
    <n v="1032"/>
    <s v="Phantom Ship / Coastal (Album Preorder)"/>
    <s v="Ideal for living rooms and open spaces."/>
    <n v="5400"/>
    <n v="5858.84"/>
    <n v="5629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347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5750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4776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2"/>
  </r>
  <r>
    <n v="1036"/>
    <s v="Bring Kyrstyn's Album to Life!"/>
    <s v="Help this Soulful &amp; Cinematic Glitch-Pop Songwriter Bring her Music to the World!  (And your Ears:)"/>
    <n v="4500"/>
    <n v="5056.22"/>
    <n v="4778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1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84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57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42625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n v="25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33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54269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n v="3503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2"/>
  </r>
  <r>
    <n v="1045"/>
    <s v="In Case Of Emergency (Canceled)"/>
    <s v="In Case Of Emergency is a radio talk show for preppers, beginning preppers, and with preparedness in mind."/>
    <n v="10000"/>
    <n v="266"/>
    <n v="5133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150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n v="100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7606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"/>
  </r>
  <r>
    <n v="1049"/>
    <s v="J1 (Canceled)"/>
    <s v="------"/>
    <n v="12000"/>
    <n v="0"/>
    <n v="600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n v="125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n v="25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2168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n v="758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125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175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n v="500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n v="500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n v="2000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2"/>
  </r>
  <r>
    <n v="1059"/>
    <s v="Voice Over Artist (Canceled)"/>
    <s v="Turning myself into a vocal artist."/>
    <n v="1100"/>
    <n v="0"/>
    <n v="55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n v="252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2"/>
  </r>
  <r>
    <n v="1061"/>
    <s v="Chat Box 23 (Canceled)"/>
    <s v="T.O., Adi &amp; Mercedes discuss their point of views, women's issues &amp; Hollywood Hotties."/>
    <n v="4000"/>
    <n v="0"/>
    <n v="200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"/>
  </r>
  <r>
    <n v="1062"/>
    <s v="RETURNING AT A LATER DATE"/>
    <s v="SEE US ON PATREON www.badgirlartwork.com"/>
    <n v="199"/>
    <n v="190"/>
    <n v="195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50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49039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54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7752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n v="315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n v="15023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n v="1525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5035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n v="5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n v="37526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38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n v="54000"/>
    <n v="3407"/>
    <n v="28704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n v="523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n v="61037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16172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323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n v="13339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n v="1091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34006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5028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25205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n v="275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15513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n v="9008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55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25691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087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n v="6502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13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01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71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n v="10647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7"/>
  </r>
  <r>
    <n v="1095"/>
    <s v="Project Snowstorm"/>
    <s v="MMORPG with Real-Time Pet Battles, Expansive 3D World and Ranked Individual &amp; Guild PvP arenas all on your mobile device!"/>
    <n v="500000"/>
    <n v="25174"/>
    <n v="26258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076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50024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13402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2513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2"/>
  </r>
  <r>
    <n v="1100"/>
    <s v="Aeldengald Saga Book I"/>
    <s v="A retro style puzzle rpg with a dark story. Your decisions will influence the world and decide the outcome of the story."/>
    <n v="4000"/>
    <n v="100"/>
    <n v="205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n v="5002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n v="4213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n v="762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n v="31486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450716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283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500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1286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5023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n v="25128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n v="125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59636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503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300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20027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n v="2500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n v="542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305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1053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1250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7"/>
  </r>
  <r>
    <n v="1121"/>
    <s v="Pwincess"/>
    <s v="An action packed, side scrolling, platform jumping, laser shooting ADVENTURE that will be fun for everyone."/>
    <n v="250000"/>
    <n v="29"/>
    <n v="125015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n v="160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n v="2506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5213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2"/>
  </r>
  <r>
    <n v="1125"/>
    <s v="Ultimate Supremacy"/>
    <s v="Ultimate Supremacy will be the ultimate in mobile gaming, if you love fighting and strategy games, you will love Ultimate Supremacy."/>
    <n v="3000"/>
    <n v="0"/>
    <n v="150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2"/>
  </r>
  <r>
    <n v="1126"/>
    <s v="GAMING TO LEARN"/>
    <s v="Imagine a science class where the teacher walks in a says &quot;Take out your cell phone and play a game.&quot;"/>
    <n v="2000"/>
    <n v="10"/>
    <n v="100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n v="17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n v="50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1001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n v="2506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2000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2"/>
  </r>
  <r>
    <n v="1132"/>
    <s v="One"/>
    <s v="One is a simple mobile game about exploring the connections between all living things. Featuring hand-painted art."/>
    <n v="10000"/>
    <n v="1438"/>
    <n v="5719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n v="151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1250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2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223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17438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17563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4"/>
  </r>
  <r>
    <n v="1139"/>
    <s v="Soulwalker"/>
    <s v="Take control of the Void and bend it to your will as you perfect your strategy and amass your deck. The light gathers, your power grows"/>
    <n v="8000"/>
    <n v="5"/>
    <n v="4003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250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2"/>
  </r>
  <r>
    <n v="1141"/>
    <s v="Arena Z - Zombie Survival"/>
    <s v="I think this will be a great game!"/>
    <n v="500"/>
    <n v="0"/>
    <n v="25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n v="200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2"/>
  </r>
  <r>
    <n v="1143"/>
    <s v="Convergence: Rift Wars"/>
    <s v="Convergence: RiftWars is a easy to approach competitive turn-based strategy game, featuring quick game play and military tactics."/>
    <n v="45000"/>
    <n v="186"/>
    <n v="22593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n v="465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2"/>
  </r>
  <r>
    <n v="1145"/>
    <s v="A FORK IN THE ROAD food truck"/>
    <s v="Emphasizing locally and responsibly raised ingredients, serving delicious food! I need your help."/>
    <n v="80000"/>
    <n v="100"/>
    <n v="4005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3265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1250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7537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n v="25038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n v="1376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n v="1250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2"/>
  </r>
  <r>
    <n v="1152"/>
    <s v="Peruvian King Food Truck"/>
    <s v="Peruvian food truck with an LA twist."/>
    <n v="16000"/>
    <n v="911"/>
    <n v="8456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2"/>
  </r>
  <r>
    <n v="1153"/>
    <s v="The Cold Spot Mobile Trailer"/>
    <s v="A mobile concession trailer for snow cones, ice cream, smoothies and more"/>
    <n v="8000"/>
    <n v="50"/>
    <n v="402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2"/>
  </r>
  <r>
    <n v="1154"/>
    <s v="Food Truck Funding"/>
    <s v="We're about to launch our first ever food truck to share our amazing food and we need your help! Be a part of our truck!"/>
    <n v="5000"/>
    <n v="325"/>
    <n v="2663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n v="12594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325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76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376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3375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15578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900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n v="3001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260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500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603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8936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2"/>
  </r>
  <r>
    <n v="1167"/>
    <s v="Empanada Express Food Truck"/>
    <s v="A mobile food truck serving up a Latino-inspired fusion cuisine using fresh, local, &amp; organic ingredients!"/>
    <n v="60000"/>
    <n v="979"/>
    <n v="30490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951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n v="5009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n v="1255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2"/>
  </r>
  <r>
    <n v="1171"/>
    <s v="The Mean Green Purple Machine"/>
    <s v="Tulsa's first true biodiesel, alternative energy powered food truck! Oh yeah, and delicious food!"/>
    <n v="25000"/>
    <n v="25"/>
    <n v="12513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450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62515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2"/>
  </r>
  <r>
    <n v="1174"/>
    <s v="Give The Black Burro a Stable Stable"/>
    <s v="Help me purchase a parking space to be the Burro's permanant home, I need your help to raise $15,000!"/>
    <n v="15000"/>
    <n v="886"/>
    <n v="7943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n v="102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n v="8750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4"/>
  </r>
  <r>
    <n v="1177"/>
    <s v="Funnel Cakes come to the UK!"/>
    <s v="Its CRAZY the UK is still in the dark about funnel cakes! We want to convert a trailer and show the country what they've been missing!"/>
    <n v="6000"/>
    <n v="0"/>
    <n v="300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37503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316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n v="2793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25002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n v="521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n v="13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n v="22543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n v="1284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7753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893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2"/>
  </r>
  <r>
    <n v="1188"/>
    <s v="Because Dance."/>
    <s v="A photobook of young dancers and their inspiring stories, photographed in beautiful and unique locations."/>
    <n v="2000"/>
    <n v="3211"/>
    <n v="2606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n v="935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n v="588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2823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n v="195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21416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2639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175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n v="26819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6497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631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676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n v="541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"/>
  </r>
  <r>
    <n v="1201"/>
    <s v="Invisible People of Belarus"/>
    <s v="Documentary book about the lives of disabled people and Chernobyl victims living in governmental institutions called Internats"/>
    <n v="6000"/>
    <n v="6146.27"/>
    <n v="6073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37406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3192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3056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968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4"/>
  </r>
  <r>
    <n v="1207"/>
    <s v="ITALIANA"/>
    <s v="A humanistic photo book about ancestral &amp; post-modern Italy."/>
    <n v="16700"/>
    <n v="17396"/>
    <n v="17048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n v="12765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618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4"/>
  </r>
  <r>
    <n v="1210"/>
    <s v="Det Andra GÃ¶teborg"/>
    <s v="En fotobok om livet i det enda andra GÃ¶teborg i vÃ¤rlden"/>
    <n v="20000"/>
    <n v="50863"/>
    <n v="35432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2"/>
  </r>
  <r>
    <n v="1211"/>
    <s v="500 Views of Japan"/>
    <s v="From 2010 to 2015, I took over 15 000 photos in Japan. Here's 500 of them. Landscape, city view, people and so much more!"/>
    <n v="1000"/>
    <n v="1011"/>
    <n v="100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2863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573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231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2"/>
  </r>
  <r>
    <n v="1215"/>
    <s v="ShootTokyo: The Book"/>
    <s v="A photography book that brings you on a journey through Tokyo and beyond.   This is a collection of my best images from ShootTokyo."/>
    <n v="5000"/>
    <n v="39304.01"/>
    <n v="22152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7199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26845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n v="12253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2"/>
  </r>
  <r>
    <n v="1219"/>
    <s v="The Box"/>
    <s v="The Box is a fine art book of Ron Amato's innovative and seductive photography project."/>
    <n v="16350"/>
    <n v="26024"/>
    <n v="21187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n v="15283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26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n v="7608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1"/>
  </r>
  <r>
    <n v="1223"/>
    <s v="YOSEMITE PEOPLE"/>
    <s v="A photography book focusing on the people rather than the nature at Yosemite National Park."/>
    <n v="19800"/>
    <n v="22197"/>
    <n v="20999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n v="803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1566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n v="25969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100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3233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388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25000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250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252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558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n v="2500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87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n v="125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1250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89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7"/>
  </r>
  <r>
    <n v="1239"/>
    <s v="Help Calmenco! finance new CD and Tour (Canceled)"/>
    <s v="Please consider helping us with our new CD and Riverdance Tour"/>
    <n v="2500"/>
    <n v="0"/>
    <n v="125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7"/>
  </r>
  <r>
    <n v="1240"/>
    <s v="Message of Peace, Love &amp; Unity (Canceled)"/>
    <s v="Sharing positive vibes of Peace, Love &amp; Unity with the World through conscious Reggae Music!"/>
    <n v="8000"/>
    <n v="241"/>
    <n v="412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3769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458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684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2038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2203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217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7"/>
  </r>
  <r>
    <n v="1247"/>
    <s v="BRAIN DEAD to record debut EP with SLAYER producer!"/>
    <s v="BRAIN DEAD is going to record their debut EP and they need your help, Bozos!"/>
    <n v="3500"/>
    <n v="4275"/>
    <n v="3888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n v="3146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5111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4502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605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4159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n v="15197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0012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4536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32695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10855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7"/>
  </r>
  <r>
    <n v="1258"/>
    <s v="Mustard Plug New Record!"/>
    <s v="Mustard Plug needs help funding their new record.  Please help the Grand Rapids, MI band put out their 7th record!"/>
    <n v="12000"/>
    <n v="25577.56"/>
    <n v="18789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n v="2553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3526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2013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326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643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86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3835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8"/>
  </r>
  <r>
    <n v="1266"/>
    <s v="Sensory Station's First EP"/>
    <s v="We are looking to record our first EP produced by Aaron Harris (ISIS/Palms) at Studio West."/>
    <n v="9500"/>
    <n v="9545"/>
    <n v="9523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22198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n v="13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9613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n v="10736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7568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515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n v="407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31872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n v="1966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n v="3066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n v="15459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8286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31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581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n v="7375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6771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n v="155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n v="201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n v="2017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2"/>
  </r>
  <r>
    <n v="1286"/>
    <s v="The Diary of a Nobody"/>
    <s v="A touring production of FRED's modern adaptation of the classic Victorian comic novel, reaching out to new audiences."/>
    <n v="1500"/>
    <n v="1625"/>
    <n v="1563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42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400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n v="1688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n v="365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3686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2"/>
  </r>
  <r>
    <n v="1292"/>
    <s v="Season Scandinavia"/>
    <s v="Empty Deck presents the most exciting unknown contemporary Scandinavian plays in co-production with The Other Room Theatre, Cardiff."/>
    <n v="1700"/>
    <n v="1870"/>
    <n v="1785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2"/>
  </r>
  <r>
    <n v="1293"/>
    <s v="WORSE THAN TIGERS"/>
    <s v="Invest in the world premiere of WORSE THAN TIGERS at ACT, and in the future of Seattle's newest, female-led theatre company: RED STAGE."/>
    <n v="15000"/>
    <n v="15335"/>
    <n v="15168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2"/>
  </r>
  <r>
    <n v="1294"/>
    <s v="HELMER'S LOO"/>
    <s v="We have an award-winning Danish play, now we just need a bathroom set to perform it in. Spend a penny to help us build the set!"/>
    <n v="500"/>
    <n v="610"/>
    <n v="555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n v="252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025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20953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n v="204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n v="392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2"/>
  </r>
  <r>
    <n v="1300"/>
    <s v="Before The Lights Go Up"/>
    <s v="What would you do with the time ticking and the pressure building to make a choice?! Find out what happens in this hilarious new play!!"/>
    <n v="3000"/>
    <n v="4050"/>
    <n v="3525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n v="2028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n v="4030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27926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18897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90886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27879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n v="5568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n v="12190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2"/>
  </r>
  <r>
    <n v="1310"/>
    <s v="k5-jkt.by kiger (Canceled)"/>
    <s v="An essential hoodie that holds all sized smart phones and keep your headphone wires tangle free."/>
    <n v="20000"/>
    <n v="3100"/>
    <n v="1155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165035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n v="2314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26223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91014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n v="70202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2"/>
  </r>
  <r>
    <n v="1316"/>
    <s v="Future Belt (Canceled)"/>
    <s v="Future Belt comes in just 3 sizes, but yet, is designed to fit waists ranging from 25-55 inches. No batteries, no gimmicks."/>
    <n v="75000"/>
    <n v="1"/>
    <n v="3750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10573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n v="2306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3338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0252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234010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17553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166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2746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10243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50565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2485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3837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25204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1437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26709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n v="5058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125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73652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n v="1497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92474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37346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15496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2"/>
  </r>
  <r>
    <n v="1339"/>
    <s v="Linkoo (Canceled)"/>
    <s v="World's Smallest customizable Phone &amp; GPS Watch for kids !"/>
    <n v="50000"/>
    <n v="3317"/>
    <n v="26659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84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21295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505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5057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583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338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6060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252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5930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7605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510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2"/>
  </r>
  <r>
    <n v="1351"/>
    <s v="Purpose: Your Journey To Find Meaning"/>
    <s v="Discover your purpose, live a more fulfilling life, leave a positive footprint on society."/>
    <n v="20000"/>
    <n v="20253"/>
    <n v="20127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n v="11807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n v="1168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82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784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4808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n v="2253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n v="3175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712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7"/>
  </r>
  <r>
    <n v="1360"/>
    <s v="So Bad, It's Good! - A Book of Bad Movies"/>
    <s v="So Bad, It's Good! is a guide to finding the best films for your bad movie night."/>
    <n v="1500"/>
    <n v="2598"/>
    <n v="2049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n v="6780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46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45915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751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</r>
  <r>
    <n v="1366"/>
    <s v="Kick It! A Tribute to the A.K.s"/>
    <s v="A musical memorial for Alexi Petersen."/>
    <n v="7500"/>
    <n v="9486.69"/>
    <n v="8493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535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n v="52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33225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528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n v="7247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2"/>
  </r>
  <r>
    <n v="1372"/>
    <s v="Ted Lukas &amp; the Misled new CD - &quot;FEED&quot;"/>
    <s v="Please help us raise funds to press our new CD!"/>
    <n v="500"/>
    <n v="620"/>
    <n v="56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6"/>
  </r>
  <r>
    <n v="1373"/>
    <s v="Broccoli Samurai: Tour Van or Bust!"/>
    <s v="Help Broccoli Samurai raise money to get a new van and continue bringing you the jams!"/>
    <n v="10000"/>
    <n v="10501"/>
    <n v="1025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2171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5427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n v="6521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405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4"/>
  </r>
  <r>
    <n v="1378"/>
    <s v="SIX BY SEVEN"/>
    <s v="A psychedelic post rock masterpiece!"/>
    <n v="2000"/>
    <n v="4067"/>
    <n v="3034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"/>
  </r>
  <r>
    <n v="1379"/>
    <s v="J. Walter Makes a Record"/>
    <s v="---------The long-awaited debut full-length from Justin Ruddy--------"/>
    <n v="10000"/>
    <n v="11160"/>
    <n v="1058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2"/>
  </r>
  <r>
    <n v="1380"/>
    <s v="BARNFEST 2015"/>
    <s v="A DIY MUSIC FESTIVAL FROM ST. LOUIS MO! Bands make their own festival, help make it legit!"/>
    <n v="25"/>
    <n v="106"/>
    <n v="6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51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n v="8175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3437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n v="3922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2"/>
  </r>
  <r>
    <n v="1385"/>
    <s v="Chi Might Project"/>
    <s v="Musicians, singers &amp; songwriters from all over the world collaborate via YouTube in order to create an amazing album!"/>
    <n v="8000"/>
    <n v="8832.49"/>
    <n v="8416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1"/>
  </r>
  <r>
    <n v="1386"/>
    <s v="MALTESE CROSS: The First Album"/>
    <s v="We are a classic hard rock/heavy metal band just trying to keep rock alive!"/>
    <n v="400"/>
    <n v="875"/>
    <n v="638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n v="4733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5870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1"/>
  </r>
  <r>
    <n v="1389"/>
    <s v="Pre-order DANCEHALL's first record!!!"/>
    <s v="Help fund the pressing of DANCEHALL's first record by pre-ordering it in advance!!!"/>
    <n v="500"/>
    <n v="727"/>
    <n v="614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n v="2928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2"/>
  </r>
  <r>
    <n v="1391"/>
    <s v="Rules and Regulations"/>
    <s v="With the money donated through this project we intend on investing in sound equipment for live shows"/>
    <n v="500"/>
    <n v="551"/>
    <n v="526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2"/>
  </r>
  <r>
    <n v="1392"/>
    <s v="Telesomniac's Debut Album"/>
    <s v="Telesomniac is a rock band from Provo, UT releasing their debut album Thirty-One Flashes in the Dark."/>
    <n v="2500"/>
    <n v="2841"/>
    <n v="267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"/>
  </r>
  <r>
    <n v="1393"/>
    <s v="WolfHunt | Social Commentary Rock Project"/>
    <s v="Rock n' Roll tales of our times"/>
    <n v="10000"/>
    <n v="10235"/>
    <n v="10118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833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"/>
  </r>
  <r>
    <n v="1395"/>
    <s v="Quiet Oaks Full Length Album"/>
    <s v="Help Quiet Oaks record their debut album!!!"/>
    <n v="3500"/>
    <n v="3916"/>
    <n v="3708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6219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0693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4613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0177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468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7457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n v="2615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2"/>
  </r>
  <r>
    <n v="1403"/>
    <s v="Gregorian Rock"/>
    <s v="Gregorian Rock merges Gregorian chant with modern music. It is serene, yet pummeling. It's not for everyone, but it might be for you."/>
    <n v="4000"/>
    <n v="4103"/>
    <n v="4052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n v="737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2"/>
  </r>
  <r>
    <n v="1405"/>
    <s v="The Bible translated into Emoticons"/>
    <s v="Will more people read the Bible if it were translated into Emoticons?"/>
    <n v="25000"/>
    <n v="105"/>
    <n v="12553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6008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508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536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n v="200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300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1504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n v="366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5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n v="25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26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2"/>
  </r>
  <r>
    <n v="1416"/>
    <s v="Glenn's  little book of  quotes"/>
    <s v="glenn's  book of quotes is designed to give the readers a thought for the day , lighten the mood  and put a smile  on their faces."/>
    <n v="50000"/>
    <n v="0"/>
    <n v="2500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n v="2278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2"/>
  </r>
  <r>
    <n v="1418"/>
    <s v="Realidades del Hombre"/>
    <s v="Â¿Y si hubiera una camino intermedio entre ciencia y religion?_x000a_Descubre la respuesta ayudando a publicar y traducir este libro."/>
    <n v="3000"/>
    <n v="6"/>
    <n v="1503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337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n v="57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1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2513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505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n v="451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650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50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n v="2710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23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n v="500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n v="2702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21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n v="2000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n v="6403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n v="45095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n v="7508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503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n v="1904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103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1453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650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9101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75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650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n v="2475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6500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45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1"/>
  </r>
  <r>
    <n v="1447"/>
    <s v="Indian Language Dictionary"/>
    <s v="I'm creating a dictionary of multiple Indian languages."/>
    <n v="500000"/>
    <n v="75"/>
    <n v="250038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10000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4444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n v="5000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n v="9476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700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1250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8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8288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2573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n v="300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250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1850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n v="1250000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5093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4170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743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n v="658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83462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n v="16630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n v="43016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n v="9613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7"/>
  </r>
  <r>
    <n v="1469"/>
    <s v="The Local Global Mashup Show"/>
    <s v="Get the inside edge on the stories that connect Americans to the world -- in your ear every week."/>
    <n v="44250"/>
    <n v="47978"/>
    <n v="46114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n v="1689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n v="32615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29838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n v="165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n v="318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n v="21650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22847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n v="30000"/>
    <n v="33393"/>
    <n v="3169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n v="320404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n v="189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5426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553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2503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n v="352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"/>
  </r>
  <r>
    <n v="1484"/>
    <s v="a book called filtered down thru the stars"/>
    <s v="The mussings of an old wizard"/>
    <n v="2000"/>
    <n v="0"/>
    <n v="100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n v="3425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0024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2"/>
  </r>
  <r>
    <n v="1487"/>
    <s v="You Killed Me First"/>
    <s v="A lover becomes an enemy when a line has been crossed. Torn between memories and reality, his mask of sanity is slipping."/>
    <n v="10000"/>
    <n v="0"/>
    <n v="500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n v="768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250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1898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n v="65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2015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7"/>
  </r>
  <r>
    <n v="1493"/>
    <s v="The Great Grand Zeppelin Chase"/>
    <s v="Help illustrate the sequel to the bestselling _x000a_The Transylvania Flying Squad of Detectives"/>
    <n v="2400"/>
    <n v="0"/>
    <n v="120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272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2"/>
  </r>
  <r>
    <n v="1495"/>
    <s v="A Magical Bildungsroman with a Female Heroine"/>
    <s v="The Adventures of Penelope Hawthorne. Part One: The Spellbook of Dracone."/>
    <n v="2000"/>
    <n v="0"/>
    <n v="100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n v="75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750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529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1003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175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n v="69246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2"/>
  </r>
  <r>
    <n v="1502"/>
    <s v="Cosmic Surgery"/>
    <s v="Cosmic Surgery is a photo book, set in the not too distant future where the world of cosmetic surgery is about to be transformed"/>
    <n v="22000"/>
    <n v="22318"/>
    <n v="22159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3898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"/>
  </r>
  <r>
    <n v="1504"/>
    <s v="RYU X RIO"/>
    <s v="A football photography book like no other about the 2014 World Cup in Brazil, by Ryu Voelkel."/>
    <n v="6500"/>
    <n v="18066"/>
    <n v="12283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6287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n v="1586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189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9496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9569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6083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4826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11529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n v="10001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25810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n v="385784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7736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9649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2903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9151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8313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38778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51975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20798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4605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562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n v="25338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n v="3683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4"/>
  </r>
  <r>
    <n v="1528"/>
    <s v="Don't Go Outside: Tokyo Street Photos"/>
    <s v="A book of street photos from around Shibuya that I've made between 2011-2016."/>
    <n v="3000"/>
    <n v="8447"/>
    <n v="5724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n v="19065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41095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2"/>
  </r>
  <r>
    <n v="1531"/>
    <s v="Smell the [City of] Roses"/>
    <s v="A street level, film, photographic representation of the character of the City of Roses, from a native Portlander's honest perspective."/>
    <n v="2350"/>
    <n v="4135"/>
    <n v="3243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146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n v="5515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19415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64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1019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n v="16794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709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23599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634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9003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26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n v="113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50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2"/>
  </r>
  <r>
    <n v="1545"/>
    <s v="Nevada County Hearts"/>
    <s v="&quot;He will not be a wise man who does not study human hearts!&quot;_x000a_Hope in natural art, creation!"/>
    <n v="3000"/>
    <n v="1"/>
    <n v="150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n v="645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1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4"/>
  </r>
  <r>
    <n v="1548"/>
    <s v="Change the World through Color"/>
    <s v="Beauty is in the eye of the beholder and I want to inspire conservation through color."/>
    <n v="700"/>
    <n v="60"/>
    <n v="38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n v="33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426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n v="175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3208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300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20000"/>
    <n v="0"/>
    <n v="1000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n v="375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n v="1089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n v="13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393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n v="752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2"/>
  </r>
  <r>
    <n v="1560"/>
    <s v="Fine Art Landscape 2015 Calendar"/>
    <s v="I would like to share my landscape photographic travels of 2014 with more than just family an friends. 12 months of images."/>
    <n v="2500"/>
    <n v="94"/>
    <n v="129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5034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200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3043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500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05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n v="30000"/>
    <n v="6375"/>
    <n v="18188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425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205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n v="1500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n v="4242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09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1313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4612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253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146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2825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028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51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n v="1681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n v="875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n v="503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2"/>
  </r>
  <r>
    <n v="1582"/>
    <s v="Scenes from New Orleans"/>
    <s v="I create canvas prints of images from in and around New Orleans"/>
    <n v="1000"/>
    <n v="93"/>
    <n v="547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0008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60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179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"/>
  </r>
  <r>
    <n v="1586"/>
    <s v="Missouri In Pictures"/>
    <s v="Show the world the beauty that is in all of our back yards!"/>
    <n v="1500"/>
    <n v="0"/>
    <n v="75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375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258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2"/>
  </r>
  <r>
    <n v="1589"/>
    <s v="A Side Of The World In Canvas"/>
    <s v="I want to be able to have my own photography inside a canvas and have it be displayed everywhere."/>
    <n v="1200"/>
    <n v="0"/>
    <n v="60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2"/>
  </r>
  <r>
    <n v="1590"/>
    <s v="An Italian Adventure"/>
    <s v="Discover Italy through photography."/>
    <n v="60000"/>
    <n v="1020"/>
    <n v="3051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9046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n v="13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2"/>
  </r>
  <r>
    <n v="1593"/>
    <s v="Picturing Italy"/>
    <s v="A trip to fulfill a dream of capturing the wonders and history of ancient Italy in person."/>
    <n v="22000"/>
    <n v="3"/>
    <n v="11002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2"/>
  </r>
  <r>
    <n v="1594"/>
    <s v="Scenes and Things from New Orleans"/>
    <s v="I photograph my love of New Orleans, create canvases and share those memories with you."/>
    <n v="1000"/>
    <n v="205"/>
    <n v="603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5014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1663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750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n v="40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n v="25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n v="2684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260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n v="1500"/>
    <n v="1502.5"/>
    <n v="1501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7"/>
  </r>
  <r>
    <n v="1603"/>
    <s v="Max's First Solo Album!"/>
    <s v="An exercise in the wild and dangerous world of solo musicianship by Maxwell D Feinstein."/>
    <n v="2000"/>
    <n v="2000.66"/>
    <n v="2000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3110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6021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040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n v="12256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n v="1208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638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7"/>
  </r>
  <r>
    <n v="1610"/>
    <s v="So The Story Goes: The New Album by &quot;Just Joe&quot; Altier"/>
    <s v="So The Story Goes is the upcoming album from &quot;Just Joe&quot; Altier."/>
    <n v="2000"/>
    <n v="5437"/>
    <n v="3719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6"/>
  </r>
  <r>
    <n v="1611"/>
    <s v="Skelton-Luns CD/7&quot;             No Big Deal."/>
    <s v="Skelton-Luns CD/7&quot; No Big Deal."/>
    <n v="800"/>
    <n v="1001"/>
    <n v="9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n v="525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n v="1008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5068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8565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"/>
  </r>
  <r>
    <n v="1616"/>
    <s v="Aly Jados: the New EP rOckNrOLLa"/>
    <s v="HELP! We don't have much time.....Join Aly Jados in making her new EP a reality before the world ends!!!!"/>
    <n v="10000"/>
    <n v="10420"/>
    <n v="1021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n v="8605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n v="1538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75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065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n v="553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n v="6960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754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n v="109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n v="9575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n v="8048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n v="217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6"/>
  </r>
  <r>
    <n v="1628"/>
    <s v="&quot;Songs for Tsippora&quot; Byronâ€™s DEBUT EP"/>
    <s v="Original Jewish rock music on human relationships and identity"/>
    <n v="4000"/>
    <n v="4037"/>
    <n v="4019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611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7305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2796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n v="4033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7"/>
  </r>
  <r>
    <n v="1633"/>
    <s v="ELIZABETH REX"/>
    <s v="We are a four piece rock band that has played shows in and around NYC including Mercury Lounge.  Two of our members are now in LA."/>
    <n v="10000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7"/>
  </r>
  <r>
    <n v="1634"/>
    <s v="RUBEDO: Debut Full Length Album"/>
    <s v="Recording Debut  Album w/ Producer Ikey Owens from Free Moral Agents/ The Mars Volta"/>
    <n v="2000"/>
    <n v="2010"/>
    <n v="2005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2253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n v="458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51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n v="1025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n v="540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n v="2500"/>
    <n v="2535"/>
    <n v="2518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n v="5000"/>
    <n v="6235"/>
    <n v="5618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n v="1047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27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n v="2102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511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n v="259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n v="3811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2416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2008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4515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n v="6856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10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6"/>
  </r>
  <r>
    <n v="1655"/>
    <s v="Meg Porter Debut EP!"/>
    <s v="Berklee College of Music student, Meg Porter needs YOUR help to fund her very first EP!"/>
    <n v="1500"/>
    <n v="2143"/>
    <n v="1822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n v="7513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n v="25617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n v="6967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n v="532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n v="542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n v="7999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8106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7"/>
  </r>
  <r>
    <n v="1663"/>
    <s v="ghost -- a music video"/>
    <s v="music is as important to the eyes as it is to the ears. help bring ghost to life in front of your eyes."/>
    <n v="1000"/>
    <n v="1080"/>
    <n v="104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2"/>
  </r>
  <r>
    <n v="1664"/>
    <s v="Grace Sings Grace"/>
    <s v="Korean-American Soprano Grace's Debut Album - coming up in June 2012. Come and be part of this exciting project!"/>
    <n v="2500"/>
    <n v="3060.22"/>
    <n v="2780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n v="384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n v="3261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3857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8106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n v="2000"/>
    <n v="2795"/>
    <n v="2398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13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n v="2000"/>
    <n v="2013.47"/>
    <n v="200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n v="181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2395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754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1"/>
  </r>
  <r>
    <n v="1675"/>
    <s v="The Great Party's Debut Album!"/>
    <s v="The Great Party is releasing their debut album. Here's your chance to be a part of it!"/>
    <n v="1000"/>
    <n v="1374.16"/>
    <n v="1187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7"/>
  </r>
  <r>
    <n v="1676"/>
    <s v="Bridge 19 CD Release Tour"/>
    <s v="Help fund Bridge 19's tour in support of their first duo record, to be released in May 2012."/>
    <n v="3000"/>
    <n v="3460"/>
    <n v="323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n v="635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638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275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7"/>
  </r>
  <r>
    <n v="1680"/>
    <s v="Kick Out a Record"/>
    <s v="Working Musician dilemma #164: how the taxman put Kick the Record 2.0 on hold"/>
    <n v="1000"/>
    <n v="1175"/>
    <n v="1088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65462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n v="300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4"/>
  </r>
  <r>
    <n v="1683"/>
    <s v="Manman doudou tÃ©moignage d'une mÃ¨re Album"/>
    <s v="Rendre tÃ©moignage de ce que Dieu fait chaque jour pour moi et venir en  aide  aux autres, c'est  mon but."/>
    <n v="3500"/>
    <n v="760"/>
    <n v="213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4"/>
  </r>
  <r>
    <n v="1684"/>
    <s v="Goodness &amp; Mercy EP - Marty Mikles"/>
    <s v="New Music from Marty Mikles!  A new EP all about God's Goodness &amp; Mercy."/>
    <n v="8000"/>
    <n v="8730"/>
    <n v="8365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n v="35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2509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6563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n v="2886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4"/>
  </r>
  <r>
    <n v="1689"/>
    <s v="Fly Away"/>
    <s v="Praising the Living God in the second half of life."/>
    <n v="2400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n v="1568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n v="20021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n v="369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n v="164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n v="5003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703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15000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7513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6250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4"/>
  </r>
  <r>
    <n v="1699"/>
    <s v="THE WORSHIP ALBUM!"/>
    <s v="Friends! Will you help me create a new worship album??! I want this album to give God the worship he deserves and draw people to Him."/>
    <n v="5105"/>
    <n v="216"/>
    <n v="2661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12606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253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825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n v="2526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2"/>
  </r>
  <r>
    <n v="1704"/>
    <s v="Jericho Down Worship Album"/>
    <s v="We want to record an album of popular praise &amp; worship songs with our own influence and style."/>
    <n v="2000"/>
    <n v="1302"/>
    <n v="1651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n v="100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n v="275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2744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n v="350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1"/>
  </r>
  <r>
    <n v="1709"/>
    <s v="Psalms"/>
    <s v="A project to set psalms to music. The psalms are taken from the English Standard Version (ESV) of the Bible."/>
    <n v="1750"/>
    <n v="85"/>
    <n v="918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2517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525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250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2"/>
  </r>
  <r>
    <n v="1713"/>
    <s v="&quot;UNCOVERED ME&quot;"/>
    <s v="This music project is a compilation to my up-coming book UNCOVERED ME, I need your support to help me go to New York and complete it."/>
    <n v="3000"/>
    <n v="50"/>
    <n v="152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3484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2"/>
  </r>
  <r>
    <n v="1715"/>
    <s v="The Heart of a P.K."/>
    <s v="Kimberly Stokes the daughter of Elder Baby Stokes Jr, of Bibleway C.O.G.I.C, is currently working on a EP. She is sharing her heart"/>
    <n v="5000"/>
    <n v="11"/>
    <n v="2506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1075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"/>
  </r>
  <r>
    <n v="1717"/>
    <s v="Shift Records A New EP!"/>
    <s v="Our first record created to reach, inspire, and ultimately express the love of Jesus to our generation."/>
    <n v="3265"/>
    <n v="1395"/>
    <n v="2330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1"/>
  </r>
  <r>
    <n v="1718"/>
    <s v="The Prodigal Son"/>
    <s v="A melody for the galaxy."/>
    <n v="35000"/>
    <n v="75"/>
    <n v="17538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201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2113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250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2"/>
  </r>
  <r>
    <n v="1722"/>
    <s v="Preserving the DC Gospel Stars"/>
    <s v="I am raising money to leave a legacy for the DC Gospel Stars and preserve this art form for music lovers of this style."/>
    <n v="2880"/>
    <n v="1"/>
    <n v="144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5325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n v="301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303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4348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50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n v="1053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500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n v="150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2"/>
  </r>
  <r>
    <n v="1731"/>
    <s v="Sam Cox Band First Christian Tour"/>
    <s v="We are a Christin Worship band looking to midwest tour. God Bless!"/>
    <n v="1000"/>
    <n v="0"/>
    <n v="50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n v="200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n v="500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n v="225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2"/>
  </r>
  <r>
    <n v="1735"/>
    <s v="Leo's RainSong Artist program"/>
    <s v="RainSong is letting my buy a discounted guitar. I will use this to offer my talents to the ministry programs I'm a part of."/>
    <n v="1000"/>
    <n v="110"/>
    <n v="555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n v="1511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2"/>
  </r>
  <r>
    <n v="1737"/>
    <s v="Healing"/>
    <s v="An instrumental project in which all songs are incorporated around the healing power of our God. Used for times of prayer &amp; devotion"/>
    <n v="4000"/>
    <n v="850"/>
    <n v="2425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2"/>
  </r>
  <r>
    <n v="1738"/>
    <s v="The Flashing Lights"/>
    <s v="Music that inspires and gives hope for overcoming and change. And it is good music."/>
    <n v="5000"/>
    <n v="20"/>
    <n v="251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50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n v="150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2"/>
  </r>
  <r>
    <n v="1741"/>
    <s v="Caught off Guard"/>
    <s v="A photo journal documenting my experiences and travels across New Zealand"/>
    <n v="1200"/>
    <n v="1330"/>
    <n v="1265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2088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6013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n v="6008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749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8608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922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2"/>
  </r>
  <r>
    <n v="1748"/>
    <s v="So It Is: Vancouver"/>
    <s v="Telling the story of the city through remarkable people who live in Vancouver today."/>
    <n v="50000"/>
    <n v="64974"/>
    <n v="57487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2"/>
  </r>
  <r>
    <n v="1749"/>
    <s v="E FOTOGRAFESCHE RECKBLECK - 367 DEEG AM AUSLAND ASAZ"/>
    <s v="Help me fund the production run of my first book by local Photographer Sandro Ortolani."/>
    <n v="10050"/>
    <n v="12410.5"/>
    <n v="11230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754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"/>
  </r>
  <r>
    <n v="1751"/>
    <s v="Daily Bread: Stories from Rural Greece"/>
    <s v="Photographs and stories culled from 10 years of road trips through rural Greece"/>
    <n v="10000"/>
    <n v="10290"/>
    <n v="10145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</r>
  <r>
    <n v="1752"/>
    <s v="Adfectus Book"/>
    <s v="A little book of calm, in picture form, that will soothe the soul and un-furrow the brow."/>
    <n v="1200"/>
    <n v="3122"/>
    <n v="2161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56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n v="8948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28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n v="5578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n v="54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074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"/>
  </r>
  <r>
    <n v="1759"/>
    <s v="Death Valley"/>
    <s v="Death Valley will be the first photo book of Andi State"/>
    <n v="5000"/>
    <n v="5330"/>
    <n v="5165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n v="6636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1"/>
  </r>
  <r>
    <n v="1761"/>
    <s v="I Wanted To See Boobs"/>
    <s v="A hardcover photobook telling the naked truth of a young photographers journey."/>
    <n v="100"/>
    <n v="155"/>
    <n v="128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2"/>
  </r>
  <r>
    <n v="1762"/>
    <s v="&quot;The Naked Pixel&quot; Ali Pakele"/>
    <s v="Project rewards $25 gets you 190+ digital images"/>
    <n v="100"/>
    <n v="885"/>
    <n v="493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2115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n v="6578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9967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75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3643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2594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2054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9173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548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3179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15939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1824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26829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2668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2726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5498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n v="7493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n v="20962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3459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20211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n v="24739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494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14427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1403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5767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2"/>
  </r>
  <r>
    <n v="1788"/>
    <s v="Beyond the Pale"/>
    <s v="A photo book celebrating Goths, exploring their lives and giving an insight into what Goth is for them."/>
    <n v="5500"/>
    <n v="76"/>
    <n v="2788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402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17318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2"/>
  </r>
  <r>
    <n v="1791"/>
    <s v="disCover: Napoli"/>
    <s v="For the love of street photography and the beauty of traditional cultures in southern Italy."/>
    <n v="3000"/>
    <n v="107"/>
    <n v="1554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2014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52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4999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2"/>
  </r>
  <r>
    <n v="1795"/>
    <s v="THE AFGHANS - A Photo Book"/>
    <s v="A photography book documenting the impact of the ISAF mission on the Afghan people of Mazar-e Sharif."/>
    <n v="28000"/>
    <n v="10846"/>
    <n v="194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n v="11595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8378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9091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n v="2035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78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n v="9678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2"/>
  </r>
  <r>
    <n v="1802"/>
    <s v="Out Of The Dark"/>
    <s v="Inner Darkness turned into a photobook. Personal work i shot during my recovery...in Berlin."/>
    <n v="3500"/>
    <n v="1697"/>
    <n v="2599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2"/>
  </r>
  <r>
    <n v="1803"/>
    <s v="On the Verge, the book."/>
    <s v="Photographs capture fleeting experiences, where childhood is our past and adulthood is our future. In between. On the verge."/>
    <n v="17500"/>
    <n v="5390"/>
    <n v="11445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76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n v="15346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n v="10296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2777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19797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4"/>
  </r>
  <r>
    <n v="1809"/>
    <s v="Hamilton: A Different Perspective"/>
    <s v="A stunning photo book highlighting the visual diversity of the City of Hamilton and showcasing it in a new light."/>
    <n v="3500"/>
    <n v="380"/>
    <n v="194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2"/>
  </r>
  <r>
    <n v="1810"/>
    <s v="Film Speed"/>
    <s v="Film Speed is a series of Zines focusing on architecture shot completely on 35 and 120mm film."/>
    <n v="450"/>
    <n v="15"/>
    <n v="23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2702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683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n v="4375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8951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n v="150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2"/>
  </r>
  <r>
    <n v="1816"/>
    <s v="Moments of Passion"/>
    <s v="A unique Photographic Book Project about the Passionate Moments and Strong Emotions that lie within Karate"/>
    <n v="25000"/>
    <n v="509"/>
    <n v="12755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1"/>
  </r>
  <r>
    <n v="1817"/>
    <s v="Through the Lens of Jerry Gustafson"/>
    <s v="Hundreds of breathtaking rodeo photographs collected in a beautiful coffee table book."/>
    <n v="18000"/>
    <n v="9419"/>
    <n v="13710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n v="750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13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13854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2"/>
  </r>
  <r>
    <n v="1821"/>
    <s v="Glass Cloud on the road!"/>
    <s v="Glass Cloud tour dates are already beginning to pile up. They are turning to YOU to help get them from town to town."/>
    <n v="2500"/>
    <n v="3372.25"/>
    <n v="2936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756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6"/>
  </r>
  <r>
    <n v="1824"/>
    <s v="Tin Man's Broken Wisdom Fund"/>
    <s v="cd fund raiser"/>
    <n v="3000"/>
    <n v="3002"/>
    <n v="3001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205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n v="201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027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2001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2000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n v="15115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15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n v="425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n v="725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n v="10903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51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n v="7509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122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1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n v="1527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n v="94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n v="2018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2253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1200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51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7845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27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311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n v="9069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6273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n v="808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5159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n v="11115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n v="2000"/>
    <n v="2025"/>
    <n v="2013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579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n v="3000"/>
    <n v="3955"/>
    <n v="3478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n v="876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12500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728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4"/>
  </r>
  <r>
    <n v="1863"/>
    <s v="Project: 20M813"/>
    <s v="This is an Android game where you take control of the zombies and try to eat your way to world domination!"/>
    <n v="2500"/>
    <n v="10"/>
    <n v="125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644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55002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n v="12563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n v="1000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n v="13109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n v="500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n v="193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5583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0106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2"/>
  </r>
  <r>
    <n v="1873"/>
    <s v="The Red Card Blue Card Game"/>
    <s v="It's time for The Red Card Blue Card Game to be available everywhere! Help save the sanity of ALL parent's! Help make it an App!!"/>
    <n v="8000"/>
    <n v="36"/>
    <n v="4018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n v="80013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"/>
  </r>
  <r>
    <n v="1875"/>
    <s v="Claws &amp; Fins"/>
    <s v="Sea opposition of Crab's family and angry fishes. Who is going to win, and who is going to loose ?!"/>
    <n v="10000"/>
    <n v="51"/>
    <n v="5026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n v="14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3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n v="400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2503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n v="3002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n v="272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3365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23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176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n v="4949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213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3168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3326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n v="2066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675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278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n v="592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n v="255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n v="1073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9150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2"/>
  </r>
  <r>
    <n v="1896"/>
    <s v="the bridge"/>
    <s v="My barely anticipated second album of self produced songs is ready to go.  Just need a little help to cover mastering, artwork etc."/>
    <n v="451"/>
    <n v="559"/>
    <n v="505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n v="6428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223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05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2617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50835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n v="506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n v="2199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n v="2502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2521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3569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n v="15043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2717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9970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59243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n v="2125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3983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n v="24319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63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54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005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"/>
  </r>
  <r>
    <n v="1917"/>
    <s v="Chronovisor:The MOST innovative watch for night time reading"/>
    <s v="Let's build a legendary brand altogether"/>
    <n v="390000"/>
    <n v="205025"/>
    <n v="297513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263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369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n v="7152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2"/>
  </r>
  <r>
    <n v="1921"/>
    <s v="The Fine Spirits are making an album!"/>
    <s v="The Fine Spirits are making an album, but we need your help!"/>
    <n v="1500"/>
    <n v="2052"/>
    <n v="1776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n v="215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n v="213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n v="3216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n v="157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215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n v="61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n v="259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n v="3205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n v="1135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n v="2206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543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8173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559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n v="2605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8120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n v="862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6195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0535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n v="88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n v="282648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7153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n v="90263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7611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224009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9366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803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n v="450106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"/>
  </r>
  <r>
    <n v="1949"/>
    <s v="Shake Your Power"/>
    <s v="#ShakeYourPower brings clean energy to places in the world without electricity through the power of music."/>
    <n v="50000"/>
    <n v="53001.3"/>
    <n v="5150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72124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78111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n v="522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n v="15000"/>
    <n v="33892"/>
    <n v="24446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6"/>
  </r>
  <r>
    <n v="1954"/>
    <s v="Orison â€“ Rethink the Power of Energy"/>
    <s v="The First Home Battery System You Simply Plug in to Install"/>
    <n v="50000"/>
    <n v="349474"/>
    <n v="199737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104705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11821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2"/>
  </r>
  <r>
    <n v="1957"/>
    <s v="freeSoC and freeSoC Mini"/>
    <s v="An open hardware platform for the best microcontroller in the world."/>
    <n v="30000"/>
    <n v="50251.41"/>
    <n v="40126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53745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n v="12837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76266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60269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4646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21554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6037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905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53372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47013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96242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7908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n v="30795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726055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9681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353263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47550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n v="246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n v="8932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n v="125583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281711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n v="21490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2"/>
  </r>
  <r>
    <n v="1980"/>
    <s v="YOUMO - Your Smart Modular Power Strip"/>
    <s v="Multi-power charging that is smarter, stylish and designed for you."/>
    <n v="50000"/>
    <n v="177412.01"/>
    <n v="113706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94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9000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n v="17210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9086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826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00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n v="3918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2"/>
  </r>
  <r>
    <n v="1988"/>
    <s v="Phillip Michael Photography"/>
    <s v="Expressing art in an image!"/>
    <n v="6000"/>
    <n v="25"/>
    <n v="3013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2"/>
  </r>
  <r>
    <n v="1989"/>
    <s v="Shutters of Hope: The Real Faces of Infertility"/>
    <s v="Creating an awareness for infertility through photographing families and showcasing the real faces of infertility."/>
    <n v="5000"/>
    <n v="50"/>
    <n v="252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n v="1755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n v="107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2"/>
  </r>
  <r>
    <n v="1992"/>
    <s v="The Wonderful World of Princes &amp; Princesses"/>
    <s v="A complete revamp of all the Disney Princes &amp; Princesses!"/>
    <n v="1500"/>
    <n v="2"/>
    <n v="751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100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160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n v="539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6690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325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157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5618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2813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n v="132586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9199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n v="103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83605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33552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8696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0785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705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101290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1"/>
  </r>
  <r>
    <n v="2010"/>
    <s v="Weighitz: Weigh Smarter"/>
    <s v="Weighitz are miniature smart scales designed to weigh anything in the home."/>
    <n v="30000"/>
    <n v="96015.9"/>
    <n v="63008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22989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8373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2"/>
  </r>
  <r>
    <n v="2013"/>
    <s v="Portal: Turbocharged WiFi"/>
    <s v="Crowds can slow WiFi to a crawl, but not Portal. Stream ultraHD videos without buffering and play Internet games without lagging."/>
    <n v="160000"/>
    <n v="791862"/>
    <n v="475931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11870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n v="7668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n v="51077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28138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n v="65729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16982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193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9528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12569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30730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n v="13707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12046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2"/>
  </r>
  <r>
    <n v="2026"/>
    <s v="MIDI Sprout - Biodata Sonification Device"/>
    <s v="MIDI Sprout enables plants to play synthesizers in real time."/>
    <n v="25000"/>
    <n v="33370.769999999997"/>
    <n v="29185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10125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"/>
  </r>
  <r>
    <n v="2028"/>
    <s v="Building the Open Source Bussard Fusion Reactor "/>
    <s v="Building an open source Bussard fusion reactor, aka the Polywell."/>
    <n v="3000"/>
    <n v="3785"/>
    <n v="3393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n v="5765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53451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n v="55088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50524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n v="34835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189860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n v="12441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n v="34750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2002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n v="2082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n v="147636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n v="5223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3389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1177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4198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n v="15616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22520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1055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99470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05541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n v="55048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8664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n v="9215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11326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502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37379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8023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63363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2667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n v="3434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36519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705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5198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n v="107489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n v="4961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38137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9843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3186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562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25653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57102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60830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38073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75337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2630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"/>
  </r>
  <r>
    <n v="2074"/>
    <s v="Advanced Simulation Products - PC Gaming Controllers"/>
    <s v="Creating PC gaming controllers to bring your gaming experience to a new level."/>
    <n v="600"/>
    <n v="615"/>
    <n v="608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n v="88910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n v="575797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53877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n v="2312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19409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303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n v="3755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n v="158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n v="80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n v="3125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6706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n v="401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527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n v="3233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n v="2755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n v="8602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984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6039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n v="1519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3860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n v="605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n v="601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6"/>
  </r>
  <r>
    <n v="2099"/>
    <s v="Roosevelt Died."/>
    <s v="Our tour van died, we need help!"/>
    <n v="3000"/>
    <n v="3971"/>
    <n v="3486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n v="71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2133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n v="118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n v="7777"/>
    <n v="11364"/>
    <n v="9571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n v="918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n v="354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2278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n v="2077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6585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n v="413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2"/>
  </r>
  <r>
    <n v="2110"/>
    <s v="&quot;Vision&quot; - New Album - Brent Brown"/>
    <s v="Brent Brown's breakout new album! Requires help from the record label... You!"/>
    <n v="2000"/>
    <n v="2007"/>
    <n v="200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2065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n v="717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5118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n v="2443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48217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7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"/>
  </r>
  <r>
    <n v="2118"/>
    <s v="PORCHES. vs. THE U.S.A."/>
    <s v="PORCHES.  and Documentarians tour from New York to San Francisco and back."/>
    <n v="1000"/>
    <n v="1346.11"/>
    <n v="1173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n v="2008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n v="8000"/>
    <n v="8070.43"/>
    <n v="8035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n v="2514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n v="40155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27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n v="608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n v="30426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2"/>
  </r>
  <r>
    <n v="2126"/>
    <s v="DodgeBall Blitz"/>
    <s v="Lead your team to victory in this fast-paced, action, sports game! Use Power-ups and avoid attacks as you fight for victory!"/>
    <n v="20000"/>
    <n v="10"/>
    <n v="1000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18038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n v="7513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118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n v="21043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263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n v="51056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08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n v="3052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n v="2739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n v="40024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32102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564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n v="15813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25028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n v="750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55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13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n v="35500"/>
    <n v="607"/>
    <n v="18054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9783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n v="250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n v="196358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51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n v="100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n v="50000"/>
    <n v="405"/>
    <n v="25203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n v="22559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n v="1502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186330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26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558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n v="28747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n v="48072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n v="159885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813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n v="5043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n v="432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n v="4776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29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2"/>
  </r>
  <r>
    <n v="2164"/>
    <s v="Rosaline debut record"/>
    <s v="South Florida roots country/rock outfit's long awaited debut record"/>
    <n v="5500"/>
    <n v="5645"/>
    <n v="5573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n v="2983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246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65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n v="19942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4"/>
  </r>
  <r>
    <n v="2170"/>
    <s v="STETSON'S NEW EP"/>
    <s v="We are a hard rock band from Northern California trying to raise $350 for our next EP. Be a part of our journey!"/>
    <n v="350"/>
    <n v="633"/>
    <n v="492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2"/>
  </r>
  <r>
    <n v="2171"/>
    <s v="Brainspoonâ€™s New Record"/>
    <s v="Like records? We do, too! Help this Los Angeles based rock 'n' roll band get their new album out on vinyl!"/>
    <n v="4000"/>
    <n v="4243"/>
    <n v="4122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2"/>
  </r>
  <r>
    <n v="2172"/>
    <s v="Hollow point 9, Sins Of Yesterday CD"/>
    <s v="hey friends. We are Hollow Point 9._x000a_We are calling on you to help us._x000a_In our journey to make our debut album."/>
    <n v="1000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4766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n v="4060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n v="1225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n v="565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n v="2502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n v="2983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n v="1307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2"/>
  </r>
  <r>
    <n v="2180"/>
    <s v="FOUR STAR MARY &quot;PIECES&quot;"/>
    <s v="Help fund the new record by independent alternative rockers FOUR STAR MARY &quot;PIECES&quot;"/>
    <n v="5000"/>
    <n v="5359.21"/>
    <n v="5180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n v="2531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n v="9363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5304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n v="19237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n v="48924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n v="20968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n v="11146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14070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n v="3620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27038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n v="824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70874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1428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n v="31869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n v="50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2"/>
  </r>
  <r>
    <n v="2196"/>
    <s v="LACORSA Grand Prix Game (relaunch)"/>
    <s v="Race your friends in style with this classic Grand Prix game."/>
    <n v="14000"/>
    <n v="15937"/>
    <n v="14969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n v="157655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2"/>
  </r>
  <r>
    <n v="2198"/>
    <s v="Rivals: Masters of the Deep"/>
    <s v="A tactical Miniatures board game for 2-4 players set in a mysterious underwater realm where 4 factions battle for supremacy."/>
    <n v="40000"/>
    <n v="53157"/>
    <n v="46579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2"/>
  </r>
  <r>
    <n v="2199"/>
    <s v="Decadolo. Flip it!"/>
    <s v="A new strategic board game designed to flip out your opponent."/>
    <n v="9000"/>
    <n v="13228"/>
    <n v="11114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6422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n v="265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n v="16084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n v="2096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747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945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n v="1115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08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n v="627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4229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369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6432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8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"/>
  </r>
  <r>
    <n v="2214"/>
    <s v="Spiff is ready to join the digital age!"/>
    <s v="Join this Kickstarter project today to assist Spiff in converting his analog recordings from the 80's to digital!"/>
    <n v="600"/>
    <n v="1755.01"/>
    <n v="1178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705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30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23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2228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n v="1008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2"/>
  </r>
  <r>
    <n v="2220"/>
    <s v="Be Part of Darkpine's Debut EP"/>
    <s v="Darkpine is recording and releasing a 5-track EP within the coming months this summer and hopes for your support."/>
    <n v="3500"/>
    <n v="3540"/>
    <n v="352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7805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n v="657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n v="20066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17158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09708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8762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6730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6372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0858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n v="9603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640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n v="14895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54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633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n v="164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n v="8920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n v="40764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4748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4"/>
  </r>
  <r>
    <n v="2239"/>
    <s v="Pro Tabletop Gaming Audio Collection"/>
    <s v="Next stretch goal unlocks at $33,000 and/or 500 backers unlocks 2 bonus stretch goals."/>
    <n v="25000"/>
    <n v="32006.67"/>
    <n v="28503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9267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n v="453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n v="73005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652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4"/>
  </r>
  <r>
    <n v="2244"/>
    <s v="Warbands of the Cold North III"/>
    <s v="Finely sculpted 28mm Classic Fantasy metal and resin miniatures perfectly themed for use as a warband or adventuring party."/>
    <n v="5000"/>
    <n v="18851"/>
    <n v="11926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n v="5494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2502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2"/>
  </r>
  <r>
    <n v="2247"/>
    <s v="Foragers"/>
    <s v="Take on the role of an ancient forager in this fun strategy game from the designer of Biblios."/>
    <n v="18500"/>
    <n v="19324"/>
    <n v="18912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7253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n v="4704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n v="134389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n v="9964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16753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8508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2"/>
  </r>
  <r>
    <n v="2254"/>
    <s v="Green Couch Games Limited: FrogFlip!"/>
    <s v="A dexterity microgame by father/daughter team, Jason and Claire Kotarski. Make 100 project."/>
    <n v="500"/>
    <n v="2299"/>
    <n v="1400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4"/>
  </r>
  <r>
    <n v="2255"/>
    <s v="Jumbo Jets - Jet Set Expansion Set #2"/>
    <s v="This is the second set of 5 expansions for our route-building game, Jet Set!"/>
    <n v="3950"/>
    <n v="11323"/>
    <n v="7637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n v="775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202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1"/>
  </r>
  <r>
    <n v="2258"/>
    <s v="A Sundered World"/>
    <s v="A Dungeon World campaign setting that takes place after the end of the worlds."/>
    <n v="2200"/>
    <n v="3223"/>
    <n v="2712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2"/>
  </r>
  <r>
    <n v="2259"/>
    <s v="The Second Breakfast"/>
    <s v="More Halfmen, more goats, more guns, and most of all some neat buildings and structures for the little fellas to hang out in!"/>
    <n v="1000"/>
    <n v="18671"/>
    <n v="9836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n v="5337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4398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n v="4194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808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8401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99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1"/>
  </r>
  <r>
    <n v="2266"/>
    <s v="GOAT LORDS."/>
    <s v="Want to be LORD OF THE GOATS? Start building your herd using thievery, magic, bombs and mostly goats."/>
    <n v="1500"/>
    <n v="4804"/>
    <n v="3152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n v="48053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28364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n v="2377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n v="102531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38309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n v="7283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n v="4005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2745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1650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4723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n v="10246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n v="3707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n v="126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2467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2"/>
  </r>
  <r>
    <n v="2281"/>
    <s v="Lewis Robertson Band EP!"/>
    <s v="I am trying to get a new band off the ground, and in order to be taken seriously and get gigs, we need some killer recordings!"/>
    <n v="300"/>
    <n v="555"/>
    <n v="428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n v="107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30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6"/>
  </r>
  <r>
    <n v="2284"/>
    <s v="Make a record, write a song, take the Vinyl Skyway. "/>
    <s v="The Vinyl Skyway reunite to make a third album. "/>
    <n v="6000"/>
    <n v="6373.27"/>
    <n v="618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332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494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n v="1556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53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341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2073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6"/>
  </r>
  <r>
    <n v="2293"/>
    <s v="&quot;Hurt N' Wrong&quot; New Album Fundraiser!"/>
    <s v="Donate here to be a part of the upcoming album. Every little bit helps!"/>
    <n v="850"/>
    <n v="920"/>
    <n v="885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152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352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n v="8718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n v="1003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n v="30761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67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n v="805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"/>
  </r>
  <r>
    <n v="2301"/>
    <s v="Time Crash"/>
    <s v="We are America's first trock band, and we're ready to bring you our first album!"/>
    <n v="5000"/>
    <n v="6680.22"/>
    <n v="584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3113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75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6021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811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3618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030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5032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6200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8918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n v="9185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3118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6896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42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n v="2533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5303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n v="408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552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3116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n v="5217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7344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n v="1393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n v="185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4"/>
  </r>
  <r>
    <n v="2324"/>
    <s v="Pies not Lies"/>
    <s v="A city centre shop selling great locally made food with room to chat and learn about eachother."/>
    <n v="7500"/>
    <n v="1555"/>
    <n v="4528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4"/>
  </r>
  <r>
    <n v="2325"/>
    <s v="MAGA Private Label Spicy Sauce"/>
    <s v="Do you like to Maga? Do you like hot sauce as spicy as your memes? Do you like sexy frogs? Of course you do were all adults here."/>
    <n v="1000"/>
    <n v="80"/>
    <n v="54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554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4"/>
  </r>
  <r>
    <n v="2327"/>
    <s v="Kraut Source - Fermentation Made Simple"/>
    <s v="Gourmet Fermentation in a Mason Jar. Create delicious, nutritious fermented foods at home."/>
    <n v="35000"/>
    <n v="184133.01"/>
    <n v="109567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1772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n v="2574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35424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2"/>
  </r>
  <r>
    <n v="2331"/>
    <s v="Meadowlands Chocolate"/>
    <s v="Handcrafted, organic, single-origin, bean-to-bar, dark chocolate. Like fine wine, the secret is in the terroir."/>
    <n v="8000"/>
    <n v="11545.1"/>
    <n v="9773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25789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n v="937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4039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25284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62073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2640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5086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49276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n v="41156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n v="250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275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515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50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n v="150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n v="30020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n v="508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513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23745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n v="2500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n v="9504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100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50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2"/>
  </r>
  <r>
    <n v="2354"/>
    <s v="Dissertation (Canceled)"/>
    <s v="Almost done with doctorate degree but need funding of $35,000 to complete research of project."/>
    <n v="35000"/>
    <n v="25"/>
    <n v="17513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4028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"/>
  </r>
  <r>
    <n v="2356"/>
    <s v="HardstyleUnited.com (Canceled)"/>
    <s v="HardstyleUnited.com The Global Hardstyle community. Your Hardstyle community."/>
    <n v="10000"/>
    <n v="0"/>
    <n v="500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n v="1350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n v="75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43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"/>
  </r>
  <r>
    <n v="2360"/>
    <s v="Bee Bay Microjobs (Canceled)"/>
    <s v="Welcome to Bee Bay Canada, your commission free microjobs website.  Sell at any price and keep 100% of what you earn!"/>
    <n v="5000"/>
    <n v="2"/>
    <n v="2501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n v="10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n v="27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8750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"/>
  </r>
  <r>
    <n v="2364"/>
    <s v="Minecraft Server and Website Help (Name: Forge Realms)"/>
    <s v="Making a Minecraft server and Website and I need your help to fund it. Thanks in Advance!"/>
    <n v="128"/>
    <n v="0"/>
    <n v="64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n v="50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3815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25335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005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1250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12541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100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284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"/>
  </r>
  <r>
    <n v="2373"/>
    <s v="Cykelauktion.com (Canceled)"/>
    <s v="We want to create a safe marketplace for buying and selling bicycles."/>
    <n v="850000"/>
    <n v="50"/>
    <n v="42502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n v="1100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500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n v="166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n v="125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n v="5500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2"/>
  </r>
  <r>
    <n v="2379"/>
    <s v="SelectCooks.com (Canceled)"/>
    <s v="Selectcooks.com is a community marketplace for people to list, find and hire chefs."/>
    <n v="30000"/>
    <n v="0"/>
    <n v="1500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"/>
  </r>
  <r>
    <n v="2380"/>
    <s v="Finit - Hashtag Chatting (Canceled)"/>
    <s v="Tired of waiting for likes? Here is a brand new social network centered on real-time hashtag chatting. Just chat and enjoy!"/>
    <n v="15000"/>
    <n v="55"/>
    <n v="7528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n v="4396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2"/>
  </r>
  <r>
    <n v="2382"/>
    <s v="These Easy Days (Canceled)"/>
    <s v="Netiquette classes to teach our youth how make proper use of computer-mediated communications for personal and educational success."/>
    <n v="3000"/>
    <n v="75"/>
    <n v="1538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5218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504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32894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2"/>
  </r>
  <r>
    <n v="2386"/>
    <s v="Realjobmatch.com (Canceled)"/>
    <s v="Realjobmatch is not just a job search site but a matching site , matching the right jobseekers with the best jobs."/>
    <n v="30000"/>
    <n v="0"/>
    <n v="1500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75513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8732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8015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25500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10013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n v="210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2"/>
  </r>
  <r>
    <n v="2393"/>
    <s v="Game Swapper (Canceled)"/>
    <s v="Imagine a world where you can swap a video game you're tired of playing for a video game you actually want to play for just $1.50!"/>
    <n v="100000"/>
    <n v="50"/>
    <n v="5002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2502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"/>
  </r>
  <r>
    <n v="2395"/>
    <s v="VENT it out (Canceled)"/>
    <s v="I am making a social website where people can anonymously or openly vent, All walks of life all over the world"/>
    <n v="33000"/>
    <n v="0"/>
    <n v="1650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n v="250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n v="6200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200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n v="650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2500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41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n v="6026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701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n v="750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n v="306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n v="2298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3779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2"/>
  </r>
  <r>
    <n v="2408"/>
    <s v="Sabroso On Wheels"/>
    <s v="A US Army Vet trying to get a Peruvian food truck going! Really good Peruvian food now mobile!"/>
    <n v="15000"/>
    <n v="30"/>
    <n v="7515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1273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750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2"/>
  </r>
  <r>
    <n v="2411"/>
    <s v="Was ist das"/>
    <s v="I want to create an authentic German food truck to travel all over the US. Spreading amazing German Food to Summer Time Music Festivals"/>
    <n v="25000"/>
    <n v="151"/>
    <n v="12576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400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n v="1513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773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n v="30168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10003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50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n v="12503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150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968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300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"/>
  </r>
  <r>
    <n v="2422"/>
    <s v="Help starting a family owned food truck"/>
    <s v="Family owned business serving BBQ and seafood to the public"/>
    <n v="500"/>
    <n v="1"/>
    <n v="25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</r>
  <r>
    <n v="2423"/>
    <s v="FBTR BBQ"/>
    <s v="FBTR is a Texas-style, North Carolina based, homemade BBQ company looking to bring good meat to the masses."/>
    <n v="60000"/>
    <n v="8"/>
    <n v="30004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2655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75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n v="1000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2"/>
  </r>
  <r>
    <n v="2427"/>
    <s v="Wraps in a snap. Fast lunch with a gourmet punch!"/>
    <s v="Fast and simple lunches for those on the go.  All (lunch) deals $10 or less."/>
    <n v="50000"/>
    <n v="1"/>
    <n v="2500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"/>
  </r>
  <r>
    <n v="2428"/>
    <s v="Premium Burgers"/>
    <s v="From Moo 2 You! We want to offer premium burgers to a taco flooded environment."/>
    <n v="35000"/>
    <n v="1"/>
    <n v="1750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71003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n v="151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n v="50001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n v="7001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n v="500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n v="10013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125612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58523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n v="400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2"/>
  </r>
  <r>
    <n v="2438"/>
    <s v="FOOD|Art"/>
    <s v="I'm starting a catering and food truck business of southern comfort food. My FOOD is my Art!  _x000a_Thanks for you help!"/>
    <n v="15000"/>
    <n v="50"/>
    <n v="752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n v="500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2"/>
  </r>
  <r>
    <n v="2440"/>
    <s v="The first green Food Truck in Phnom Penh"/>
    <s v="Starting a entire clean energy food truck and set a new standard for Cambodia"/>
    <n v="5000"/>
    <n v="10"/>
    <n v="250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n v="7796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"/>
  </r>
  <r>
    <n v="2442"/>
    <s v="Young Mountain Tea: A New White Tea from India's Himalayas"/>
    <s v="The first tea from a new sustainable tea region in India's young, rising Himalayas."/>
    <n v="24000"/>
    <n v="30226"/>
    <n v="27113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30251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3129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682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6700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659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15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4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5115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0773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7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382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n v="35148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4"/>
  </r>
  <r>
    <n v="2455"/>
    <s v="Yo Mama's Sauces &amp; Rubs"/>
    <s v="Mama wants everyone to try her secret recipes for sauces and rubs. She uses only the freshest ingredients for them."/>
    <n v="300"/>
    <n v="546"/>
    <n v="423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n v="2107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n v="23265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n v="5255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30338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n v="8534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n v="7643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3161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6"/>
  </r>
  <r>
    <n v="2463"/>
    <s v="Emma Ate the Lion &quot;Songs Two Count Too&quot;"/>
    <s v="Emma Ate The Lion's debut full length album"/>
    <n v="2000"/>
    <n v="2325"/>
    <n v="2163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n v="2111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2"/>
  </r>
  <r>
    <n v="2465"/>
    <s v="The Lion Oh My - Our first full length release"/>
    <s v="An indie band from Spokane, WA looking to master and package their first full length album."/>
    <n v="700"/>
    <n v="1261"/>
    <n v="98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n v="1093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n v="2072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282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16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57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8841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5000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n v="2559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n v="3280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018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91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n v="300"/>
    <n v="400.33"/>
    <n v="350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258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n v="1176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3838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2033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549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n v="1500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31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4089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n v="554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08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n v="600"/>
    <n v="750"/>
    <n v="675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n v="2287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5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707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4255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n v="1028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605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n v="64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564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n v="55043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500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n v="1750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350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n v="2515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"/>
  </r>
  <r>
    <n v="2507"/>
    <s v="Help Cafe Talavera get a New Kitchen!"/>
    <s v="Unique dishes for a unique city!."/>
    <n v="42850"/>
    <n v="0"/>
    <n v="21425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n v="1000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48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25038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"/>
  </r>
  <r>
    <n v="2511"/>
    <s v="loluli's"/>
    <s v="Fresh Fast Food. A bbq ramen bar thats healthy, tasty and made to order right in front of your eyes....... From flame to bowl"/>
    <n v="100000"/>
    <n v="0"/>
    <n v="5000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n v="575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9000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n v="6105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2965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"/>
  </r>
  <r>
    <n v="2516"/>
    <s v="Morning Glory"/>
    <s v="Hi, everyone my name is Alex, and i want to create not just a cafe spot, but a place that gives everyone a nice warm homey feeling."/>
    <n v="22000"/>
    <n v="0"/>
    <n v="1100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9884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n v="250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75033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5000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3093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n v="1154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756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8013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n v="4259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4043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n v="414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2"/>
  </r>
  <r>
    <n v="2529"/>
    <s v="UrbanArias is DC's Contemporary Opera Company"/>
    <s v="Opera. Short. New."/>
    <n v="6000"/>
    <n v="6257"/>
    <n v="6129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2"/>
  </r>
  <r>
    <n v="2531"/>
    <s v="Modern Chamber Music"/>
    <s v="The first CD of chamber music composed by John Leupold to be released on PARMA records. The album features solo, duets, and a quartet."/>
    <n v="4500"/>
    <n v="4518"/>
    <n v="4509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4523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79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205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n v="20378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27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5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n v="19172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n v="10013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2543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3623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n v="713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2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n v="502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2953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2"/>
  </r>
  <r>
    <n v="2546"/>
    <s v="Cor Cantiamo's First Commercially Released Recording"/>
    <s v="We want to release an album of choral music by acclaimed Finnish composer Jaakko MÃ¤ntyjÃ¤rvi in 2014"/>
    <n v="3500"/>
    <n v="3910"/>
    <n v="3705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n v="6046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6056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n v="1592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6528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372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n v="3098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91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3342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2074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76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6"/>
  </r>
  <r>
    <n v="2557"/>
    <s v="European Tour"/>
    <s v="Raising money for our concert tour of Switzerland and Germany in June/July 2014"/>
    <n v="900"/>
    <n v="1066"/>
    <n v="983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306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2"/>
  </r>
  <r>
    <n v="2559"/>
    <s v="India Meets String Quartet"/>
    <s v="A concert of new music by four composers who have lived in India and been inspired by its music, with the Momenta String Quartet"/>
    <n v="800"/>
    <n v="890"/>
    <n v="845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n v="3002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n v="5000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5038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n v="1000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n v="2000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505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n v="1750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2256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2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n v="3323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3530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4"/>
  </r>
  <r>
    <n v="2571"/>
    <s v="Coco Bowls (Canceled)"/>
    <s v="Perth locals who dream of opening a health food van, and serving treats that not only taste amazing but also benefit your body."/>
    <n v="100000"/>
    <n v="250"/>
    <n v="50125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n v="1500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400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500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n v="4250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500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n v="750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300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00139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4276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"/>
  </r>
  <r>
    <n v="2581"/>
    <s v="A Flying Sausage Food Truck"/>
    <s v="Creating a Food Truck to bring gourmet sausage sliders to Jacksonville, FL for breakfast, lunch, and special events."/>
    <n v="5000"/>
    <n v="530"/>
    <n v="2765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2"/>
  </r>
  <r>
    <n v="2582"/>
    <s v="Drunken Wings"/>
    <s v="The place where chicken meets liquor for the first time!"/>
    <n v="90000"/>
    <n v="1"/>
    <n v="4500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n v="503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"/>
  </r>
  <r>
    <n v="2584"/>
    <s v="Culinary Arts Food Truck Style"/>
    <s v="Bringing quality food to the masses using local premium ingredients, but at a food truck price!"/>
    <n v="10000"/>
    <n v="0"/>
    <n v="500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502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1503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5609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117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n v="25003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150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n v="763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n v="1502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500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n v="4000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8413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4"/>
  </r>
  <r>
    <n v="2596"/>
    <s v="The Chef Express Food Truck"/>
    <s v="I'm bringing passion, talent, and most importantly some amazing gourmet food to the streets of Lethbridge and southern Alberta."/>
    <n v="35000"/>
    <n v="8256"/>
    <n v="2162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793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n v="2085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2"/>
  </r>
  <r>
    <n v="2599"/>
    <s v="Empty Ramekins Catering Group"/>
    <s v="The Empty Ramekins Catering Group is looking for your help to start up in Miami Florida!!!!"/>
    <n v="9041"/>
    <n v="90"/>
    <n v="456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26733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n v="1904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n v="25566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763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n v="2042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3711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n v="11553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20308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n v="12957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70665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n v="27469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158985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3588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7538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605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2699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n v="26817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444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5404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n v="1442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9187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8441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734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n v="214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59177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n v="792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n v="265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56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2"/>
  </r>
  <r>
    <n v="2628"/>
    <s v="Pie In Space!"/>
    <s v="A high school freshman is sending pie into space and you can be a part of it.  GO SCIENCE!!!"/>
    <n v="839"/>
    <n v="926"/>
    <n v="883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5694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n v="2579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n v="21467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2"/>
  </r>
  <r>
    <n v="2632"/>
    <s v="University Rocket Science"/>
    <s v="Students from 3 universities are designing a dual stage rocket to test experimental rocket technology."/>
    <n v="1070"/>
    <n v="1466"/>
    <n v="1268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n v="11366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958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437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n v="666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n v="350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396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n v="3085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2"/>
  </r>
  <r>
    <n v="2641"/>
    <s v="Build Flying Saucer Artificial Intelligent from sea shell"/>
    <s v="Building a Flying saucer that has Artificial Intelligent made from sea shell."/>
    <n v="1500"/>
    <n v="15"/>
    <n v="758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25000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66779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51027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05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271043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68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6053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n v="62562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n v="30179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42617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50443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28438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0026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"/>
  </r>
  <r>
    <n v="2655"/>
    <s v="Balloons (Canceled)"/>
    <s v="Thank you for your support!"/>
    <n v="15000"/>
    <n v="3155"/>
    <n v="9078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n v="83578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7811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n v="49046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n v="25167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1001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5073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n v="2068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n v="20460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8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390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2965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58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n v="1354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20692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3918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666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n v="25516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28497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13449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1579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1458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400055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n v="20066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"/>
  </r>
  <r>
    <n v="2680"/>
    <s v="iHeart Pillow"/>
    <s v="iHeartPillow, Connecting loved ones"/>
    <n v="32000"/>
    <n v="276"/>
    <n v="16138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n v="4028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3849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7518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"/>
  </r>
  <r>
    <n v="2684"/>
    <s v="Ain't No Thang..."/>
    <s v="Not all wings are created equal. We believe ours take flight above the rest. Come judge for yourself. To us it Ain't No Thang..."/>
    <n v="70000"/>
    <n v="800"/>
    <n v="354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2500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1500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750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2"/>
  </r>
  <r>
    <n v="2688"/>
    <s v="Mac N Cheez Food Truck"/>
    <s v="The amazing gourmet Mac N Cheez Food Truck Campaigne!"/>
    <n v="50000"/>
    <n v="74"/>
    <n v="25037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n v="1750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44293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"/>
  </r>
  <r>
    <n v="2691"/>
    <s v="Cook"/>
    <s v="A Great New local Food Truck serving up ethnic fusion inspired eats in Ottawa."/>
    <n v="65000"/>
    <n v="35"/>
    <n v="3251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n v="1763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n v="252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500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7536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n v="31695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1453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401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1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5035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2485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672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4"/>
  </r>
  <r>
    <n v="2703"/>
    <s v="Bisagra Teatro: Foro Multidisciplinario"/>
    <s v="Â¡Tu nuevo espacio cultural multidisciplinario en el centro de Pachuca, Hidalgo"/>
    <n v="40000"/>
    <n v="41500"/>
    <n v="4075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n v="10073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"/>
  </r>
  <r>
    <n v="2705"/>
    <s v="Fischer Theatre Marquee"/>
    <s v="Help light the lights at the historic Fischer Theatre in Danville, IL."/>
    <n v="16500"/>
    <n v="1739"/>
    <n v="9120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4"/>
  </r>
  <r>
    <n v="2706"/>
    <s v="Nordo's Culinarium: Where Food Meets Art"/>
    <s v="A place where innovation, food, creativity and performance live year round in a historic building in Pioneer Square."/>
    <n v="35000"/>
    <n v="39304"/>
    <n v="37152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18034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n v="33322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50402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1"/>
  </r>
  <r>
    <n v="2710"/>
    <s v="House of Yes"/>
    <s v="Building Brooklyn's own creative venue for circus, theater and events of all types."/>
    <n v="60000"/>
    <n v="92340.21"/>
    <n v="76170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3924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636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51681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2"/>
  </r>
  <r>
    <n v="2714"/>
    <s v="The Crane Theater"/>
    <s v="The Crane will be the new home for independent theater in Northeast Minneapolis"/>
    <n v="25000"/>
    <n v="29089"/>
    <n v="2704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1877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0999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n v="27513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8323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6265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n v="27266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5858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8814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403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4897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2"/>
  </r>
  <r>
    <n v="2725"/>
    <s v="Digital MPPT and Solar BMS for a Net Zero energy House"/>
    <s v="Best Net Zero energy solution for new or existing house (no more heating or electricity bills)."/>
    <n v="40000"/>
    <n v="57817"/>
    <n v="48909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4"/>
  </r>
  <r>
    <n v="2726"/>
    <s v="Krimston TWO - Dual SIM case for iPhone"/>
    <s v="Krimston TWO: iPhone Dual SIM Case"/>
    <n v="100000"/>
    <n v="105745"/>
    <n v="102873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2966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2"/>
  </r>
  <r>
    <n v="2728"/>
    <s v="Multi-Function SSD Shield for the Raspberry Pi 2"/>
    <s v="SSD, WiFi, RTC w/Battery and high power USB all in one shield."/>
    <n v="15000"/>
    <n v="30274"/>
    <n v="22637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2"/>
  </r>
  <r>
    <n v="2729"/>
    <s v="McChi Luggage: It's a Luggage, USB Charger and a Table Top"/>
    <s v="A luggage that is more than a luggage! It is what you want it to be."/>
    <n v="7500"/>
    <n v="7833"/>
    <n v="7667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2"/>
  </r>
  <r>
    <n v="2730"/>
    <s v="Yaba - Portable Speaker &amp; Guitar Amp"/>
    <s v="The world's most powerful portable speaker and guitar amplifier. Turns any surface into a speaker."/>
    <n v="27000"/>
    <n v="45979.01"/>
    <n v="36490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30646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3095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51885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1302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4043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8916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51909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619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663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305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"/>
  </r>
  <r>
    <n v="2741"/>
    <s v="Mrs. Brown and Her Lost Puppy."/>
    <s v="Help me publish my 1st children's book as an aspiring author!"/>
    <n v="8000"/>
    <n v="35"/>
    <n v="401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1616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n v="300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8418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n v="4876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n v="19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2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n v="2527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n v="5055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"/>
  </r>
  <r>
    <n v="2750"/>
    <s v="My Child, My Blessing"/>
    <s v="This is a journal where parents daily write something positive about their child.  Places for pictures, too."/>
    <n v="1999"/>
    <n v="0"/>
    <n v="100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163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2675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n v="119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n v="500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38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n v="552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n v="75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17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53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250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n v="2518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n v="1638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6"/>
  </r>
  <r>
    <n v="2763"/>
    <s v="My Christmas Star"/>
    <s v="How Santa finds childrens homes without getting lost by following certain stars."/>
    <n v="39400"/>
    <n v="90"/>
    <n v="19745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n v="2023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n v="200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n v="255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n v="2017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n v="4001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n v="401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1041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999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n v="400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n v="26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228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n v="2575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1132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50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3453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1277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"/>
  </r>
  <r>
    <n v="2780"/>
    <s v="Travel with baby"/>
    <s v="Turn the World with my kids, and then write a book with the advice for traveling with baby"/>
    <n v="100000"/>
    <n v="0"/>
    <n v="5000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4"/>
  </r>
  <r>
    <n v="2781"/>
    <s v="University of Utah presents V-Day 2015-The Vagina Monologues"/>
    <s v="STRIKE, DANCE AND RISE with us at the University of Utah to end violence against women and girls!"/>
    <n v="1250"/>
    <n v="1316"/>
    <n v="1283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"/>
  </r>
  <r>
    <n v="2782"/>
    <s v="Better Than Ever Productions presents Geezer Game"/>
    <s v="The premiere theatre troupe in SE Michigan offering acting opportunities for the 50+ actor."/>
    <n v="1000"/>
    <n v="1200"/>
    <n v="11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073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57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5117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n v="2723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099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2025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n v="3018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308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2025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n v="2076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0528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63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n v="71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862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106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5035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n v="5416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n v="1165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583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028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1398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n v="1075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42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n v="318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"/>
  </r>
  <r>
    <n v="2807"/>
    <s v="The Commission Theatre Co."/>
    <s v="Bringing Shakespeare back to the Playwrights"/>
    <n v="5000"/>
    <n v="6300"/>
    <n v="565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4506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"/>
  </r>
  <r>
    <n v="2809"/>
    <s v="Sugarglass Theatre"/>
    <s v="Sugarglass is a Dublin based theatre company committed to international collaboration. 2016 sees the launch of their NYC division."/>
    <n v="2500"/>
    <n v="2560"/>
    <n v="253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2603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14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n v="5333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n v="3186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n v="1558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"/>
  </r>
  <r>
    <n v="2815"/>
    <s v="Widow's Wedding Dress"/>
    <s v="Set in 1950s Northern Ireland, this play tells the story of two sisters in a community of Travellers, or Irish Gypsies."/>
    <n v="250"/>
    <n v="605"/>
    <n v="42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3624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2"/>
  </r>
  <r>
    <n v="2817"/>
    <s v="After The End"/>
    <s v="Let Go Theatre Co's very first production is going ahead in June 2015. Help support a brand new theatre co as we begin our adventure"/>
    <n v="600"/>
    <n v="780"/>
    <n v="69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n v="1030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n v="512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n v="236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12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2"/>
  </r>
  <r>
    <n v="2824"/>
    <s v="The Rooftop"/>
    <s v="I wrote a One Act play called The Rooftop for a Female Playwright's festival. Every little bit helps!"/>
    <n v="650"/>
    <n v="760"/>
    <n v="705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n v="305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n v="2078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2203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n v="9518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n v="2582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1"/>
  </r>
  <r>
    <n v="2830"/>
    <s v="Nakhtik and Avalon"/>
    <s v="Avalon is a new South African Township play and Nakhtik is a  danced political lecture."/>
    <n v="3000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316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2"/>
  </r>
  <r>
    <n v="2832"/>
    <s v="Secret Diaries"/>
    <s v="Charting the big stuff in life from dance routines to coming out; exploring homophobia, family, friendship &amp; finding your own voice."/>
    <n v="2500"/>
    <n v="2867.99"/>
    <n v="2684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n v="2812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"/>
  </r>
  <r>
    <n v="2834"/>
    <s v="Thank You For Smoking"/>
    <s v="Thank You For Smoking. A play about love, 5 trillion cigarettes and how the Flintstones earned the tobacco industry millions."/>
    <n v="800"/>
    <n v="1360"/>
    <n v="108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n v="1435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68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2203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37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255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n v="50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"/>
  </r>
  <r>
    <n v="2842"/>
    <s v="HIDDEN: The FCO Plays"/>
    <s v="A play performed at the FCO Global Summit on the Preventing Sexual Violence Initiative, hosted by William Hague and Angelina Jolie"/>
    <n v="1500"/>
    <n v="0"/>
    <n v="75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60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n v="29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4933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400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n v="100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17535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n v="253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156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225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n v="2548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475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709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n v="45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n v="1573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n v="2275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n v="50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101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n v="2133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n v="165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n v="6378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2501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127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n v="1444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2523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n v="1502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651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0089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2875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234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150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727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2636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n v="10004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n v="7500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3325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32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n v="5615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n v="74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275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501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595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n v="22593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265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503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1500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2071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01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513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n v="30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n v="2513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2500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262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1813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n v="6275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n v="390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n v="500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453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378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75013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2520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n v="788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2061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n v="3283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n v="1251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493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n v="9001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1500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1229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n v="8235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n v="5001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1250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"/>
  </r>
  <r>
    <n v="2915"/>
    <s v="A Grimm Night for Hans Christian Anderson"/>
    <s v="An inclusive, cross community, multi-cultural theatre production for children aged 3 to 16 and their families"/>
    <n v="1000"/>
    <n v="611"/>
    <n v="806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n v="998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1219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n v="3181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n v="326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1586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n v="115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n v="254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45550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3375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n v="2078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808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046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n v="773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3179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2535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n v="26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3516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n v="114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75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4028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8115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259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1250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n v="120425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n v="150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2"/>
  </r>
  <r>
    <n v="2944"/>
    <s v="Guardian Theatre, Arts in Education Theatre"/>
    <s v="Our vision: build and operate a Theater Arts Center for south-central Washington state in Goldendale."/>
    <n v="10000"/>
    <n v="100"/>
    <n v="505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n v="2500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2"/>
  </r>
  <r>
    <n v="2946"/>
    <s v="Create The Twisted Tree Theatre"/>
    <s v="I have set up a new theatre company, and am looking to raise funds to purchase a venue with a difference to a standard theatre."/>
    <n v="2000"/>
    <n v="2"/>
    <n v="1001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13036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n v="250012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513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250000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5548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10803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n v="200303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750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n v="958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n v="4611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n v="764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2"/>
  </r>
  <r>
    <n v="2958"/>
    <s v="Uprising Theater (Canceled)"/>
    <s v="Chicago Based Theater Company and Venue Dedicated to Social Justice and Mainstreaming the Palestinian Narrative"/>
    <n v="80000"/>
    <n v="0"/>
    <n v="4000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n v="500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n v="1500000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24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n v="1109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343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5018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568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2"/>
  </r>
  <r>
    <n v="2966"/>
    <s v="Fat Pig, The Play!"/>
    <s v="Bringing one of Neil LaBute's incredibly witty and viciously honest plays, about body image and the effect it has on us, to life!"/>
    <n v="10000"/>
    <n v="11363"/>
    <n v="10682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n v="5348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n v="3605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313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18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3203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2054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n v="687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05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8005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95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3204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86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5035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3138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n v="4579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"/>
  </r>
  <r>
    <n v="2982"/>
    <s v="Railway Playhouse: Setting up a community arts space"/>
    <s v="Renovating this historical landmark, into an arts venue and theatre space for the community."/>
    <n v="5000"/>
    <n v="5103"/>
    <n v="505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n v="14299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2504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n v="11083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n v="2466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26300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n v="27654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"/>
  </r>
  <r>
    <n v="2990"/>
    <s v="The Gloria Theatre Project"/>
    <s v="We are a non-profit revitalizing the Gloria Theatre - our gift to the community - and we need your help #arts #community #theater"/>
    <n v="10000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n v="864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n v="3068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n v="1002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n v="837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5372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n v="4759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n v="10187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50757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478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n v="15103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n v="7298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n v="3018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n v="42563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168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831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n v="84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n v="3018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n v="2747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935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336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n v="4343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2848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26638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3454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8611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22643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4215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6593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702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n v="486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44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n v="71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866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n v="5028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095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n v="46288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</r>
  <r>
    <n v="3028"/>
    <s v="A Home for Vegas Theatre Hub"/>
    <s v="We have a space! Help us fill it with a stage, chairs, gear and audiences' laughter!"/>
    <n v="5000"/>
    <n v="8401"/>
    <n v="67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n v="31452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809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n v="1136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2"/>
  </r>
  <r>
    <n v="3033"/>
    <s v="Stagelights Studio by Pam Kinter, Greensboro"/>
    <s v="Finally Stagelights will have a space of our very own!  Be a part of this exciting new adventure in Greensboro!!"/>
    <n v="3000"/>
    <n v="4396"/>
    <n v="3698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06268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"/>
  </r>
  <r>
    <n v="3035"/>
    <s v="The Coalition Theater"/>
    <s v="Help create a permanent home for live comedy shows and classes in Downtown RVA."/>
    <n v="25000"/>
    <n v="27196.71"/>
    <n v="26098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n v="28342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783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n v="1003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n v="20871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n v="3113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2"/>
  </r>
  <r>
    <n v="3041"/>
    <s v="Lend a Hand in Our Home"/>
    <s v="Privet! Hello! Bon Jour! We are the Arlekin Players Theatre and we need a home."/>
    <n v="8300"/>
    <n v="9170"/>
    <n v="8735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n v="171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n v="1575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256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n v="4654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1489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62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n v="666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3875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2"/>
  </r>
  <r>
    <n v="3050"/>
    <s v="The Black Pearl Consuite at CoreCon VIII: On Ancient Seas"/>
    <s v="Help fund The Black Pearl Consuite at CoreCon VIII: On Ancient Seas!"/>
    <n v="600"/>
    <n v="636"/>
    <n v="618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n v="2164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n v="25038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2"/>
  </r>
  <r>
    <n v="3053"/>
    <s v="Showroom"/>
    <s v="Showroom is a multi-disciplinary space providing unorthodox concerts, events &amp; a platform creatives can express their creative vision"/>
    <n v="10000"/>
    <n v="40"/>
    <n v="502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15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n v="1000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1250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2500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n v="9002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772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110168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2"/>
  </r>
  <r>
    <n v="3061"/>
    <s v="Help Save Parkway Cinemas!"/>
    <s v="Save a historic Local theater."/>
    <n v="1000000"/>
    <n v="0"/>
    <n v="50000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8342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2"/>
  </r>
  <r>
    <n v="3063"/>
    <s v="Spec Haus"/>
    <s v="Members of the local Miami music scene are putting together a venue/creative space in Kendall!"/>
    <n v="3000"/>
    <n v="587"/>
    <n v="1794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"/>
  </r>
  <r>
    <n v="3064"/>
    <s v="Kickstart the Crossroads Community"/>
    <s v="An epicenter for connection, creation and expression of the community."/>
    <n v="75000"/>
    <n v="8471"/>
    <n v="41736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2"/>
  </r>
  <r>
    <n v="3065"/>
    <s v="The Castle Project"/>
    <s v="A castle themed events center with large and small spaces to support a variety of arts i.e. performing, visual, music, theater, dance"/>
    <n v="25000"/>
    <n v="10"/>
    <n v="1250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95975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41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125088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57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5167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n v="9587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n v="6001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140032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12511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n v="8148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"/>
  </r>
  <r>
    <n v="3076"/>
    <s v="10,000 Hours"/>
    <s v="Helping female comedians get in their 10,000 Hours of practice!"/>
    <n v="10000"/>
    <n v="1506"/>
    <n v="5753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11053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30036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67244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n v="100018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501052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n v="450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0028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2265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12805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002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0063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n v="32563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15427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n v="118216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2"/>
  </r>
  <r>
    <n v="3091"/>
    <s v="Bustduck Theatre"/>
    <s v="Roanoke, Virginia's first long-form improv theatre company. Producing improv and scripted theatre, with a dynamic training program."/>
    <n v="5000"/>
    <n v="796"/>
    <n v="2898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0592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455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50013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2"/>
  </r>
  <r>
    <n v="3095"/>
    <s v="The Old Howard Theatre Company"/>
    <s v="We are a small theatre company looking to provide world class theatre to the working class in the Greater New York area."/>
    <n v="14920"/>
    <n v="50"/>
    <n v="748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10398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5858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n v="25242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139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6914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4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2"/>
  </r>
  <r>
    <n v="3102"/>
    <s v="Theatre Bath Bus"/>
    <s v="Imagine being able to take a performance anywhere! Meet the Theatre Bath Bus - a magical performance space where anything is possible."/>
    <n v="16000"/>
    <n v="6258"/>
    <n v="11129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n v="2056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2"/>
  </r>
  <r>
    <n v="3104"/>
    <s v="CQ EAP Performing Arts 'THE LOFT'"/>
    <s v="The Loft is CQEAP's latest studio. Located in Rockhampton's CBD we'll be running performing arts workshops for 5yrs to adults."/>
    <n v="4000"/>
    <n v="1185"/>
    <n v="2593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2"/>
  </r>
  <r>
    <n v="3105"/>
    <s v="Paddock School Theater Improvement"/>
    <s v="My hope is to raise $5845 and replace old stained and mismatched border curtains, cyclorama curtain, and backdrop."/>
    <n v="5845"/>
    <n v="2476"/>
    <n v="4161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52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n v="23953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2"/>
  </r>
  <r>
    <n v="3108"/>
    <s v="Funding a home for our Children's Theater"/>
    <s v="We need a permanent home for the theater!"/>
    <n v="50000"/>
    <n v="26"/>
    <n v="25013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16567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1250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n v="12664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76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n v="56930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3750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515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n v="59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2"/>
  </r>
  <r>
    <n v="3117"/>
    <s v="Cowes and The Sea"/>
    <s v="Performing Arts workshops, for young people aged 5 -16, exploring how the sea has shaped Cowes as a settlement."/>
    <n v="1000"/>
    <n v="1"/>
    <n v="50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n v="250775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003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n v="650064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n v="75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n v="158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n v="105096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n v="400013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n v="7500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1302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500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5646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63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n v="5188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n v="237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n v="1500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n v="52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613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470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n v="570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n v="77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n v="10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2635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504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n v="37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n v="1398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n v="35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n v="87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n v="125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n v="27625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21753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208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275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518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n v="3507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226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n v="6534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7453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721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555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n v="402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n v="535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n v="175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n v="4535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2051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4543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372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2585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985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n v="45540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3243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2803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812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n v="2123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7309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215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15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3017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5239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n v="2041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2718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203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4497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n v="1319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523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703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n v="2613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n v="4455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3235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6222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165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n v="3089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n v="200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n v="19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n v="505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n v="2794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n v="550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n v="2785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n v="15009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2"/>
  </r>
  <r>
    <n v="3197"/>
    <s v="Mirror, mirror on the wall"/>
    <s v="This years most important stage project for young artists in our region. www.ungespor.no"/>
    <n v="10000"/>
    <n v="1145"/>
    <n v="5573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n v="15055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n v="3804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2500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n v="1013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3863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625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n v="25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n v="413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n v="250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025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5088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041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3387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2527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4525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6004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2128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n v="35062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2"/>
  </r>
  <r>
    <n v="3216"/>
    <s v="BRUTE"/>
    <s v="Brute (winner of the 2015 IdeasTap Underbelly Award) is new writing based on the true story of a rather twisted, horrible schoolgirl."/>
    <n v="2000"/>
    <n v="2001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2"/>
  </r>
  <r>
    <n v="3217"/>
    <s v="Wake Up Call @ IRT Theater"/>
    <s v="Wake Up Call is a comedic play about a group of hotel employees working on Christmas Eve."/>
    <n v="4500"/>
    <n v="5221"/>
    <n v="486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2126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20011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</r>
  <r>
    <n v="3220"/>
    <s v="Burners"/>
    <s v="A sci-fi thriller for the stage opening March 10 in Los Angeles."/>
    <n v="15000"/>
    <n v="15126"/>
    <n v="15063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4069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2"/>
  </r>
  <r>
    <n v="3222"/>
    <s v="Shakespeare in ASL - and FREE for everyone"/>
    <s v="Shakespeare's classic re-imagined as a spoken and signed production for deaf and hearing audiences"/>
    <n v="2500"/>
    <n v="3120"/>
    <n v="281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2"/>
  </r>
  <r>
    <n v="3223"/>
    <s v="Good People by David Lindsay-Abaire at Waterfront Playhouse"/>
    <s v="Bringing David Lindsay-Abaire's award-winning story of our times to the East Bay."/>
    <n v="3100"/>
    <n v="3395"/>
    <n v="3248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n v="30305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2024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225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35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n v="7082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n v="20787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2729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305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n v="1156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n v="547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4008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524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n v="2006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n v="35138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297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6035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3009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915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1365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8114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n v="1624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n v="21452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n v="10561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2573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2"/>
  </r>
  <r>
    <n v="3248"/>
    <s v="Honest Accomplice Theatre 2015-16 Season"/>
    <s v="Honest Accomplice Theatre produces theatre for social change."/>
    <n v="12000"/>
    <n v="12095"/>
    <n v="12048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5636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2519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58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2"/>
  </r>
  <r>
    <n v="3252"/>
    <s v="Modern Love"/>
    <s v="How do we navigate the boundaries between friendship, sexual intimacy and obsessive desire?"/>
    <n v="2250"/>
    <n v="2876"/>
    <n v="2563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n v="20183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3082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n v="413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1403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2063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n v="7183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23709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n v="5231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2"/>
  </r>
  <r>
    <n v="3261"/>
    <s v="Scrappy Shakespeare: A Midsummer Night's Dream"/>
    <s v="Six Spartanburg-based professional actors perform A Midsummer Night's Dream outdoors in downtown Spartanburg."/>
    <n v="3300"/>
    <n v="3315"/>
    <n v="3308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2"/>
  </r>
  <r>
    <n v="3262"/>
    <s v="Prison Boxing: A New Play by Leah Joki"/>
    <s v="A one-woman theatrical exploration of the prison system and its inhabitants."/>
    <n v="12200"/>
    <n v="12571"/>
    <n v="12386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2652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2"/>
  </r>
  <r>
    <n v="3264"/>
    <s v="Kapow-i GoGo at The PIT"/>
    <s v="The three part comedic saga of Kapow-i GoGo, who saves the world.  Again.  And again."/>
    <n v="2500"/>
    <n v="2575"/>
    <n v="2538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n v="3564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2"/>
  </r>
  <r>
    <n v="3266"/>
    <s v="Macbeth"/>
    <s v="An original version of Shakespeare's masterpiece that emphasizes family and explores the destruction of blood ties"/>
    <n v="6000"/>
    <n v="7877"/>
    <n v="6939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5158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228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n v="80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815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2"/>
  </r>
  <r>
    <n v="3271"/>
    <s v="Saxon Court at Southwark Playhouse"/>
    <s v="A razor sharp satire to darken your Christmas."/>
    <n v="1500"/>
    <n v="1950"/>
    <n v="1725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272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n v="4148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n v="15603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803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2"/>
  </r>
  <r>
    <n v="3276"/>
    <s v="We The Astronomers"/>
    <s v="In 2016, KO Theatre presents a world premiere play in Toronto, ON about faith, home, and the secrets we keep from those we love."/>
    <n v="4500"/>
    <n v="5258"/>
    <n v="4879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n v="5215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2543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6214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203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n v="554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3141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819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n v="3024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n v="5302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5133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13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583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n v="2212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53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n v="195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6085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n v="655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n v="71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n v="183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2"/>
  </r>
  <r>
    <n v="3297"/>
    <s v="MY EYES WENT DARK"/>
    <s v="A father loses his family in a freak plane crash and goes on to murder the air traffic controller he holds responsible."/>
    <n v="5500"/>
    <n v="5504"/>
    <n v="550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087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3243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n v="3543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3502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"/>
  </r>
  <r>
    <n v="3302"/>
    <s v="El muro de BorÃ­s KiÃ©n"/>
    <s v="FilosofÃ­a de los anÃ³nimos"/>
    <n v="8400"/>
    <n v="8685"/>
    <n v="8543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n v="1943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n v="15339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n v="404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2065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n v="1033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n v="389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"/>
  </r>
  <r>
    <n v="3309"/>
    <s v="Collision Course"/>
    <s v="Two unlikely friends, a garage, tinned beans &amp; the end of the world."/>
    <n v="350"/>
    <n v="558"/>
    <n v="454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n v="6503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2623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n v="216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n v="1243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2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1742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83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n v="2256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n v="52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2513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51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3325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n v="113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n v="1513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n v="425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n v="8055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n v="805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218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084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547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5113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2"/>
  </r>
  <r>
    <n v="3332"/>
    <s v="Cortez"/>
    <s v="Two marine biologists are at odds during an important expedition. When a stranded shark refuses to die, things get weird."/>
    <n v="6000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58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n v="4619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5008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n v="2628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5164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n v="8174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n v="357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n v="605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n v="95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n v="4533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75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n v="1575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219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n v="5508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26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n v="357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n v="5028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5188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n v="1038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n v="3029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"/>
  </r>
  <r>
    <n v="3355"/>
    <s v="Jelly Beans at Theatre503"/>
    <s v="Help get Jelly Beans to the Theatre503 stage. An important piece of new writing by Dan Pick, produced by Kuleshov Theatre"/>
    <n v="1750"/>
    <n v="2210"/>
    <n v="198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51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201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150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4125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n v="9062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5337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795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7805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308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n v="255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2"/>
  </r>
  <r>
    <n v="3366"/>
    <s v="Montclair Shakespeare Series"/>
    <s v="The Series will consist of free staged readings of Shakespeare's plays, brought to life by professional actors in Montclair, NJ."/>
    <n v="500"/>
    <n v="1105"/>
    <n v="803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n v="82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n v="1023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5098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n v="16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n v="239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2"/>
  </r>
  <r>
    <n v="3372"/>
    <s v="All the Best, Jack"/>
    <s v="This play tells the story of the toxicity of sensationalism shown through one man's struggle with notoriety."/>
    <n v="1000"/>
    <n v="1035"/>
    <n v="1018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2003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2"/>
  </r>
  <r>
    <n v="3374"/>
    <s v="HELP BUILD &quot;THE CASTLE&quot;"/>
    <s v="A rare  production of World acclaimed playwright Howard Barker's groundbreaking &amp; provocative 'The Castle'."/>
    <n v="3500"/>
    <n v="3730"/>
    <n v="3615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2"/>
  </r>
  <r>
    <n v="3375"/>
    <s v="The Frida Kahlo of Penge West"/>
    <s v="Production of wickedly funny new play for two women, written by iconic songwriter and ex-London's Burning man, Chris Larner"/>
    <n v="3000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n v="8042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n v="571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2037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n v="3067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4045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3513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853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n v="6000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205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3253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529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2"/>
  </r>
  <r>
    <n v="3389"/>
    <s v="Chimera Ensemble Productions Fund"/>
    <s v="Chimera Ensemble is launching 2 inaugural theater productions, and we need support to do high quality work!"/>
    <n v="10000"/>
    <n v="11450"/>
    <n v="10725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518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808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n v="1544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667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71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n v="1533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265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4222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223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2"/>
  </r>
  <r>
    <n v="3400"/>
    <s v="You, Me and That Guy"/>
    <s v="A hilarious comedy starring Sarah, a recent grad, who uses the magic of a mystical open mic to solve the problems of her relationships."/>
    <n v="10000"/>
    <n v="10041"/>
    <n v="1002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2927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573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555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416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n v="10016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2071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778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559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n v="3128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5268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575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n v="3053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4392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n v="1700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4018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284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n v="833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058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313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2"/>
  </r>
  <r>
    <n v="3423"/>
    <s v="And That's How The Story Goes"/>
    <s v="Forest Hills Eastern's Student Run Show 2015. Our goal is to present a professional quality show on a budget."/>
    <n v="250"/>
    <n v="350"/>
    <n v="30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610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"/>
  </r>
  <r>
    <n v="3425"/>
    <s v="The Erlkings"/>
    <s v="The Erlkings is a play that uses the writings of the perpetrators of the Columbine Shooting to explore the inner lives of these boys."/>
    <n v="30000"/>
    <n v="30891.1"/>
    <n v="30446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3903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2028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73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n v="2085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2097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n v="9513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278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06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5148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3015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2"/>
  </r>
  <r>
    <n v="3438"/>
    <s v="KLIPPIES"/>
    <s v="Klippies is the debut play from Johannesburg-born writer Jessica SiÃ¢n, premiering at the Southwark Playhouse, London in May 2015."/>
    <n v="2500"/>
    <n v="2605"/>
    <n v="2553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2"/>
  </r>
  <r>
    <n v="3439"/>
    <s v="Cirque Inspired Alice's Adventures in Wonderland"/>
    <s v="Help a small theater produce an original adaptation of Lewis Carroll's classic story."/>
    <n v="1200"/>
    <n v="1616.14"/>
    <n v="1408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n v="5130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2533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2"/>
  </r>
  <r>
    <n v="3442"/>
    <s v="An Evening of Radio"/>
    <s v="An Evening of Radio aims to showcase original work written by undergraduate playwriting students in the style of live staged readings."/>
    <n v="25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n v="142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584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41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2"/>
  </r>
  <r>
    <n v="3447"/>
    <s v="The Vagabond Halfback"/>
    <s v="&quot;He was a poet, a vagrant, a philosopher, a lady's man and a hard drinker&quot;"/>
    <n v="1000"/>
    <n v="1078"/>
    <n v="1039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n v="2203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083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n v="63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n v="654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266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343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703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33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n v="4370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2402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n v="1097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566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n v="725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98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n v="378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169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n v="505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203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2"/>
  </r>
  <r>
    <n v="3466"/>
    <s v="Spotlight Youth Theater Production of Wizard"/>
    <s v="The Spotlight Youth Theater is a program where every participant has a moment in the spotlight."/>
    <n v="3500"/>
    <n v="4450"/>
    <n v="3975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n v="3015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n v="11089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n v="2988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n v="313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n v="787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202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n v="201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n v="32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306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938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n v="2129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n v="1709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82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n v="1094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3575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4354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2678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655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3828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2"/>
  </r>
  <r>
    <n v="3487"/>
    <s v="Jericho Creek"/>
    <s v="Jericho Creek is an original production by Fledgling Theatre Company which will be performed at The Cockpit Theatre in July 2015"/>
    <n v="2000"/>
    <n v="2555"/>
    <n v="227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3318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5318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138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n v="64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3900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n v="5172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3366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n v="1619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67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n v="2055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3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n v="1505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n v="4108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n v="2595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2547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3023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22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n v="14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3095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903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509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3058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25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n v="304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2"/>
  </r>
  <r>
    <n v="3516"/>
    <s v="The March of the Bonus Army"/>
    <s v="A new play about a lesser known yet pivotal event in American history, about a group of WWI Veterans fighting for their rights."/>
    <n v="2500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575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2014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n v="2008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72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2"/>
  </r>
  <r>
    <n v="3523"/>
    <s v="Magnificence"/>
    <s v="An old play about our world. Set in 1970s England, Magnificence is a gut-wrenching story of radicalisation, idealism and pity."/>
    <n v="4000"/>
    <n v="4546"/>
    <n v="4273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n v="10078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515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n v="3333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6508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660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58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n v="114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051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566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2"/>
  </r>
  <r>
    <n v="3534"/>
    <s v="Night of Ashes"/>
    <s v="A Theatrical Prequel to Hell's Rebels, the current Pathfinder Adventure Path from Paizo Publishing"/>
    <n v="5000"/>
    <n v="7810"/>
    <n v="6405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n v="2032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9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94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2285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n v="659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n v="335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n v="123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n v="5562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535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2"/>
  </r>
  <r>
    <n v="3544"/>
    <s v="Gruoch, or Lady Macbeth"/>
    <s v="Death &amp; Pretzels presents the world premiere of Paul Pasulka's Gruoch, or Lady Macbeth"/>
    <n v="2500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113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n v="37522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n v="212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n v="101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n v="256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n v="1514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5673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2"/>
  </r>
  <r>
    <n v="3554"/>
    <s v="MASKS: Off-Broadway Debut"/>
    <s v="MASKS is a dramedy dealing with what it means to be alive, the reliability of identity, and what it means to suffer."/>
    <n v="5000"/>
    <n v="5671.11"/>
    <n v="5336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n v="2205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018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427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18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n v="3335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253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392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514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n v="1003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038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2048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44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n v="1055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5012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2144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666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2"/>
  </r>
  <r>
    <n v="3573"/>
    <s v="Licensed To Ill"/>
    <s v="London based theatre makers collaborating to create a new show about the history of HipHop."/>
    <n v="3000"/>
    <n v="3084"/>
    <n v="3042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5978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067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n v="69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2"/>
  </r>
  <r>
    <n v="3578"/>
    <s v="Home"/>
    <s v="An unsparing, slightly surreal look at the effects of the private rented sector on two young women. Based on real events."/>
    <n v="1500"/>
    <n v="1500.2"/>
    <n v="1500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n v="963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1935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n v="3128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233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2"/>
  </r>
  <r>
    <n v="3585"/>
    <s v="The Lost Boy (a play)"/>
    <s v="The world premiere of a play, a true story about love, loss, and a man reaching back in time as the only way to move forward."/>
    <n v="3400"/>
    <n v="4050"/>
    <n v="3725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7854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n v="567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455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n v="5002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963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2273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316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808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n v="284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n v="1143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2533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n v="105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755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"/>
  </r>
  <r>
    <n v="3600"/>
    <s v="Pariah"/>
    <s v="The First Play From The Man Who Brought You The Black James Bond!"/>
    <n v="10"/>
    <n v="13"/>
    <n v="12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n v="204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4001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n v="203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3193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5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n v="3454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n v="565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2483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n v="1312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2"/>
  </r>
  <r>
    <n v="3611"/>
    <s v="Xavier Project: Leftovers"/>
    <s v="How do you retain a sense identity after losing your home, your family and your country? Leftovers is a play about refugees in Nairobi."/>
    <n v="2500"/>
    <n v="3400"/>
    <n v="295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n v="611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251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n v="2585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281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n v="81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n v="201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2"/>
  </r>
  <r>
    <n v="3619"/>
    <s v="VST presents Sincerity Forever"/>
    <s v="We are a fledgling theatre company based in Atlanta looking to fund our first show, Sincerity Forever by playwright Mac Wellman."/>
    <n v="1000"/>
    <n v="1130"/>
    <n v="1065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77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n v="3146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n v="1000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275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3074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04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2"/>
  </r>
  <r>
    <n v="3626"/>
    <s v="These are your lives."/>
    <s v="The first four-week performance run for our dance-theatre company, Geste Records, to be performed at The Yard Theatre in September."/>
    <n v="4000"/>
    <n v="4073"/>
    <n v="403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n v="5000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500001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n v="150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12913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3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381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n v="39093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n v="2388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n v="7500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n v="1963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175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n v="1250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28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150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358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n v="1250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n v="291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n v="50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n v="524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n v="265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n v="40077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765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1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526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n v="2005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2058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n v="5407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n v="514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2108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n v="1505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303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3165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8057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30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n v="838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667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2"/>
  </r>
  <r>
    <n v="3666"/>
    <s v="Israel LÃ³pez @ Ojai Playwrights Conference"/>
    <s v="Artistic Internship @ Ojai Playwrights Conference"/>
    <n v="1200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3048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18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n v="1191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3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n v="3515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3023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4273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n v="6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n v="915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2174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2025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2101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3192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06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3588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369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n v="897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n v="5143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353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500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3138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3275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2"/>
  </r>
  <r>
    <n v="3690"/>
    <s v="We Rise"/>
    <s v="A play honoring the lives and legacies of the activists and those remembered at the 1992 ACT UP Ashes Action at The White House"/>
    <n v="1500"/>
    <n v="1800"/>
    <n v="165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45592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2"/>
  </r>
  <r>
    <n v="3692"/>
    <s v="An Evening With Durang"/>
    <s v="Help us independently produce two great comedies by Christopher Durang."/>
    <n v="1000"/>
    <n v="1260"/>
    <n v="113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382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363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n v="4003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255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208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n v="5263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n v="251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553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50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n v="3138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173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355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n v="2876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66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43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n v="14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41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56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2"/>
  </r>
  <r>
    <n v="3711"/>
    <s v="The Youth Shakespeare Project 2014"/>
    <s v="Two teachers and twenty kids bring one of Shakespeare's plays to life!"/>
    <n v="500"/>
    <n v="570"/>
    <n v="53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9515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n v="2015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n v="10118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n v="3545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n v="1023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n v="4015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2"/>
  </r>
  <r>
    <n v="3718"/>
    <s v="PUNK ROCK"/>
    <s v="William Carlisle has the world at his feet but its weight on his shoulders. He is intelligent, articulate and fucked."/>
    <n v="500"/>
    <n v="1197"/>
    <n v="849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2"/>
  </r>
  <r>
    <n v="3719"/>
    <s v="Corium"/>
    <s v="A new piece of physical theatre about love, regret and longing."/>
    <n v="200"/>
    <n v="420"/>
    <n v="31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2"/>
  </r>
  <r>
    <n v="3720"/>
    <s v="Lakotas and the American Theatre"/>
    <s v="Breaking the American Indian stereotype in the American Theatre."/>
    <n v="3300"/>
    <n v="3449"/>
    <n v="3375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502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584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n v="4546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3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34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n v="1865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n v="2008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n v="10931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268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55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n v="306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49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75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n v="964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n v="85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n v="75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n v="425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n v="88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403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179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1000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n v="255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110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60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5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4351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n v="1263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n v="5088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n v="513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601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2"/>
  </r>
  <r>
    <n v="3751"/>
    <s v="GGC Productions 2016"/>
    <s v="I will be performing in TWO productions to kick off the 2016 season. NEED HELP TO FUND THESE GREAT SHOWS!"/>
    <n v="1000"/>
    <n v="1326"/>
    <n v="1163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533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n v="5084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2"/>
  </r>
  <r>
    <n v="3754"/>
    <s v="Little Shop of Horrors"/>
    <s v="CitÃ© des Arts needs your help in funding their fall production of the hit musical comedy &quot;Little Shop of Horrors.&quot;"/>
    <n v="2500"/>
    <n v="3000"/>
    <n v="275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632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4525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36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n v="1518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4205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n v="5025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n v="1289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n v="7471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133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2168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4153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n v="123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n v="5255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n v="5205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2003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8269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2432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246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5299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n v="275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4718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2018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374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075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n v="2508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6329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3775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n v="1833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750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n v="75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626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588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252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n v="30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n v="1125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569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35513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5201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n v="1144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2713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150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2"/>
  </r>
  <r>
    <n v="3803"/>
    <s v="Benjamin Button the Musical Concept Album"/>
    <s v="A fully orchestrated concept album of Benjamin Button the Musical!"/>
    <n v="12000"/>
    <n v="2358"/>
    <n v="7179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400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n v="75002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3753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978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n v="2013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663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n v="538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2096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n v="211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801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n v="1000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644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20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2"/>
  </r>
  <r>
    <n v="3818"/>
    <s v="The AOA Presents: The Maiden of Orleans"/>
    <s v="The Arthurian Order of Avalon is attempting to raise funds to put on the annual Human Chessboard in March 2015!"/>
    <n v="250"/>
    <n v="570"/>
    <n v="41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32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2"/>
  </r>
  <r>
    <n v="3820"/>
    <s v="TUSENTACK THEATRE"/>
    <s v="Tusentack Theatre is a professional theatre company providing opportunities to adults who access Mental Health Services."/>
    <n v="300"/>
    <n v="430"/>
    <n v="365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3580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n v="525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n v="2575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n v="26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5136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"/>
  </r>
  <r>
    <n v="3826"/>
    <s v="DAY OF THE DOG by Blue Sparrow Theatre Company"/>
    <s v="This is the story about the Westons. One family who live with mental illness on a daily basis."/>
    <n v="600"/>
    <n v="715"/>
    <n v="658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n v="379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n v="163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15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228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3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3136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n v="26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n v="85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n v="2021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412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2013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2"/>
  </r>
  <r>
    <n v="3840"/>
    <s v="Tonight I'll be April"/>
    <s v="A gritty play looking at a modern day relationship, highlighting issues of mental health and abuse suffered by men."/>
    <n v="1"/>
    <n v="65"/>
    <n v="33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5436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3049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3033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6933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042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n v="3595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6099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7565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n v="16057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2"/>
  </r>
  <r>
    <n v="3850"/>
    <s v="The Vagina Monologues 2015"/>
    <s v="V-Day is a global activist movement to end violence against women and girls."/>
    <n v="1000"/>
    <n v="38"/>
    <n v="519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1676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n v="501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n v="50013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6394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513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50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n v="263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5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n v="125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353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n v="105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375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n v="300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n v="253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n v="1532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006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n v="1126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n v="250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678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575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77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n v="750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275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31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1500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2980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n v="1312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n v="900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n v="750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424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263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1500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750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500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n v="18750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n v="500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01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n v="1271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n v="4059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8762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n v="53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50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30388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776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n v="52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n v="88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47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1657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n v="5063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1318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513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2233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n v="75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n v="5002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837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n v="1255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n v="577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408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30068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093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n v="5497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750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55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1705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n v="753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n v="100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n v="175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3006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545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n v="1318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n v="150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406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n v="6442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8645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8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2508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63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2826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10227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n v="500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n v="400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600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4051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n v="2775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2158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n v="1000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n v="26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n v="1826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n v="2503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2506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77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60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391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n v="250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1003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n v="3098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n v="155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n v="1500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5789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n v="2013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0000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13013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n v="880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n v="1250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1088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n v="275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n v="14004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n v="132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746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523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n v="251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723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n v="500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n v="1063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143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n v="3773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1055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n v="2764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1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506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n v="7068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606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4453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n v="66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n v="339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96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45653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n v="1107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3055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475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15613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51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7509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798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132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n v="274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n v="276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766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n v="150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860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n v="3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n v="527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n v="25002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n v="1003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35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n v="1749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150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2"/>
  </r>
  <r>
    <n v="3998"/>
    <s v="Forsaken Angels-A New Play"/>
    <s v="Forsaken Angels, a powerful new play by William Leary, author of DCMTA's Best Of 2014 Play Masquerade."/>
    <n v="1250"/>
    <n v="715"/>
    <n v="983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407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n v="400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827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n v="6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1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n v="25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52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15001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n v="1003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53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1003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4471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135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288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n v="1013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n v="450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n v="350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n v="285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053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815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n v="1765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n v="35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n v="7563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1526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350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40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2625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n v="200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1608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n v="128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1000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n v="145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250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3231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15021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685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n v="6843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412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39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4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4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n v="525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n v="251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n v="501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15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413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n v="250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03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555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0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0008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n v="75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25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206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305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444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294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1148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138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n v="192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n v="5125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5143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263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0245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n v="4818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193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2"/>
  </r>
  <r>
    <n v="4065"/>
    <s v="A Midsummer's Night's Dream"/>
    <s v="A classical/ fantasy version of midsummers done by professionally trained actors in Tulsa!"/>
    <n v="4000"/>
    <n v="27"/>
    <n v="2014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7513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4023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n v="1765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n v="84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n v="583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n v="1000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502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769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n v="1743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1288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35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168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n v="125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503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n v="150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n v="128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n v="77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n v="2130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n v="150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75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n v="524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n v="480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n v="110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262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n v="516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902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5501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28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n v="136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154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95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500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n v="3750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227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n v="135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30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n v="319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n v="55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n v="182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n v="1765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n v="4265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n v="102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1530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n v="25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93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n v="154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25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752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CB7A2-9A76-45F4-B981-A95275EDE8C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DE7BF-1C41-45EA-8F03-03811C219EE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E4AD3-B17C-4109-BEB2-24054AFD68A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7" item="8" hier="-1"/>
    <pageField fld="21" hier="-1"/>
  </pageFields>
  <dataFields count="1">
    <dataField name="Count of outcomes" fld="6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84CC-A690-4ACF-B6AC-7455EF14CF3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95CDB-D791-4845-9BCE-05221328D51B}">
  <dimension ref="A1:C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1" t="s">
        <v>8222</v>
      </c>
      <c r="B1" t="s">
        <v>8364</v>
      </c>
    </row>
    <row r="3" spans="1:3" x14ac:dyDescent="0.25">
      <c r="A3" s="11" t="s">
        <v>8363</v>
      </c>
      <c r="B3" s="11" t="s">
        <v>8359</v>
      </c>
    </row>
    <row r="4" spans="1:3" x14ac:dyDescent="0.25">
      <c r="A4" s="11" t="s">
        <v>8362</v>
      </c>
      <c r="B4" t="s">
        <v>8314</v>
      </c>
      <c r="C4" t="s">
        <v>8360</v>
      </c>
    </row>
    <row r="5" spans="1:3" x14ac:dyDescent="0.25">
      <c r="A5" s="12" t="s">
        <v>8219</v>
      </c>
      <c r="B5" s="13">
        <v>37</v>
      </c>
      <c r="C5" s="13">
        <v>37</v>
      </c>
    </row>
    <row r="6" spans="1:3" x14ac:dyDescent="0.25">
      <c r="A6" s="12" t="s">
        <v>8220</v>
      </c>
      <c r="B6" s="13">
        <v>493</v>
      </c>
      <c r="C6" s="13">
        <v>493</v>
      </c>
    </row>
    <row r="7" spans="1:3" x14ac:dyDescent="0.25">
      <c r="A7" s="12" t="s">
        <v>8221</v>
      </c>
      <c r="B7" s="13">
        <v>24</v>
      </c>
      <c r="C7" s="13">
        <v>24</v>
      </c>
    </row>
    <row r="8" spans="1:3" x14ac:dyDescent="0.25">
      <c r="A8" s="12" t="s">
        <v>8218</v>
      </c>
      <c r="B8" s="13">
        <v>839</v>
      </c>
      <c r="C8" s="13">
        <v>839</v>
      </c>
    </row>
    <row r="9" spans="1:3" x14ac:dyDescent="0.25">
      <c r="A9" s="12" t="s">
        <v>8360</v>
      </c>
      <c r="B9" s="13">
        <v>1393</v>
      </c>
      <c r="C9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B31A6-B9C1-4A7E-9B8C-5983DB82FCFA}">
  <dimension ref="A3:F14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8367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5">
      <c r="A6" s="12" t="s">
        <v>8368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5">
      <c r="A7" s="12" t="s">
        <v>8369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5">
      <c r="A8" s="12" t="s">
        <v>8370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5">
      <c r="A9" s="12" t="s">
        <v>8371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5">
      <c r="A10" s="12" t="s">
        <v>8372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5">
      <c r="A11" s="12" t="s">
        <v>8373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5">
      <c r="A12" s="12" t="s">
        <v>8374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5">
      <c r="A13" s="12" t="s">
        <v>8375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5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A226-2049-4A60-A17A-E526995AAB50}">
  <dimension ref="A1:E18"/>
  <sheetViews>
    <sheetView tabSelected="1" workbookViewId="0">
      <selection activeCell="U22" sqref="U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8357</v>
      </c>
      <c r="B1" t="s">
        <v>8314</v>
      </c>
    </row>
    <row r="2" spans="1:5" x14ac:dyDescent="0.25">
      <c r="A2" s="11" t="s">
        <v>8397</v>
      </c>
      <c r="B2" t="s">
        <v>8364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5">
      <c r="A6" s="16" t="s">
        <v>8404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6" t="s">
        <v>8405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6" t="s">
        <v>8406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6" t="s">
        <v>8407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6" t="s">
        <v>8398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6" t="s">
        <v>8408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6" t="s">
        <v>8399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6" t="s">
        <v>8400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6" t="s">
        <v>8401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6" t="s">
        <v>8402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6" t="s">
        <v>8403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6" t="s">
        <v>8409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6" t="s">
        <v>8360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ySplit="1" topLeftCell="A3399" activePane="bottomLeft" state="frozen"/>
      <selection activeCell="C1" sqref="C1"/>
      <selection pane="bottomLeft" activeCell="S3399" sqref="S339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2.5703125" style="8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7" width="18.42578125" bestFit="1" customWidth="1"/>
    <col min="18" max="18" width="41.140625" customWidth="1"/>
    <col min="19" max="19" width="16.85546875" bestFit="1" customWidth="1"/>
    <col min="20" max="20" width="23.42578125" bestFit="1" customWidth="1"/>
    <col min="21" max="21" width="22" bestFit="1" customWidth="1"/>
    <col min="22" max="22" width="14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8381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8361</v>
      </c>
      <c r="P1" s="1" t="s">
        <v>8305</v>
      </c>
      <c r="Q1" s="1" t="s">
        <v>8306</v>
      </c>
      <c r="R1" s="9" t="s">
        <v>8357</v>
      </c>
      <c r="S1" s="1" t="s">
        <v>8358</v>
      </c>
      <c r="T1" s="1" t="s">
        <v>8365</v>
      </c>
      <c r="U1" s="1" t="s">
        <v>8366</v>
      </c>
      <c r="V1" s="1" t="s">
        <v>8397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>ROUND(AVERAGE(D2:E2),0)</f>
        <v>10067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 t="shared" ref="P2:P65" si="0">ROUND(E2/D2*100,0)</f>
        <v>137</v>
      </c>
      <c r="Q2">
        <f t="shared" ref="Q2:Q65" si="1">IFERROR(ROUND(E2/M2,2),0)</f>
        <v>63.92</v>
      </c>
      <c r="R2" s="10" t="s">
        <v>8307</v>
      </c>
      <c r="S2" t="s">
        <v>8308</v>
      </c>
      <c r="T2" s="14">
        <f>(((K2/60)/60)/24)+DATE(1970,1,1)</f>
        <v>42177.007071759261</v>
      </c>
      <c r="U2" s="14">
        <f>(((J2/60)/60)/24)+DATE(1970,1,1)</f>
        <v>42208.125</v>
      </c>
      <c r="V2">
        <f>YEAR(T2)</f>
        <v>2015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 t="shared" ref="F3:F66" si="2">ROUND(AVERAGE(D3:E3),0)</f>
        <v>12464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si="0"/>
        <v>143</v>
      </c>
      <c r="Q3">
        <f t="shared" si="1"/>
        <v>185.48</v>
      </c>
      <c r="R3" s="10" t="s">
        <v>8307</v>
      </c>
      <c r="S3" t="s">
        <v>8308</v>
      </c>
      <c r="T3" s="14">
        <f t="shared" ref="T3:T66" si="3">(((K3/60)/60)/24)+DATE(1970,1,1)</f>
        <v>42766.600497685184</v>
      </c>
      <c r="U3" s="14">
        <f t="shared" ref="U3:U66" si="4">(((J3/60)/60)/24)+DATE(1970,1,1)</f>
        <v>42796.600497685184</v>
      </c>
      <c r="V3">
        <f t="shared" ref="V3:V66" si="5">YEAR(T3)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 t="shared" si="2"/>
        <v>513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105</v>
      </c>
      <c r="Q4">
        <f t="shared" si="1"/>
        <v>15</v>
      </c>
      <c r="R4" s="10" t="s">
        <v>8307</v>
      </c>
      <c r="S4" t="s">
        <v>8308</v>
      </c>
      <c r="T4" s="14">
        <f t="shared" si="3"/>
        <v>42405.702349537038</v>
      </c>
      <c r="U4" s="14">
        <f t="shared" si="4"/>
        <v>42415.702349537038</v>
      </c>
      <c r="V4">
        <f t="shared" si="5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 t="shared" si="2"/>
        <v>10195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104</v>
      </c>
      <c r="Q5">
        <f t="shared" si="1"/>
        <v>69.27</v>
      </c>
      <c r="R5" s="10" t="s">
        <v>8307</v>
      </c>
      <c r="S5" t="s">
        <v>8308</v>
      </c>
      <c r="T5" s="14">
        <f t="shared" si="3"/>
        <v>41828.515127314815</v>
      </c>
      <c r="U5" s="14">
        <f t="shared" si="4"/>
        <v>41858.515127314815</v>
      </c>
      <c r="V5">
        <f t="shared" si="5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 t="shared" si="2"/>
        <v>49058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123</v>
      </c>
      <c r="Q6">
        <f t="shared" si="1"/>
        <v>190.55</v>
      </c>
      <c r="R6" s="10" t="s">
        <v>8307</v>
      </c>
      <c r="S6" t="s">
        <v>8308</v>
      </c>
      <c r="T6" s="14">
        <f t="shared" si="3"/>
        <v>42327.834247685183</v>
      </c>
      <c r="U6" s="14">
        <f t="shared" si="4"/>
        <v>42357.834247685183</v>
      </c>
      <c r="V6">
        <f t="shared" si="5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 t="shared" si="2"/>
        <v>4195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110</v>
      </c>
      <c r="Q7">
        <f t="shared" si="1"/>
        <v>93.4</v>
      </c>
      <c r="R7" s="10" t="s">
        <v>8307</v>
      </c>
      <c r="S7" t="s">
        <v>8308</v>
      </c>
      <c r="T7" s="14">
        <f t="shared" si="3"/>
        <v>42563.932951388888</v>
      </c>
      <c r="U7" s="14">
        <f t="shared" si="4"/>
        <v>42580.232638888891</v>
      </c>
      <c r="V7">
        <f t="shared" si="5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 t="shared" si="2"/>
        <v>8260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106</v>
      </c>
      <c r="Q8">
        <f t="shared" si="1"/>
        <v>146.88</v>
      </c>
      <c r="R8" s="10" t="s">
        <v>8307</v>
      </c>
      <c r="S8" t="s">
        <v>8308</v>
      </c>
      <c r="T8" s="14">
        <f t="shared" si="3"/>
        <v>41794.072337962964</v>
      </c>
      <c r="U8" s="14">
        <f t="shared" si="4"/>
        <v>41804.072337962964</v>
      </c>
      <c r="V8">
        <f t="shared" si="5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 t="shared" si="2"/>
        <v>9055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101</v>
      </c>
      <c r="Q9">
        <f t="shared" si="1"/>
        <v>159.82</v>
      </c>
      <c r="R9" s="10" t="s">
        <v>8307</v>
      </c>
      <c r="S9" t="s">
        <v>8308</v>
      </c>
      <c r="T9" s="14">
        <f t="shared" si="3"/>
        <v>42516.047071759262</v>
      </c>
      <c r="U9" s="14">
        <f t="shared" si="4"/>
        <v>42556.047071759262</v>
      </c>
      <c r="V9">
        <f t="shared" si="5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 t="shared" si="2"/>
        <v>3501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100</v>
      </c>
      <c r="Q10">
        <f t="shared" si="1"/>
        <v>291.79000000000002</v>
      </c>
      <c r="R10" s="10" t="s">
        <v>8307</v>
      </c>
      <c r="S10" t="s">
        <v>8308</v>
      </c>
      <c r="T10" s="14">
        <f t="shared" si="3"/>
        <v>42468.94458333333</v>
      </c>
      <c r="U10" s="14">
        <f t="shared" si="4"/>
        <v>42475.875</v>
      </c>
      <c r="V10">
        <f t="shared" si="5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 t="shared" si="2"/>
        <v>565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126</v>
      </c>
      <c r="Q11">
        <f t="shared" si="1"/>
        <v>31.5</v>
      </c>
      <c r="R11" s="10" t="s">
        <v>8307</v>
      </c>
      <c r="S11" t="s">
        <v>8308</v>
      </c>
      <c r="T11" s="14">
        <f t="shared" si="3"/>
        <v>42447.103518518517</v>
      </c>
      <c r="U11" s="14">
        <f t="shared" si="4"/>
        <v>42477.103518518517</v>
      </c>
      <c r="V11">
        <f t="shared" si="5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 t="shared" si="2"/>
        <v>3008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101</v>
      </c>
      <c r="Q12">
        <f t="shared" si="1"/>
        <v>158.68</v>
      </c>
      <c r="R12" s="10" t="s">
        <v>8307</v>
      </c>
      <c r="S12" t="s">
        <v>8308</v>
      </c>
      <c r="T12" s="14">
        <f t="shared" si="3"/>
        <v>41780.068043981482</v>
      </c>
      <c r="U12" s="14">
        <f t="shared" si="4"/>
        <v>41815.068043981482</v>
      </c>
      <c r="V12">
        <f t="shared" si="5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 t="shared" si="2"/>
        <v>5513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121</v>
      </c>
      <c r="Q13">
        <f t="shared" si="1"/>
        <v>80.33</v>
      </c>
      <c r="R13" s="10" t="s">
        <v>8307</v>
      </c>
      <c r="S13" t="s">
        <v>8308</v>
      </c>
      <c r="T13" s="14">
        <f t="shared" si="3"/>
        <v>42572.778495370367</v>
      </c>
      <c r="U13" s="14">
        <f t="shared" si="4"/>
        <v>42604.125</v>
      </c>
      <c r="V13">
        <f t="shared" si="5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 t="shared" si="2"/>
        <v>39794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165</v>
      </c>
      <c r="Q14">
        <f t="shared" si="1"/>
        <v>59.96</v>
      </c>
      <c r="R14" s="10" t="s">
        <v>8307</v>
      </c>
      <c r="S14" t="s">
        <v>8308</v>
      </c>
      <c r="T14" s="14">
        <f t="shared" si="3"/>
        <v>41791.713252314818</v>
      </c>
      <c r="U14" s="14">
        <f t="shared" si="4"/>
        <v>41836.125</v>
      </c>
      <c r="V14">
        <f t="shared" si="5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 t="shared" si="2"/>
        <v>4550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160</v>
      </c>
      <c r="Q15">
        <f t="shared" si="1"/>
        <v>109.78</v>
      </c>
      <c r="R15" s="10" t="s">
        <v>8307</v>
      </c>
      <c r="S15" t="s">
        <v>8308</v>
      </c>
      <c r="T15" s="14">
        <f t="shared" si="3"/>
        <v>42508.677187499998</v>
      </c>
      <c r="U15" s="14">
        <f t="shared" si="4"/>
        <v>42544.852083333331</v>
      </c>
      <c r="V15">
        <f t="shared" si="5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 t="shared" si="2"/>
        <v>6028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101</v>
      </c>
      <c r="Q16">
        <f t="shared" si="1"/>
        <v>147.71</v>
      </c>
      <c r="R16" s="10" t="s">
        <v>8307</v>
      </c>
      <c r="S16" t="s">
        <v>8308</v>
      </c>
      <c r="T16" s="14">
        <f t="shared" si="3"/>
        <v>41808.02648148148</v>
      </c>
      <c r="U16" s="14">
        <f t="shared" si="4"/>
        <v>41833.582638888889</v>
      </c>
      <c r="V16">
        <f t="shared" si="5"/>
        <v>2014</v>
      </c>
    </row>
    <row r="17" spans="1:22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 t="shared" si="2"/>
        <v>2066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107</v>
      </c>
      <c r="Q17">
        <f t="shared" si="1"/>
        <v>21.76</v>
      </c>
      <c r="R17" s="10" t="s">
        <v>8307</v>
      </c>
      <c r="S17" t="s">
        <v>8308</v>
      </c>
      <c r="T17" s="14">
        <f t="shared" si="3"/>
        <v>42256.391875000001</v>
      </c>
      <c r="U17" s="14">
        <f t="shared" si="4"/>
        <v>42274.843055555553</v>
      </c>
      <c r="V17">
        <f t="shared" si="5"/>
        <v>2015</v>
      </c>
    </row>
    <row r="18" spans="1:22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 t="shared" si="2"/>
        <v>12015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100</v>
      </c>
      <c r="Q18">
        <f t="shared" si="1"/>
        <v>171.84</v>
      </c>
      <c r="R18" s="10" t="s">
        <v>8307</v>
      </c>
      <c r="S18" t="s">
        <v>8308</v>
      </c>
      <c r="T18" s="14">
        <f t="shared" si="3"/>
        <v>41760.796423611115</v>
      </c>
      <c r="U18" s="14">
        <f t="shared" si="4"/>
        <v>41806.229166666664</v>
      </c>
      <c r="V18">
        <f t="shared" si="5"/>
        <v>2014</v>
      </c>
    </row>
    <row r="19" spans="1:22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 t="shared" si="2"/>
        <v>1505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101</v>
      </c>
      <c r="Q19">
        <f t="shared" si="1"/>
        <v>41.94</v>
      </c>
      <c r="R19" s="10" t="s">
        <v>8307</v>
      </c>
      <c r="S19" t="s">
        <v>8308</v>
      </c>
      <c r="T19" s="14">
        <f t="shared" si="3"/>
        <v>41917.731736111113</v>
      </c>
      <c r="U19" s="14">
        <f t="shared" si="4"/>
        <v>41947.773402777777</v>
      </c>
      <c r="V19">
        <f t="shared" si="5"/>
        <v>2014</v>
      </c>
    </row>
    <row r="20" spans="1:22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 t="shared" si="2"/>
        <v>30948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106</v>
      </c>
      <c r="Q20">
        <f t="shared" si="1"/>
        <v>93.26</v>
      </c>
      <c r="R20" s="10" t="s">
        <v>8307</v>
      </c>
      <c r="S20" t="s">
        <v>8308</v>
      </c>
      <c r="T20" s="14">
        <f t="shared" si="3"/>
        <v>41869.542314814818</v>
      </c>
      <c r="U20" s="14">
        <f t="shared" si="4"/>
        <v>41899.542314814818</v>
      </c>
      <c r="V20">
        <f t="shared" si="5"/>
        <v>2014</v>
      </c>
    </row>
    <row r="21" spans="1:22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 t="shared" si="2"/>
        <v>1043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145</v>
      </c>
      <c r="Q21">
        <f t="shared" si="1"/>
        <v>56.14</v>
      </c>
      <c r="R21" s="10" t="s">
        <v>8307</v>
      </c>
      <c r="S21" t="s">
        <v>8308</v>
      </c>
      <c r="T21" s="14">
        <f t="shared" si="3"/>
        <v>42175.816365740742</v>
      </c>
      <c r="U21" s="14">
        <f t="shared" si="4"/>
        <v>42205.816365740742</v>
      </c>
      <c r="V21">
        <f t="shared" si="5"/>
        <v>2015</v>
      </c>
    </row>
    <row r="22" spans="1:22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 t="shared" si="2"/>
        <v>2002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100</v>
      </c>
      <c r="Q22">
        <f t="shared" si="1"/>
        <v>80.16</v>
      </c>
      <c r="R22" s="10" t="s">
        <v>8307</v>
      </c>
      <c r="S22" t="s">
        <v>8308</v>
      </c>
      <c r="T22" s="14">
        <f t="shared" si="3"/>
        <v>42200.758240740746</v>
      </c>
      <c r="U22" s="14">
        <f t="shared" si="4"/>
        <v>42260.758240740746</v>
      </c>
      <c r="V22">
        <f t="shared" si="5"/>
        <v>2015</v>
      </c>
    </row>
    <row r="23" spans="1:22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 t="shared" si="2"/>
        <v>19345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109</v>
      </c>
      <c r="Q23">
        <f t="shared" si="1"/>
        <v>199.9</v>
      </c>
      <c r="R23" s="10" t="s">
        <v>8307</v>
      </c>
      <c r="S23" t="s">
        <v>8308</v>
      </c>
      <c r="T23" s="14">
        <f t="shared" si="3"/>
        <v>41878.627187500002</v>
      </c>
      <c r="U23" s="14">
        <f t="shared" si="4"/>
        <v>41908.627187500002</v>
      </c>
      <c r="V23">
        <f t="shared" si="5"/>
        <v>2014</v>
      </c>
    </row>
    <row r="24" spans="1:22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 t="shared" si="2"/>
        <v>380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117</v>
      </c>
      <c r="Q24">
        <f t="shared" si="1"/>
        <v>51.25</v>
      </c>
      <c r="R24" s="10" t="s">
        <v>8307</v>
      </c>
      <c r="S24" t="s">
        <v>8308</v>
      </c>
      <c r="T24" s="14">
        <f t="shared" si="3"/>
        <v>41989.91134259259</v>
      </c>
      <c r="U24" s="14">
        <f t="shared" si="4"/>
        <v>42005.332638888889</v>
      </c>
      <c r="V24">
        <f t="shared" si="5"/>
        <v>2014</v>
      </c>
    </row>
    <row r="25" spans="1:22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 t="shared" si="2"/>
        <v>2185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119</v>
      </c>
      <c r="Q25">
        <f t="shared" si="1"/>
        <v>103.04</v>
      </c>
      <c r="R25" s="10" t="s">
        <v>8307</v>
      </c>
      <c r="S25" t="s">
        <v>8308</v>
      </c>
      <c r="T25" s="14">
        <f t="shared" si="3"/>
        <v>42097.778946759259</v>
      </c>
      <c r="U25" s="14">
        <f t="shared" si="4"/>
        <v>42124.638888888891</v>
      </c>
      <c r="V25">
        <f t="shared" si="5"/>
        <v>2015</v>
      </c>
    </row>
    <row r="26" spans="1:22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 t="shared" si="2"/>
        <v>36541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109</v>
      </c>
      <c r="Q26">
        <f t="shared" si="1"/>
        <v>66.349999999999994</v>
      </c>
      <c r="R26" s="10" t="s">
        <v>8307</v>
      </c>
      <c r="S26" t="s">
        <v>8308</v>
      </c>
      <c r="T26" s="14">
        <f t="shared" si="3"/>
        <v>42229.820173611108</v>
      </c>
      <c r="U26" s="14">
        <f t="shared" si="4"/>
        <v>42262.818750000006</v>
      </c>
      <c r="V26">
        <f t="shared" si="5"/>
        <v>2015</v>
      </c>
    </row>
    <row r="27" spans="1:22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 t="shared" si="2"/>
        <v>700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133</v>
      </c>
      <c r="Q27">
        <f t="shared" si="1"/>
        <v>57.14</v>
      </c>
      <c r="R27" s="10" t="s">
        <v>8307</v>
      </c>
      <c r="S27" t="s">
        <v>8308</v>
      </c>
      <c r="T27" s="14">
        <f t="shared" si="3"/>
        <v>42318.025011574078</v>
      </c>
      <c r="U27" s="14">
        <f t="shared" si="4"/>
        <v>42378.025011574078</v>
      </c>
      <c r="V27">
        <f t="shared" si="5"/>
        <v>2015</v>
      </c>
    </row>
    <row r="28" spans="1:22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 t="shared" si="2"/>
        <v>1595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155</v>
      </c>
      <c r="Q28">
        <f t="shared" si="1"/>
        <v>102.11</v>
      </c>
      <c r="R28" s="10" t="s">
        <v>8307</v>
      </c>
      <c r="S28" t="s">
        <v>8308</v>
      </c>
      <c r="T28" s="14">
        <f t="shared" si="3"/>
        <v>41828.515555555554</v>
      </c>
      <c r="U28" s="14">
        <f t="shared" si="4"/>
        <v>41868.515555555554</v>
      </c>
      <c r="V28">
        <f t="shared" si="5"/>
        <v>2014</v>
      </c>
    </row>
    <row r="29" spans="1:22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 t="shared" si="2"/>
        <v>21173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112</v>
      </c>
      <c r="Q29">
        <f t="shared" si="1"/>
        <v>148.97</v>
      </c>
      <c r="R29" s="10" t="s">
        <v>8307</v>
      </c>
      <c r="S29" t="s">
        <v>8308</v>
      </c>
      <c r="T29" s="14">
        <f t="shared" si="3"/>
        <v>41929.164733796293</v>
      </c>
      <c r="U29" s="14">
        <f t="shared" si="4"/>
        <v>41959.206400462965</v>
      </c>
      <c r="V29">
        <f t="shared" si="5"/>
        <v>2014</v>
      </c>
    </row>
    <row r="30" spans="1:22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 t="shared" si="2"/>
        <v>12021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100</v>
      </c>
      <c r="Q30">
        <f t="shared" si="1"/>
        <v>169.61</v>
      </c>
      <c r="R30" s="10" t="s">
        <v>8307</v>
      </c>
      <c r="S30" t="s">
        <v>8308</v>
      </c>
      <c r="T30" s="14">
        <f t="shared" si="3"/>
        <v>42324.96393518518</v>
      </c>
      <c r="U30" s="14">
        <f t="shared" si="4"/>
        <v>42354.96393518518</v>
      </c>
      <c r="V30">
        <f t="shared" si="5"/>
        <v>2015</v>
      </c>
    </row>
    <row r="31" spans="1:22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 t="shared" si="2"/>
        <v>3350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123</v>
      </c>
      <c r="Q31">
        <f t="shared" si="1"/>
        <v>31.62</v>
      </c>
      <c r="R31" s="10" t="s">
        <v>8307</v>
      </c>
      <c r="S31" t="s">
        <v>8308</v>
      </c>
      <c r="T31" s="14">
        <f t="shared" si="3"/>
        <v>41812.67324074074</v>
      </c>
      <c r="U31" s="14">
        <f t="shared" si="4"/>
        <v>41842.67324074074</v>
      </c>
      <c r="V31">
        <f t="shared" si="5"/>
        <v>2014</v>
      </c>
    </row>
    <row r="32" spans="1:22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 t="shared" si="2"/>
        <v>4026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101</v>
      </c>
      <c r="Q32">
        <f t="shared" si="1"/>
        <v>76.45</v>
      </c>
      <c r="R32" s="10" t="s">
        <v>8307</v>
      </c>
      <c r="S32" t="s">
        <v>8308</v>
      </c>
      <c r="T32" s="14">
        <f t="shared" si="3"/>
        <v>41842.292997685188</v>
      </c>
      <c r="U32" s="14">
        <f t="shared" si="4"/>
        <v>41872.292997685188</v>
      </c>
      <c r="V32">
        <f t="shared" si="5"/>
        <v>2014</v>
      </c>
    </row>
    <row r="33" spans="1:22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 t="shared" si="2"/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100</v>
      </c>
      <c r="Q33">
        <f t="shared" si="1"/>
        <v>13</v>
      </c>
      <c r="R33" s="10" t="s">
        <v>8307</v>
      </c>
      <c r="S33" t="s">
        <v>8308</v>
      </c>
      <c r="T33" s="14">
        <f t="shared" si="3"/>
        <v>42376.79206018518</v>
      </c>
      <c r="U33" s="14">
        <f t="shared" si="4"/>
        <v>42394.79206018518</v>
      </c>
      <c r="V33">
        <f t="shared" si="5"/>
        <v>2016</v>
      </c>
    </row>
    <row r="34" spans="1:22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 t="shared" si="2"/>
        <v>28485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100</v>
      </c>
      <c r="Q34">
        <f t="shared" si="1"/>
        <v>320.45</v>
      </c>
      <c r="R34" s="10" t="s">
        <v>8307</v>
      </c>
      <c r="S34" t="s">
        <v>8308</v>
      </c>
      <c r="T34" s="14">
        <f t="shared" si="3"/>
        <v>42461.627511574072</v>
      </c>
      <c r="U34" s="14">
        <f t="shared" si="4"/>
        <v>42503.165972222225</v>
      </c>
      <c r="V34">
        <f t="shared" si="5"/>
        <v>2016</v>
      </c>
    </row>
    <row r="35" spans="1:22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 t="shared" si="2"/>
        <v>5305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102</v>
      </c>
      <c r="Q35">
        <f t="shared" si="1"/>
        <v>83.75</v>
      </c>
      <c r="R35" s="10" t="s">
        <v>8307</v>
      </c>
      <c r="S35" t="s">
        <v>8308</v>
      </c>
      <c r="T35" s="14">
        <f t="shared" si="3"/>
        <v>42286.660891203705</v>
      </c>
      <c r="U35" s="14">
        <f t="shared" si="4"/>
        <v>42316.702557870376</v>
      </c>
      <c r="V35">
        <f t="shared" si="5"/>
        <v>2015</v>
      </c>
    </row>
    <row r="36" spans="1:22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 t="shared" si="2"/>
        <v>2996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130</v>
      </c>
      <c r="Q36">
        <f t="shared" si="1"/>
        <v>49.88</v>
      </c>
      <c r="R36" s="10" t="s">
        <v>8307</v>
      </c>
      <c r="S36" t="s">
        <v>8308</v>
      </c>
      <c r="T36" s="14">
        <f t="shared" si="3"/>
        <v>41841.321770833332</v>
      </c>
      <c r="U36" s="14">
        <f t="shared" si="4"/>
        <v>41856.321770833332</v>
      </c>
      <c r="V36">
        <f t="shared" si="5"/>
        <v>2014</v>
      </c>
    </row>
    <row r="37" spans="1:22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 t="shared" si="2"/>
        <v>1333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167</v>
      </c>
      <c r="Q37">
        <f t="shared" si="1"/>
        <v>59.46</v>
      </c>
      <c r="R37" s="10" t="s">
        <v>8307</v>
      </c>
      <c r="S37" t="s">
        <v>8308</v>
      </c>
      <c r="T37" s="14">
        <f t="shared" si="3"/>
        <v>42098.291828703703</v>
      </c>
      <c r="U37" s="14">
        <f t="shared" si="4"/>
        <v>42122</v>
      </c>
      <c r="V37">
        <f t="shared" si="5"/>
        <v>2015</v>
      </c>
    </row>
    <row r="38" spans="1:22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 t="shared" si="2"/>
        <v>7265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142</v>
      </c>
      <c r="Q38">
        <f t="shared" si="1"/>
        <v>193.84</v>
      </c>
      <c r="R38" s="10" t="s">
        <v>8307</v>
      </c>
      <c r="S38" t="s">
        <v>8308</v>
      </c>
      <c r="T38" s="14">
        <f t="shared" si="3"/>
        <v>42068.307002314818</v>
      </c>
      <c r="U38" s="14">
        <f t="shared" si="4"/>
        <v>42098.265335648146</v>
      </c>
      <c r="V38">
        <f t="shared" si="5"/>
        <v>2015</v>
      </c>
    </row>
    <row r="39" spans="1:22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 t="shared" si="2"/>
        <v>31179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183</v>
      </c>
      <c r="Q39">
        <f t="shared" si="1"/>
        <v>159.51</v>
      </c>
      <c r="R39" s="10" t="s">
        <v>8307</v>
      </c>
      <c r="S39" t="s">
        <v>8308</v>
      </c>
      <c r="T39" s="14">
        <f t="shared" si="3"/>
        <v>42032.693043981482</v>
      </c>
      <c r="U39" s="14">
        <f t="shared" si="4"/>
        <v>42062.693043981482</v>
      </c>
      <c r="V39">
        <f t="shared" si="5"/>
        <v>2015</v>
      </c>
    </row>
    <row r="40" spans="1:22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 t="shared" si="2"/>
        <v>2626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110</v>
      </c>
      <c r="Q40">
        <f t="shared" si="1"/>
        <v>41.68</v>
      </c>
      <c r="R40" s="10" t="s">
        <v>8307</v>
      </c>
      <c r="S40" t="s">
        <v>8308</v>
      </c>
      <c r="T40" s="14">
        <f t="shared" si="3"/>
        <v>41375.057222222218</v>
      </c>
      <c r="U40" s="14">
        <f t="shared" si="4"/>
        <v>41405.057222222218</v>
      </c>
      <c r="V40">
        <f t="shared" si="5"/>
        <v>2013</v>
      </c>
    </row>
    <row r="41" spans="1:22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 t="shared" si="2"/>
        <v>28873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131</v>
      </c>
      <c r="Q41">
        <f t="shared" si="1"/>
        <v>150.9</v>
      </c>
      <c r="R41" s="10" t="s">
        <v>8307</v>
      </c>
      <c r="S41" t="s">
        <v>8308</v>
      </c>
      <c r="T41" s="14">
        <f t="shared" si="3"/>
        <v>41754.047083333331</v>
      </c>
      <c r="U41" s="14">
        <f t="shared" si="4"/>
        <v>41784.957638888889</v>
      </c>
      <c r="V41">
        <f t="shared" si="5"/>
        <v>2014</v>
      </c>
    </row>
    <row r="42" spans="1:22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 t="shared" si="2"/>
        <v>2014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101</v>
      </c>
      <c r="Q42">
        <f t="shared" si="1"/>
        <v>126.69</v>
      </c>
      <c r="R42" s="10" t="s">
        <v>8307</v>
      </c>
      <c r="S42" t="s">
        <v>8308</v>
      </c>
      <c r="T42" s="14">
        <f t="shared" si="3"/>
        <v>41789.21398148148</v>
      </c>
      <c r="U42" s="14">
        <f t="shared" si="4"/>
        <v>41809.166666666664</v>
      </c>
      <c r="V42">
        <f t="shared" si="5"/>
        <v>2014</v>
      </c>
    </row>
    <row r="43" spans="1:22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 t="shared" si="2"/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100</v>
      </c>
      <c r="Q43">
        <f t="shared" si="1"/>
        <v>105.26</v>
      </c>
      <c r="R43" s="10" t="s">
        <v>8307</v>
      </c>
      <c r="S43" t="s">
        <v>8308</v>
      </c>
      <c r="T43" s="14">
        <f t="shared" si="3"/>
        <v>41887.568912037037</v>
      </c>
      <c r="U43" s="14">
        <f t="shared" si="4"/>
        <v>41917.568912037037</v>
      </c>
      <c r="V43">
        <f t="shared" si="5"/>
        <v>2014</v>
      </c>
    </row>
    <row r="44" spans="1:22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 t="shared" si="2"/>
        <v>16930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142</v>
      </c>
      <c r="Q44">
        <f t="shared" si="1"/>
        <v>117.51</v>
      </c>
      <c r="R44" s="10" t="s">
        <v>8307</v>
      </c>
      <c r="S44" t="s">
        <v>8308</v>
      </c>
      <c r="T44" s="14">
        <f t="shared" si="3"/>
        <v>41971.639189814814</v>
      </c>
      <c r="U44" s="14">
        <f t="shared" si="4"/>
        <v>42001.639189814814</v>
      </c>
      <c r="V44">
        <f t="shared" si="5"/>
        <v>2014</v>
      </c>
    </row>
    <row r="45" spans="1:22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 t="shared" si="2"/>
        <v>20433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309</v>
      </c>
      <c r="Q45">
        <f t="shared" si="1"/>
        <v>117.36</v>
      </c>
      <c r="R45" s="10" t="s">
        <v>8307</v>
      </c>
      <c r="S45" t="s">
        <v>8308</v>
      </c>
      <c r="T45" s="14">
        <f t="shared" si="3"/>
        <v>41802.790347222224</v>
      </c>
      <c r="U45" s="14">
        <f t="shared" si="4"/>
        <v>41833</v>
      </c>
      <c r="V45">
        <f t="shared" si="5"/>
        <v>2014</v>
      </c>
    </row>
    <row r="46" spans="1:22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 t="shared" si="2"/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100</v>
      </c>
      <c r="Q46">
        <f t="shared" si="1"/>
        <v>133.33000000000001</v>
      </c>
      <c r="R46" s="10" t="s">
        <v>8307</v>
      </c>
      <c r="S46" t="s">
        <v>8308</v>
      </c>
      <c r="T46" s="14">
        <f t="shared" si="3"/>
        <v>41874.098807870374</v>
      </c>
      <c r="U46" s="14">
        <f t="shared" si="4"/>
        <v>41919.098807870374</v>
      </c>
      <c r="V46">
        <f t="shared" si="5"/>
        <v>2014</v>
      </c>
    </row>
    <row r="47" spans="1:22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 t="shared" si="2"/>
        <v>5500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120</v>
      </c>
      <c r="Q47">
        <f t="shared" si="1"/>
        <v>98.36</v>
      </c>
      <c r="R47" s="10" t="s">
        <v>8307</v>
      </c>
      <c r="S47" t="s">
        <v>8308</v>
      </c>
      <c r="T47" s="14">
        <f t="shared" si="3"/>
        <v>42457.623923611114</v>
      </c>
      <c r="U47" s="14">
        <f t="shared" si="4"/>
        <v>42487.623923611114</v>
      </c>
      <c r="V47">
        <f t="shared" si="5"/>
        <v>2016</v>
      </c>
    </row>
    <row r="48" spans="1:22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 t="shared" si="2"/>
        <v>8575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104</v>
      </c>
      <c r="Q48">
        <f t="shared" si="1"/>
        <v>194.44</v>
      </c>
      <c r="R48" s="10" t="s">
        <v>8307</v>
      </c>
      <c r="S48" t="s">
        <v>8308</v>
      </c>
      <c r="T48" s="14">
        <f t="shared" si="3"/>
        <v>42323.964976851858</v>
      </c>
      <c r="U48" s="14">
        <f t="shared" si="4"/>
        <v>42353.964976851858</v>
      </c>
      <c r="V48">
        <f t="shared" si="5"/>
        <v>2015</v>
      </c>
    </row>
    <row r="49" spans="1:22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 t="shared" si="2"/>
        <v>5190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108</v>
      </c>
      <c r="Q49">
        <f t="shared" si="1"/>
        <v>76.87</v>
      </c>
      <c r="R49" s="10" t="s">
        <v>8307</v>
      </c>
      <c r="S49" t="s">
        <v>8308</v>
      </c>
      <c r="T49" s="14">
        <f t="shared" si="3"/>
        <v>41932.819525462961</v>
      </c>
      <c r="U49" s="14">
        <f t="shared" si="4"/>
        <v>41992.861192129625</v>
      </c>
      <c r="V49">
        <f t="shared" si="5"/>
        <v>2014</v>
      </c>
    </row>
    <row r="50" spans="1:22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 t="shared" si="2"/>
        <v>2080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108</v>
      </c>
      <c r="Q50">
        <f t="shared" si="1"/>
        <v>56.82</v>
      </c>
      <c r="R50" s="10" t="s">
        <v>8307</v>
      </c>
      <c r="S50" t="s">
        <v>8308</v>
      </c>
      <c r="T50" s="14">
        <f t="shared" si="3"/>
        <v>42033.516898148147</v>
      </c>
      <c r="U50" s="14">
        <f t="shared" si="4"/>
        <v>42064.5</v>
      </c>
      <c r="V50">
        <f t="shared" si="5"/>
        <v>2015</v>
      </c>
    </row>
    <row r="51" spans="1:22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 t="shared" si="2"/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100</v>
      </c>
      <c r="Q51">
        <f t="shared" si="1"/>
        <v>137.93</v>
      </c>
      <c r="R51" s="10" t="s">
        <v>8307</v>
      </c>
      <c r="S51" t="s">
        <v>8308</v>
      </c>
      <c r="T51" s="14">
        <f t="shared" si="3"/>
        <v>42271.176446759258</v>
      </c>
      <c r="U51" s="14">
        <f t="shared" si="4"/>
        <v>42301.176446759258</v>
      </c>
      <c r="V51">
        <f t="shared" si="5"/>
        <v>2015</v>
      </c>
    </row>
    <row r="52" spans="1:22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 t="shared" si="2"/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100</v>
      </c>
      <c r="Q52">
        <f t="shared" si="1"/>
        <v>27.27</v>
      </c>
      <c r="R52" s="10" t="s">
        <v>8307</v>
      </c>
      <c r="S52" t="s">
        <v>8308</v>
      </c>
      <c r="T52" s="14">
        <f t="shared" si="3"/>
        <v>41995.752986111111</v>
      </c>
      <c r="U52" s="14">
        <f t="shared" si="4"/>
        <v>42034.708333333328</v>
      </c>
      <c r="V52">
        <f t="shared" si="5"/>
        <v>2014</v>
      </c>
    </row>
    <row r="53" spans="1:22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 t="shared" si="2"/>
        <v>12541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128</v>
      </c>
      <c r="Q53">
        <f t="shared" si="1"/>
        <v>118.34</v>
      </c>
      <c r="R53" s="10" t="s">
        <v>8307</v>
      </c>
      <c r="S53" t="s">
        <v>8308</v>
      </c>
      <c r="T53" s="14">
        <f t="shared" si="3"/>
        <v>42196.928668981483</v>
      </c>
      <c r="U53" s="14">
        <f t="shared" si="4"/>
        <v>42226.928668981483</v>
      </c>
      <c r="V53">
        <f t="shared" si="5"/>
        <v>2015</v>
      </c>
    </row>
    <row r="54" spans="1:22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 t="shared" si="2"/>
        <v>10811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116</v>
      </c>
      <c r="Q54">
        <f t="shared" si="1"/>
        <v>223.48</v>
      </c>
      <c r="R54" s="10" t="s">
        <v>8307</v>
      </c>
      <c r="S54" t="s">
        <v>8308</v>
      </c>
      <c r="T54" s="14">
        <f t="shared" si="3"/>
        <v>41807.701921296299</v>
      </c>
      <c r="U54" s="14">
        <f t="shared" si="4"/>
        <v>41837.701921296299</v>
      </c>
      <c r="V54">
        <f t="shared" si="5"/>
        <v>2014</v>
      </c>
    </row>
    <row r="55" spans="1:22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 t="shared" si="2"/>
        <v>3145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110</v>
      </c>
      <c r="Q55">
        <f t="shared" si="1"/>
        <v>28.11</v>
      </c>
      <c r="R55" s="10" t="s">
        <v>8307</v>
      </c>
      <c r="S55" t="s">
        <v>8308</v>
      </c>
      <c r="T55" s="14">
        <f t="shared" si="3"/>
        <v>41719.549131944441</v>
      </c>
      <c r="U55" s="14">
        <f t="shared" si="4"/>
        <v>41733.916666666664</v>
      </c>
      <c r="V55">
        <f t="shared" si="5"/>
        <v>2014</v>
      </c>
    </row>
    <row r="56" spans="1:22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 t="shared" si="2"/>
        <v>10050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101</v>
      </c>
      <c r="Q56">
        <f t="shared" si="1"/>
        <v>194.23</v>
      </c>
      <c r="R56" s="10" t="s">
        <v>8307</v>
      </c>
      <c r="S56" t="s">
        <v>8308</v>
      </c>
      <c r="T56" s="14">
        <f t="shared" si="3"/>
        <v>42333.713206018518</v>
      </c>
      <c r="U56" s="14">
        <f t="shared" si="4"/>
        <v>42363.713206018518</v>
      </c>
      <c r="V56">
        <f t="shared" si="5"/>
        <v>2015</v>
      </c>
    </row>
    <row r="57" spans="1:22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 t="shared" si="2"/>
        <v>9845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129</v>
      </c>
      <c r="Q57">
        <f t="shared" si="1"/>
        <v>128.94999999999999</v>
      </c>
      <c r="R57" s="10" t="s">
        <v>8307</v>
      </c>
      <c r="S57" t="s">
        <v>8308</v>
      </c>
      <c r="T57" s="14">
        <f t="shared" si="3"/>
        <v>42496.968935185185</v>
      </c>
      <c r="U57" s="14">
        <f t="shared" si="4"/>
        <v>42517.968935185185</v>
      </c>
      <c r="V57">
        <f t="shared" si="5"/>
        <v>2016</v>
      </c>
    </row>
    <row r="58" spans="1:22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 t="shared" si="2"/>
        <v>8291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107</v>
      </c>
      <c r="Q58">
        <f t="shared" si="1"/>
        <v>49.32</v>
      </c>
      <c r="R58" s="10" t="s">
        <v>8307</v>
      </c>
      <c r="S58" t="s">
        <v>8308</v>
      </c>
      <c r="T58" s="14">
        <f t="shared" si="3"/>
        <v>42149.548888888887</v>
      </c>
      <c r="U58" s="14">
        <f t="shared" si="4"/>
        <v>42163.666666666672</v>
      </c>
      <c r="V58">
        <f t="shared" si="5"/>
        <v>2015</v>
      </c>
    </row>
    <row r="59" spans="1:22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 t="shared" si="2"/>
        <v>15143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102</v>
      </c>
      <c r="Q59">
        <f t="shared" si="1"/>
        <v>221.52</v>
      </c>
      <c r="R59" s="10" t="s">
        <v>8307</v>
      </c>
      <c r="S59" t="s">
        <v>8308</v>
      </c>
      <c r="T59" s="14">
        <f t="shared" si="3"/>
        <v>42089.83289351852</v>
      </c>
      <c r="U59" s="14">
        <f t="shared" si="4"/>
        <v>42119.83289351852</v>
      </c>
      <c r="V59">
        <f t="shared" si="5"/>
        <v>2015</v>
      </c>
    </row>
    <row r="60" spans="1:22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 t="shared" si="2"/>
        <v>10146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103</v>
      </c>
      <c r="Q60">
        <f t="shared" si="1"/>
        <v>137.21</v>
      </c>
      <c r="R60" s="10" t="s">
        <v>8307</v>
      </c>
      <c r="S60" t="s">
        <v>8308</v>
      </c>
      <c r="T60" s="14">
        <f t="shared" si="3"/>
        <v>41932.745046296295</v>
      </c>
      <c r="U60" s="14">
        <f t="shared" si="4"/>
        <v>41962.786712962959</v>
      </c>
      <c r="V60">
        <f t="shared" si="5"/>
        <v>2014</v>
      </c>
    </row>
    <row r="61" spans="1:22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 t="shared" si="2"/>
        <v>20013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100</v>
      </c>
      <c r="Q61">
        <f t="shared" si="1"/>
        <v>606.82000000000005</v>
      </c>
      <c r="R61" s="10" t="s">
        <v>8307</v>
      </c>
      <c r="S61" t="s">
        <v>8308</v>
      </c>
      <c r="T61" s="14">
        <f t="shared" si="3"/>
        <v>42230.23583333334</v>
      </c>
      <c r="U61" s="14">
        <f t="shared" si="4"/>
        <v>42261.875</v>
      </c>
      <c r="V61">
        <f t="shared" si="5"/>
        <v>2015</v>
      </c>
    </row>
    <row r="62" spans="1:22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 t="shared" si="2"/>
        <v>4574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103</v>
      </c>
      <c r="Q62">
        <f t="shared" si="1"/>
        <v>43.04</v>
      </c>
      <c r="R62" s="10" t="s">
        <v>8307</v>
      </c>
      <c r="S62" t="s">
        <v>8309</v>
      </c>
      <c r="T62" s="14">
        <f t="shared" si="3"/>
        <v>41701.901817129627</v>
      </c>
      <c r="U62" s="14">
        <f t="shared" si="4"/>
        <v>41721</v>
      </c>
      <c r="V62">
        <f t="shared" si="5"/>
        <v>2014</v>
      </c>
    </row>
    <row r="63" spans="1:22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 t="shared" si="2"/>
        <v>6208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148</v>
      </c>
      <c r="Q63">
        <f t="shared" si="1"/>
        <v>322.39</v>
      </c>
      <c r="R63" s="10" t="s">
        <v>8307</v>
      </c>
      <c r="S63" t="s">
        <v>8309</v>
      </c>
      <c r="T63" s="14">
        <f t="shared" si="3"/>
        <v>41409.814317129632</v>
      </c>
      <c r="U63" s="14">
        <f t="shared" si="4"/>
        <v>41431.814317129632</v>
      </c>
      <c r="V63">
        <f t="shared" si="5"/>
        <v>2013</v>
      </c>
    </row>
    <row r="64" spans="1:22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 t="shared" si="2"/>
        <v>3821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155</v>
      </c>
      <c r="Q64">
        <f t="shared" si="1"/>
        <v>96.71</v>
      </c>
      <c r="R64" s="10" t="s">
        <v>8307</v>
      </c>
      <c r="S64" t="s">
        <v>8309</v>
      </c>
      <c r="T64" s="14">
        <f t="shared" si="3"/>
        <v>41311.799513888887</v>
      </c>
      <c r="U64" s="14">
        <f t="shared" si="4"/>
        <v>41336.799513888887</v>
      </c>
      <c r="V64">
        <f t="shared" si="5"/>
        <v>2013</v>
      </c>
    </row>
    <row r="65" spans="1:22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 t="shared" si="2"/>
        <v>2135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114</v>
      </c>
      <c r="Q65">
        <f t="shared" si="1"/>
        <v>35.47</v>
      </c>
      <c r="R65" s="10" t="s">
        <v>8307</v>
      </c>
      <c r="S65" t="s">
        <v>8309</v>
      </c>
      <c r="T65" s="14">
        <f t="shared" si="3"/>
        <v>41612.912187499998</v>
      </c>
      <c r="U65" s="14">
        <f t="shared" si="4"/>
        <v>41636.207638888889</v>
      </c>
      <c r="V65">
        <f t="shared" si="5"/>
        <v>2013</v>
      </c>
    </row>
    <row r="66" spans="1:22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 t="shared" si="2"/>
        <v>1640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ref="P66:P129" si="6">ROUND(E66/D66*100,0)</f>
        <v>173</v>
      </c>
      <c r="Q66">
        <f t="shared" ref="Q66:Q129" si="7">IFERROR(ROUND(E66/M66,2),0)</f>
        <v>86.67</v>
      </c>
      <c r="R66" s="10" t="s">
        <v>8307</v>
      </c>
      <c r="S66" t="s">
        <v>8309</v>
      </c>
      <c r="T66" s="14">
        <f t="shared" si="3"/>
        <v>41433.01829861111</v>
      </c>
      <c r="U66" s="14">
        <f t="shared" si="4"/>
        <v>41463.01829861111</v>
      </c>
      <c r="V66">
        <f t="shared" si="5"/>
        <v>2013</v>
      </c>
    </row>
    <row r="67" spans="1:22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 t="shared" ref="F67:F130" si="8">ROUND(AVERAGE(D67:E67),0)</f>
        <v>7264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si="6"/>
        <v>108</v>
      </c>
      <c r="Q67">
        <f t="shared" si="7"/>
        <v>132.05000000000001</v>
      </c>
      <c r="R67" s="10" t="s">
        <v>8307</v>
      </c>
      <c r="S67" t="s">
        <v>8309</v>
      </c>
      <c r="T67" s="14">
        <f t="shared" ref="T67:T130" si="9">(((K67/60)/60)/24)+DATE(1970,1,1)</f>
        <v>41835.821226851855</v>
      </c>
      <c r="U67" s="14">
        <f t="shared" ref="U67:U130" si="10">(((J67/60)/60)/24)+DATE(1970,1,1)</f>
        <v>41862.249305555553</v>
      </c>
      <c r="V67">
        <f t="shared" ref="V67:V130" si="11">YEAR(T67)</f>
        <v>2014</v>
      </c>
    </row>
    <row r="68" spans="1:22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 t="shared" si="8"/>
        <v>2186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119</v>
      </c>
      <c r="Q68">
        <f t="shared" si="7"/>
        <v>91.23</v>
      </c>
      <c r="R68" s="10" t="s">
        <v>8307</v>
      </c>
      <c r="S68" t="s">
        <v>8309</v>
      </c>
      <c r="T68" s="14">
        <f t="shared" si="9"/>
        <v>42539.849768518514</v>
      </c>
      <c r="U68" s="14">
        <f t="shared" si="10"/>
        <v>42569.849768518514</v>
      </c>
      <c r="V68">
        <f t="shared" si="11"/>
        <v>2016</v>
      </c>
    </row>
    <row r="69" spans="1:22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 t="shared" si="8"/>
        <v>2163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</v>
      </c>
      <c r="Q69">
        <f t="shared" si="7"/>
        <v>116.25</v>
      </c>
      <c r="R69" s="10" t="s">
        <v>8307</v>
      </c>
      <c r="S69" t="s">
        <v>8309</v>
      </c>
      <c r="T69" s="14">
        <f t="shared" si="9"/>
        <v>41075.583379629628</v>
      </c>
      <c r="U69" s="14">
        <f t="shared" si="10"/>
        <v>41105.583379629628</v>
      </c>
      <c r="V69">
        <f t="shared" si="11"/>
        <v>2012</v>
      </c>
    </row>
    <row r="70" spans="1:22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 t="shared" si="8"/>
        <v>682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127</v>
      </c>
      <c r="Q70">
        <f t="shared" si="7"/>
        <v>21.19</v>
      </c>
      <c r="R70" s="10" t="s">
        <v>8307</v>
      </c>
      <c r="S70" t="s">
        <v>8309</v>
      </c>
      <c r="T70" s="14">
        <f t="shared" si="9"/>
        <v>41663.569340277776</v>
      </c>
      <c r="U70" s="14">
        <f t="shared" si="10"/>
        <v>41693.569340277776</v>
      </c>
      <c r="V70">
        <f t="shared" si="11"/>
        <v>2014</v>
      </c>
    </row>
    <row r="71" spans="1:22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 t="shared" si="8"/>
        <v>10547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111</v>
      </c>
      <c r="Q71">
        <f t="shared" si="7"/>
        <v>62.33</v>
      </c>
      <c r="R71" s="10" t="s">
        <v>8307</v>
      </c>
      <c r="S71" t="s">
        <v>8309</v>
      </c>
      <c r="T71" s="14">
        <f t="shared" si="9"/>
        <v>40786.187789351854</v>
      </c>
      <c r="U71" s="14">
        <f t="shared" si="10"/>
        <v>40818.290972222225</v>
      </c>
      <c r="V71">
        <f t="shared" si="11"/>
        <v>2011</v>
      </c>
    </row>
    <row r="72" spans="1:22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 t="shared" si="8"/>
        <v>568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127</v>
      </c>
      <c r="Q72">
        <f t="shared" si="7"/>
        <v>37.409999999999997</v>
      </c>
      <c r="R72" s="10" t="s">
        <v>8307</v>
      </c>
      <c r="S72" t="s">
        <v>8309</v>
      </c>
      <c r="T72" s="14">
        <f t="shared" si="9"/>
        <v>40730.896354166667</v>
      </c>
      <c r="U72" s="14">
        <f t="shared" si="10"/>
        <v>40790.896354166667</v>
      </c>
      <c r="V72">
        <f t="shared" si="11"/>
        <v>2011</v>
      </c>
    </row>
    <row r="73" spans="1:22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 t="shared" si="8"/>
        <v>2016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124</v>
      </c>
      <c r="Q73">
        <f t="shared" si="7"/>
        <v>69.72</v>
      </c>
      <c r="R73" s="10" t="s">
        <v>8307</v>
      </c>
      <c r="S73" t="s">
        <v>8309</v>
      </c>
      <c r="T73" s="14">
        <f t="shared" si="9"/>
        <v>40997.271493055552</v>
      </c>
      <c r="U73" s="14">
        <f t="shared" si="10"/>
        <v>41057.271493055552</v>
      </c>
      <c r="V73">
        <f t="shared" si="11"/>
        <v>2012</v>
      </c>
    </row>
    <row r="74" spans="1:22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 t="shared" si="8"/>
        <v>2293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108</v>
      </c>
      <c r="Q74">
        <f t="shared" si="7"/>
        <v>58.17</v>
      </c>
      <c r="R74" s="10" t="s">
        <v>8307</v>
      </c>
      <c r="S74" t="s">
        <v>8309</v>
      </c>
      <c r="T74" s="14">
        <f t="shared" si="9"/>
        <v>41208.010196759256</v>
      </c>
      <c r="U74" s="14">
        <f t="shared" si="10"/>
        <v>41228</v>
      </c>
      <c r="V74">
        <f t="shared" si="11"/>
        <v>2012</v>
      </c>
    </row>
    <row r="75" spans="1:22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 t="shared" si="8"/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100</v>
      </c>
      <c r="Q75">
        <f t="shared" si="7"/>
        <v>50</v>
      </c>
      <c r="R75" s="10" t="s">
        <v>8307</v>
      </c>
      <c r="S75" t="s">
        <v>8309</v>
      </c>
      <c r="T75" s="14">
        <f t="shared" si="9"/>
        <v>40587.75675925926</v>
      </c>
      <c r="U75" s="14">
        <f t="shared" si="10"/>
        <v>40666.165972222225</v>
      </c>
      <c r="V75">
        <f t="shared" si="11"/>
        <v>2011</v>
      </c>
    </row>
    <row r="76" spans="1:22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 t="shared" si="8"/>
        <v>532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113</v>
      </c>
      <c r="Q76">
        <f t="shared" si="7"/>
        <v>19.47</v>
      </c>
      <c r="R76" s="10" t="s">
        <v>8307</v>
      </c>
      <c r="S76" t="s">
        <v>8309</v>
      </c>
      <c r="T76" s="14">
        <f t="shared" si="9"/>
        <v>42360.487210648149</v>
      </c>
      <c r="U76" s="14">
        <f t="shared" si="10"/>
        <v>42390.487210648149</v>
      </c>
      <c r="V76">
        <f t="shared" si="11"/>
        <v>2015</v>
      </c>
    </row>
    <row r="77" spans="1:22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 t="shared" si="8"/>
        <v>3770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115</v>
      </c>
      <c r="Q77">
        <f t="shared" si="7"/>
        <v>85.96</v>
      </c>
      <c r="R77" s="10" t="s">
        <v>8307</v>
      </c>
      <c r="S77" t="s">
        <v>8309</v>
      </c>
      <c r="T77" s="14">
        <f t="shared" si="9"/>
        <v>41357.209166666667</v>
      </c>
      <c r="U77" s="14">
        <f t="shared" si="10"/>
        <v>41387.209166666667</v>
      </c>
      <c r="V77">
        <f t="shared" si="11"/>
        <v>2013</v>
      </c>
    </row>
    <row r="78" spans="1:22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 t="shared" si="8"/>
        <v>380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153</v>
      </c>
      <c r="Q78">
        <f t="shared" si="7"/>
        <v>30.67</v>
      </c>
      <c r="R78" s="10" t="s">
        <v>8307</v>
      </c>
      <c r="S78" t="s">
        <v>8309</v>
      </c>
      <c r="T78" s="14">
        <f t="shared" si="9"/>
        <v>40844.691643518519</v>
      </c>
      <c r="U78" s="14">
        <f t="shared" si="10"/>
        <v>40904.733310185184</v>
      </c>
      <c r="V78">
        <f t="shared" si="11"/>
        <v>2011</v>
      </c>
    </row>
    <row r="79" spans="1:22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 t="shared" si="8"/>
        <v>985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393</v>
      </c>
      <c r="Q79">
        <f t="shared" si="7"/>
        <v>60.38</v>
      </c>
      <c r="R79" s="10" t="s">
        <v>8307</v>
      </c>
      <c r="S79" t="s">
        <v>8309</v>
      </c>
      <c r="T79" s="14">
        <f t="shared" si="9"/>
        <v>40997.144872685189</v>
      </c>
      <c r="U79" s="14">
        <f t="shared" si="10"/>
        <v>41050.124305555553</v>
      </c>
      <c r="V79">
        <f t="shared" si="11"/>
        <v>2012</v>
      </c>
    </row>
    <row r="80" spans="1:22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 t="shared" si="8"/>
        <v>701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2702</v>
      </c>
      <c r="Q80">
        <f t="shared" si="7"/>
        <v>38.6</v>
      </c>
      <c r="R80" s="10" t="s">
        <v>8307</v>
      </c>
      <c r="S80" t="s">
        <v>8309</v>
      </c>
      <c r="T80" s="14">
        <f t="shared" si="9"/>
        <v>42604.730567129634</v>
      </c>
      <c r="U80" s="14">
        <f t="shared" si="10"/>
        <v>42614.730567129634</v>
      </c>
      <c r="V80">
        <f t="shared" si="11"/>
        <v>2016</v>
      </c>
    </row>
    <row r="81" spans="1:22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 t="shared" si="8"/>
        <v>1476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127</v>
      </c>
      <c r="Q81">
        <f t="shared" si="7"/>
        <v>40.270000000000003</v>
      </c>
      <c r="R81" s="10" t="s">
        <v>8307</v>
      </c>
      <c r="S81" t="s">
        <v>8309</v>
      </c>
      <c r="T81" s="14">
        <f t="shared" si="9"/>
        <v>41724.776539351849</v>
      </c>
      <c r="U81" s="14">
        <f t="shared" si="10"/>
        <v>41754.776539351849</v>
      </c>
      <c r="V81">
        <f t="shared" si="11"/>
        <v>2014</v>
      </c>
    </row>
    <row r="82" spans="1:22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 t="shared" si="8"/>
        <v>12435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107</v>
      </c>
      <c r="Q82">
        <f t="shared" si="7"/>
        <v>273.83</v>
      </c>
      <c r="R82" s="10" t="s">
        <v>8307</v>
      </c>
      <c r="S82" t="s">
        <v>8309</v>
      </c>
      <c r="T82" s="14">
        <f t="shared" si="9"/>
        <v>41583.083981481483</v>
      </c>
      <c r="U82" s="14">
        <f t="shared" si="10"/>
        <v>41618.083981481483</v>
      </c>
      <c r="V82">
        <f t="shared" si="11"/>
        <v>2013</v>
      </c>
    </row>
    <row r="83" spans="1:22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 t="shared" si="8"/>
        <v>1118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198</v>
      </c>
      <c r="Q83">
        <f t="shared" si="7"/>
        <v>53.04</v>
      </c>
      <c r="R83" s="10" t="s">
        <v>8307</v>
      </c>
      <c r="S83" t="s">
        <v>8309</v>
      </c>
      <c r="T83" s="14">
        <f t="shared" si="9"/>
        <v>41100.158877314818</v>
      </c>
      <c r="U83" s="14">
        <f t="shared" si="10"/>
        <v>41104.126388888886</v>
      </c>
      <c r="V83">
        <f t="shared" si="11"/>
        <v>2012</v>
      </c>
    </row>
    <row r="84" spans="1:22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 t="shared" si="8"/>
        <v>4000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100</v>
      </c>
      <c r="Q84">
        <f t="shared" si="7"/>
        <v>40.01</v>
      </c>
      <c r="R84" s="10" t="s">
        <v>8307</v>
      </c>
      <c r="S84" t="s">
        <v>8309</v>
      </c>
      <c r="T84" s="14">
        <f t="shared" si="9"/>
        <v>40795.820150462961</v>
      </c>
      <c r="U84" s="14">
        <f t="shared" si="10"/>
        <v>40825.820150462961</v>
      </c>
      <c r="V84">
        <f t="shared" si="11"/>
        <v>2011</v>
      </c>
    </row>
    <row r="85" spans="1:22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 t="shared" si="8"/>
        <v>203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103</v>
      </c>
      <c r="Q85">
        <f t="shared" si="7"/>
        <v>15.77</v>
      </c>
      <c r="R85" s="10" t="s">
        <v>8307</v>
      </c>
      <c r="S85" t="s">
        <v>8309</v>
      </c>
      <c r="T85" s="14">
        <f t="shared" si="9"/>
        <v>42042.615613425922</v>
      </c>
      <c r="U85" s="14">
        <f t="shared" si="10"/>
        <v>42057.479166666672</v>
      </c>
      <c r="V85">
        <f t="shared" si="11"/>
        <v>2015</v>
      </c>
    </row>
    <row r="86" spans="1:22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 t="shared" si="8"/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100</v>
      </c>
      <c r="Q86">
        <f t="shared" si="7"/>
        <v>71.430000000000007</v>
      </c>
      <c r="R86" s="10" t="s">
        <v>8307</v>
      </c>
      <c r="S86" t="s">
        <v>8309</v>
      </c>
      <c r="T86" s="14">
        <f t="shared" si="9"/>
        <v>40648.757939814815</v>
      </c>
      <c r="U86" s="14">
        <f t="shared" si="10"/>
        <v>40678.757939814815</v>
      </c>
      <c r="V86">
        <f t="shared" si="11"/>
        <v>2011</v>
      </c>
    </row>
    <row r="87" spans="1:22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 t="shared" si="8"/>
        <v>1353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126</v>
      </c>
      <c r="Q87">
        <f t="shared" si="7"/>
        <v>71.709999999999994</v>
      </c>
      <c r="R87" s="10" t="s">
        <v>8307</v>
      </c>
      <c r="S87" t="s">
        <v>8309</v>
      </c>
      <c r="T87" s="14">
        <f t="shared" si="9"/>
        <v>40779.125428240739</v>
      </c>
      <c r="U87" s="14">
        <f t="shared" si="10"/>
        <v>40809.125428240739</v>
      </c>
      <c r="V87">
        <f t="shared" si="11"/>
        <v>2011</v>
      </c>
    </row>
    <row r="88" spans="1:22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 t="shared" si="8"/>
        <v>6194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106</v>
      </c>
      <c r="Q88">
        <f t="shared" si="7"/>
        <v>375.76</v>
      </c>
      <c r="R88" s="10" t="s">
        <v>8307</v>
      </c>
      <c r="S88" t="s">
        <v>8309</v>
      </c>
      <c r="T88" s="14">
        <f t="shared" si="9"/>
        <v>42291.556076388893</v>
      </c>
      <c r="U88" s="14">
        <f t="shared" si="10"/>
        <v>42365.59774305555</v>
      </c>
      <c r="V88">
        <f t="shared" si="11"/>
        <v>2015</v>
      </c>
    </row>
    <row r="89" spans="1:22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 t="shared" si="8"/>
        <v>2558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105</v>
      </c>
      <c r="Q89">
        <f t="shared" si="7"/>
        <v>104.6</v>
      </c>
      <c r="R89" s="10" t="s">
        <v>8307</v>
      </c>
      <c r="S89" t="s">
        <v>8309</v>
      </c>
      <c r="T89" s="14">
        <f t="shared" si="9"/>
        <v>40322.53938657407</v>
      </c>
      <c r="U89" s="14">
        <f t="shared" si="10"/>
        <v>40332.070138888892</v>
      </c>
      <c r="V89">
        <f t="shared" si="11"/>
        <v>2010</v>
      </c>
    </row>
    <row r="90" spans="1:22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 t="shared" si="8"/>
        <v>3550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103</v>
      </c>
      <c r="Q90">
        <f t="shared" si="7"/>
        <v>60</v>
      </c>
      <c r="R90" s="10" t="s">
        <v>8307</v>
      </c>
      <c r="S90" t="s">
        <v>8309</v>
      </c>
      <c r="T90" s="14">
        <f t="shared" si="9"/>
        <v>41786.65892361111</v>
      </c>
      <c r="U90" s="14">
        <f t="shared" si="10"/>
        <v>41812.65892361111</v>
      </c>
      <c r="V90">
        <f t="shared" si="11"/>
        <v>2014</v>
      </c>
    </row>
    <row r="91" spans="1:22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 t="shared" si="8"/>
        <v>6452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115</v>
      </c>
      <c r="Q91">
        <f t="shared" si="7"/>
        <v>123.29</v>
      </c>
      <c r="R91" s="10" t="s">
        <v>8307</v>
      </c>
      <c r="S91" t="s">
        <v>8309</v>
      </c>
      <c r="T91" s="14">
        <f t="shared" si="9"/>
        <v>41402.752222222225</v>
      </c>
      <c r="U91" s="14">
        <f t="shared" si="10"/>
        <v>41427.752222222225</v>
      </c>
      <c r="V91">
        <f t="shared" si="11"/>
        <v>2013</v>
      </c>
    </row>
    <row r="92" spans="1:22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 t="shared" si="8"/>
        <v>501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100</v>
      </c>
      <c r="Q92">
        <f t="shared" si="7"/>
        <v>31.38</v>
      </c>
      <c r="R92" s="10" t="s">
        <v>8307</v>
      </c>
      <c r="S92" t="s">
        <v>8309</v>
      </c>
      <c r="T92" s="14">
        <f t="shared" si="9"/>
        <v>40706.297442129631</v>
      </c>
      <c r="U92" s="14">
        <f t="shared" si="10"/>
        <v>40736.297442129631</v>
      </c>
      <c r="V92">
        <f t="shared" si="11"/>
        <v>2011</v>
      </c>
    </row>
    <row r="93" spans="1:22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 t="shared" si="8"/>
        <v>3300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120</v>
      </c>
      <c r="Q93">
        <f t="shared" si="7"/>
        <v>78.260000000000005</v>
      </c>
      <c r="R93" s="10" t="s">
        <v>8307</v>
      </c>
      <c r="S93" t="s">
        <v>8309</v>
      </c>
      <c r="T93" s="14">
        <f t="shared" si="9"/>
        <v>40619.402361111112</v>
      </c>
      <c r="U93" s="14">
        <f t="shared" si="10"/>
        <v>40680.402361111112</v>
      </c>
      <c r="V93">
        <f t="shared" si="11"/>
        <v>2011</v>
      </c>
    </row>
    <row r="94" spans="1:22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 t="shared" si="8"/>
        <v>5130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105</v>
      </c>
      <c r="Q94">
        <f t="shared" si="7"/>
        <v>122.33</v>
      </c>
      <c r="R94" s="10" t="s">
        <v>8307</v>
      </c>
      <c r="S94" t="s">
        <v>8309</v>
      </c>
      <c r="T94" s="14">
        <f t="shared" si="9"/>
        <v>42721.198877314819</v>
      </c>
      <c r="U94" s="14">
        <f t="shared" si="10"/>
        <v>42767.333333333328</v>
      </c>
      <c r="V94">
        <f t="shared" si="11"/>
        <v>2016</v>
      </c>
    </row>
    <row r="95" spans="1:22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 t="shared" si="8"/>
        <v>1053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111</v>
      </c>
      <c r="Q95">
        <f t="shared" si="7"/>
        <v>73.73</v>
      </c>
      <c r="R95" s="10" t="s">
        <v>8307</v>
      </c>
      <c r="S95" t="s">
        <v>8309</v>
      </c>
      <c r="T95" s="14">
        <f t="shared" si="9"/>
        <v>41065.858067129629</v>
      </c>
      <c r="U95" s="14">
        <f t="shared" si="10"/>
        <v>41093.875</v>
      </c>
      <c r="V95">
        <f t="shared" si="11"/>
        <v>2012</v>
      </c>
    </row>
    <row r="96" spans="1:22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 t="shared" si="8"/>
        <v>255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104</v>
      </c>
      <c r="Q96">
        <f t="shared" si="7"/>
        <v>21.67</v>
      </c>
      <c r="R96" s="10" t="s">
        <v>8307</v>
      </c>
      <c r="S96" t="s">
        <v>8309</v>
      </c>
      <c r="T96" s="14">
        <f t="shared" si="9"/>
        <v>41716.717847222222</v>
      </c>
      <c r="U96" s="14">
        <f t="shared" si="10"/>
        <v>41736.717847222222</v>
      </c>
      <c r="V96">
        <f t="shared" si="11"/>
        <v>2014</v>
      </c>
    </row>
    <row r="97" spans="1:22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 t="shared" si="8"/>
        <v>405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131</v>
      </c>
      <c r="Q97">
        <f t="shared" si="7"/>
        <v>21.9</v>
      </c>
      <c r="R97" s="10" t="s">
        <v>8307</v>
      </c>
      <c r="S97" t="s">
        <v>8309</v>
      </c>
      <c r="T97" s="14">
        <f t="shared" si="9"/>
        <v>40935.005104166667</v>
      </c>
      <c r="U97" s="14">
        <f t="shared" si="10"/>
        <v>40965.005104166667</v>
      </c>
      <c r="V97">
        <f t="shared" si="11"/>
        <v>2012</v>
      </c>
    </row>
    <row r="98" spans="1:22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 t="shared" si="8"/>
        <v>1610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115</v>
      </c>
      <c r="Q98">
        <f t="shared" si="7"/>
        <v>50.59</v>
      </c>
      <c r="R98" s="10" t="s">
        <v>8307</v>
      </c>
      <c r="S98" t="s">
        <v>8309</v>
      </c>
      <c r="T98" s="14">
        <f t="shared" si="9"/>
        <v>40324.662511574075</v>
      </c>
      <c r="U98" s="14">
        <f t="shared" si="10"/>
        <v>40391.125</v>
      </c>
      <c r="V98">
        <f t="shared" si="11"/>
        <v>2010</v>
      </c>
    </row>
    <row r="99" spans="1:22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 t="shared" si="8"/>
        <v>413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106</v>
      </c>
      <c r="Q99">
        <f t="shared" si="7"/>
        <v>53.13</v>
      </c>
      <c r="R99" s="10" t="s">
        <v>8307</v>
      </c>
      <c r="S99" t="s">
        <v>8309</v>
      </c>
      <c r="T99" s="14">
        <f t="shared" si="9"/>
        <v>40706.135208333333</v>
      </c>
      <c r="U99" s="14">
        <f t="shared" si="10"/>
        <v>40736.135208333333</v>
      </c>
      <c r="V99">
        <f t="shared" si="11"/>
        <v>2011</v>
      </c>
    </row>
    <row r="100" spans="1:22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 t="shared" si="8"/>
        <v>3300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106</v>
      </c>
      <c r="Q100">
        <f t="shared" si="7"/>
        <v>56.67</v>
      </c>
      <c r="R100" s="10" t="s">
        <v>8307</v>
      </c>
      <c r="S100" t="s">
        <v>8309</v>
      </c>
      <c r="T100" s="14">
        <f t="shared" si="9"/>
        <v>41214.79483796296</v>
      </c>
      <c r="U100" s="14">
        <f t="shared" si="10"/>
        <v>41250.979166666664</v>
      </c>
      <c r="V100">
        <f t="shared" si="11"/>
        <v>2012</v>
      </c>
    </row>
    <row r="101" spans="1:22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 t="shared" si="8"/>
        <v>1545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106</v>
      </c>
      <c r="Q101">
        <f t="shared" si="7"/>
        <v>40.78</v>
      </c>
      <c r="R101" s="10" t="s">
        <v>8307</v>
      </c>
      <c r="S101" t="s">
        <v>8309</v>
      </c>
      <c r="T101" s="14">
        <f t="shared" si="9"/>
        <v>41631.902766203704</v>
      </c>
      <c r="U101" s="14">
        <f t="shared" si="10"/>
        <v>41661.902766203704</v>
      </c>
      <c r="V101">
        <f t="shared" si="11"/>
        <v>2013</v>
      </c>
    </row>
    <row r="102" spans="1:22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 t="shared" si="8"/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100</v>
      </c>
      <c r="Q102">
        <f t="shared" si="7"/>
        <v>192.31</v>
      </c>
      <c r="R102" s="10" t="s">
        <v>8307</v>
      </c>
      <c r="S102" t="s">
        <v>8309</v>
      </c>
      <c r="T102" s="14">
        <f t="shared" si="9"/>
        <v>41197.753310185188</v>
      </c>
      <c r="U102" s="14">
        <f t="shared" si="10"/>
        <v>41217.794976851852</v>
      </c>
      <c r="V102">
        <f t="shared" si="11"/>
        <v>2012</v>
      </c>
    </row>
    <row r="103" spans="1:22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 t="shared" si="8"/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>
        <f t="shared" si="7"/>
        <v>100</v>
      </c>
      <c r="R103" s="10" t="s">
        <v>8307</v>
      </c>
      <c r="S103" t="s">
        <v>8309</v>
      </c>
      <c r="T103" s="14">
        <f t="shared" si="9"/>
        <v>41274.776736111111</v>
      </c>
      <c r="U103" s="14">
        <f t="shared" si="10"/>
        <v>41298.776736111111</v>
      </c>
      <c r="V103">
        <f t="shared" si="11"/>
        <v>2012</v>
      </c>
    </row>
    <row r="104" spans="1:22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 t="shared" si="8"/>
        <v>6833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128</v>
      </c>
      <c r="Q104">
        <f t="shared" si="7"/>
        <v>117.92</v>
      </c>
      <c r="R104" s="10" t="s">
        <v>8307</v>
      </c>
      <c r="S104" t="s">
        <v>8309</v>
      </c>
      <c r="T104" s="14">
        <f t="shared" si="9"/>
        <v>40505.131168981483</v>
      </c>
      <c r="U104" s="14">
        <f t="shared" si="10"/>
        <v>40535.131168981483</v>
      </c>
      <c r="V104">
        <f t="shared" si="11"/>
        <v>2010</v>
      </c>
    </row>
    <row r="105" spans="1:22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 t="shared" si="8"/>
        <v>1334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105</v>
      </c>
      <c r="Q105">
        <f t="shared" si="7"/>
        <v>27.9</v>
      </c>
      <c r="R105" s="10" t="s">
        <v>8307</v>
      </c>
      <c r="S105" t="s">
        <v>8309</v>
      </c>
      <c r="T105" s="14">
        <f t="shared" si="9"/>
        <v>41682.805902777778</v>
      </c>
      <c r="U105" s="14">
        <f t="shared" si="10"/>
        <v>41705.805902777778</v>
      </c>
      <c r="V105">
        <f t="shared" si="11"/>
        <v>2014</v>
      </c>
    </row>
    <row r="106" spans="1:22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 t="shared" si="8"/>
        <v>550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120</v>
      </c>
      <c r="Q106">
        <f t="shared" si="7"/>
        <v>60</v>
      </c>
      <c r="R106" s="10" t="s">
        <v>8307</v>
      </c>
      <c r="S106" t="s">
        <v>8309</v>
      </c>
      <c r="T106" s="14">
        <f t="shared" si="9"/>
        <v>40612.695208333331</v>
      </c>
      <c r="U106" s="14">
        <f t="shared" si="10"/>
        <v>40636.041666666664</v>
      </c>
      <c r="V106">
        <f t="shared" si="11"/>
        <v>2011</v>
      </c>
    </row>
    <row r="107" spans="1:22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 t="shared" si="8"/>
        <v>2282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107</v>
      </c>
      <c r="Q107">
        <f t="shared" si="7"/>
        <v>39.380000000000003</v>
      </c>
      <c r="R107" s="10" t="s">
        <v>8307</v>
      </c>
      <c r="S107" t="s">
        <v>8309</v>
      </c>
      <c r="T107" s="14">
        <f t="shared" si="9"/>
        <v>42485.724768518514</v>
      </c>
      <c r="U107" s="14">
        <f t="shared" si="10"/>
        <v>42504</v>
      </c>
      <c r="V107">
        <f t="shared" si="11"/>
        <v>2016</v>
      </c>
    </row>
    <row r="108" spans="1:22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 t="shared" si="8"/>
        <v>5013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101</v>
      </c>
      <c r="Q108">
        <f t="shared" si="7"/>
        <v>186.11</v>
      </c>
      <c r="R108" s="10" t="s">
        <v>8307</v>
      </c>
      <c r="S108" t="s">
        <v>8309</v>
      </c>
      <c r="T108" s="14">
        <f t="shared" si="9"/>
        <v>40987.776631944449</v>
      </c>
      <c r="U108" s="14">
        <f t="shared" si="10"/>
        <v>41001.776631944449</v>
      </c>
      <c r="V108">
        <f t="shared" si="11"/>
        <v>2012</v>
      </c>
    </row>
    <row r="109" spans="1:22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 t="shared" si="8"/>
        <v>7593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102</v>
      </c>
      <c r="Q109">
        <f t="shared" si="7"/>
        <v>111.38</v>
      </c>
      <c r="R109" s="10" t="s">
        <v>8307</v>
      </c>
      <c r="S109" t="s">
        <v>8309</v>
      </c>
      <c r="T109" s="14">
        <f t="shared" si="9"/>
        <v>40635.982488425929</v>
      </c>
      <c r="U109" s="14">
        <f t="shared" si="10"/>
        <v>40657.982488425929</v>
      </c>
      <c r="V109">
        <f t="shared" si="11"/>
        <v>2011</v>
      </c>
    </row>
    <row r="110" spans="1:22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 t="shared" si="8"/>
        <v>2600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247</v>
      </c>
      <c r="Q110">
        <f t="shared" si="7"/>
        <v>78.72</v>
      </c>
      <c r="R110" s="10" t="s">
        <v>8307</v>
      </c>
      <c r="S110" t="s">
        <v>8309</v>
      </c>
      <c r="T110" s="14">
        <f t="shared" si="9"/>
        <v>41365.613078703704</v>
      </c>
      <c r="U110" s="14">
        <f t="shared" si="10"/>
        <v>41425.613078703704</v>
      </c>
      <c r="V110">
        <f t="shared" si="11"/>
        <v>2013</v>
      </c>
    </row>
    <row r="111" spans="1:22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 t="shared" si="8"/>
        <v>1598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220</v>
      </c>
      <c r="Q111">
        <f t="shared" si="7"/>
        <v>46.7</v>
      </c>
      <c r="R111" s="10" t="s">
        <v>8307</v>
      </c>
      <c r="S111" t="s">
        <v>8309</v>
      </c>
      <c r="T111" s="14">
        <f t="shared" si="9"/>
        <v>40570.025810185187</v>
      </c>
      <c r="U111" s="14">
        <f t="shared" si="10"/>
        <v>40600.025810185187</v>
      </c>
      <c r="V111">
        <f t="shared" si="11"/>
        <v>2011</v>
      </c>
    </row>
    <row r="112" spans="1:22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 t="shared" si="8"/>
        <v>1500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131</v>
      </c>
      <c r="Q112">
        <f t="shared" si="7"/>
        <v>65.38</v>
      </c>
      <c r="R112" s="10" t="s">
        <v>8307</v>
      </c>
      <c r="S112" t="s">
        <v>8309</v>
      </c>
      <c r="T112" s="14">
        <f t="shared" si="9"/>
        <v>41557.949687500004</v>
      </c>
      <c r="U112" s="14">
        <f t="shared" si="10"/>
        <v>41592.249305555553</v>
      </c>
      <c r="V112">
        <f t="shared" si="11"/>
        <v>2013</v>
      </c>
    </row>
    <row r="113" spans="1:22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 t="shared" si="8"/>
        <v>4455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155</v>
      </c>
      <c r="Q113">
        <f t="shared" si="7"/>
        <v>102.08</v>
      </c>
      <c r="R113" s="10" t="s">
        <v>8307</v>
      </c>
      <c r="S113" t="s">
        <v>8309</v>
      </c>
      <c r="T113" s="14">
        <f t="shared" si="9"/>
        <v>42125.333182870367</v>
      </c>
      <c r="U113" s="14">
        <f t="shared" si="10"/>
        <v>42155.333182870367</v>
      </c>
      <c r="V113">
        <f t="shared" si="11"/>
        <v>2015</v>
      </c>
    </row>
    <row r="114" spans="1:22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 t="shared" si="8"/>
        <v>5100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104</v>
      </c>
      <c r="Q114">
        <f t="shared" si="7"/>
        <v>64.2</v>
      </c>
      <c r="R114" s="10" t="s">
        <v>8307</v>
      </c>
      <c r="S114" t="s">
        <v>8309</v>
      </c>
      <c r="T114" s="14">
        <f t="shared" si="9"/>
        <v>41718.043032407404</v>
      </c>
      <c r="U114" s="14">
        <f t="shared" si="10"/>
        <v>41742.083333333336</v>
      </c>
      <c r="V114">
        <f t="shared" si="11"/>
        <v>2014</v>
      </c>
    </row>
    <row r="115" spans="1:22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 t="shared" si="8"/>
        <v>6025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141</v>
      </c>
      <c r="Q115">
        <f t="shared" si="7"/>
        <v>90.38</v>
      </c>
      <c r="R115" s="10" t="s">
        <v>8307</v>
      </c>
      <c r="S115" t="s">
        <v>8309</v>
      </c>
      <c r="T115" s="14">
        <f t="shared" si="9"/>
        <v>40753.758425925924</v>
      </c>
      <c r="U115" s="14">
        <f t="shared" si="10"/>
        <v>40761.625</v>
      </c>
      <c r="V115">
        <f t="shared" si="11"/>
        <v>2011</v>
      </c>
    </row>
    <row r="116" spans="1:22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 t="shared" si="8"/>
        <v>3050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103</v>
      </c>
      <c r="Q116">
        <f t="shared" si="7"/>
        <v>88.57</v>
      </c>
      <c r="R116" s="10" t="s">
        <v>8307</v>
      </c>
      <c r="S116" t="s">
        <v>8309</v>
      </c>
      <c r="T116" s="14">
        <f t="shared" si="9"/>
        <v>40861.27416666667</v>
      </c>
      <c r="U116" s="14">
        <f t="shared" si="10"/>
        <v>40921.27416666667</v>
      </c>
      <c r="V116">
        <f t="shared" si="11"/>
        <v>2011</v>
      </c>
    </row>
    <row r="117" spans="1:22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 t="shared" si="8"/>
        <v>541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140</v>
      </c>
      <c r="Q117">
        <f t="shared" si="7"/>
        <v>28.73</v>
      </c>
      <c r="R117" s="10" t="s">
        <v>8307</v>
      </c>
      <c r="S117" t="s">
        <v>8309</v>
      </c>
      <c r="T117" s="14">
        <f t="shared" si="9"/>
        <v>40918.738935185182</v>
      </c>
      <c r="U117" s="14">
        <f t="shared" si="10"/>
        <v>40943.738935185182</v>
      </c>
      <c r="V117">
        <f t="shared" si="11"/>
        <v>2012</v>
      </c>
    </row>
    <row r="118" spans="1:22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 t="shared" si="8"/>
        <v>3739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114</v>
      </c>
      <c r="Q118">
        <f t="shared" si="7"/>
        <v>69.790000000000006</v>
      </c>
      <c r="R118" s="10" t="s">
        <v>8307</v>
      </c>
      <c r="S118" t="s">
        <v>8309</v>
      </c>
      <c r="T118" s="14">
        <f t="shared" si="9"/>
        <v>40595.497164351851</v>
      </c>
      <c r="U118" s="14">
        <f t="shared" si="10"/>
        <v>40641.455497685187</v>
      </c>
      <c r="V118">
        <f t="shared" si="11"/>
        <v>2011</v>
      </c>
    </row>
    <row r="119" spans="1:22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 t="shared" si="8"/>
        <v>4511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100</v>
      </c>
      <c r="Q119">
        <f t="shared" si="7"/>
        <v>167.49</v>
      </c>
      <c r="R119" s="10" t="s">
        <v>8307</v>
      </c>
      <c r="S119" t="s">
        <v>8309</v>
      </c>
      <c r="T119" s="14">
        <f t="shared" si="9"/>
        <v>40248.834999999999</v>
      </c>
      <c r="U119" s="14">
        <f t="shared" si="10"/>
        <v>40338.791666666664</v>
      </c>
      <c r="V119">
        <f t="shared" si="11"/>
        <v>2010</v>
      </c>
    </row>
    <row r="120" spans="1:22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 t="shared" si="8"/>
        <v>5326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113</v>
      </c>
      <c r="Q120">
        <f t="shared" si="7"/>
        <v>144.91</v>
      </c>
      <c r="R120" s="10" t="s">
        <v>8307</v>
      </c>
      <c r="S120" t="s">
        <v>8309</v>
      </c>
      <c r="T120" s="14">
        <f t="shared" si="9"/>
        <v>40723.053657407407</v>
      </c>
      <c r="U120" s="14">
        <f t="shared" si="10"/>
        <v>40753.053657407407</v>
      </c>
      <c r="V120">
        <f t="shared" si="11"/>
        <v>2011</v>
      </c>
    </row>
    <row r="121" spans="1:22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 t="shared" si="8"/>
        <v>3324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105</v>
      </c>
      <c r="Q121">
        <f t="shared" si="7"/>
        <v>91.84</v>
      </c>
      <c r="R121" s="10" t="s">
        <v>8307</v>
      </c>
      <c r="S121" t="s">
        <v>8309</v>
      </c>
      <c r="T121" s="14">
        <f t="shared" si="9"/>
        <v>40739.069282407407</v>
      </c>
      <c r="U121" s="14">
        <f t="shared" si="10"/>
        <v>40768.958333333336</v>
      </c>
      <c r="V121">
        <f t="shared" si="11"/>
        <v>2011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 t="shared" si="8"/>
        <v>35005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0</v>
      </c>
      <c r="Q122">
        <f t="shared" si="7"/>
        <v>10</v>
      </c>
      <c r="R122" s="10" t="s">
        <v>8307</v>
      </c>
      <c r="S122" t="s">
        <v>8310</v>
      </c>
      <c r="T122" s="14">
        <f t="shared" si="9"/>
        <v>42616.049849537041</v>
      </c>
      <c r="U122" s="14">
        <f t="shared" si="10"/>
        <v>42646.049849537041</v>
      </c>
      <c r="V122">
        <f t="shared" si="11"/>
        <v>2016</v>
      </c>
    </row>
    <row r="123" spans="1:22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 t="shared" si="8"/>
        <v>1501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0</v>
      </c>
      <c r="Q123">
        <f t="shared" si="7"/>
        <v>1</v>
      </c>
      <c r="R123" s="10" t="s">
        <v>8307</v>
      </c>
      <c r="S123" t="s">
        <v>8310</v>
      </c>
      <c r="T123" s="14">
        <f t="shared" si="9"/>
        <v>42096.704976851848</v>
      </c>
      <c r="U123" s="14">
        <f t="shared" si="10"/>
        <v>42112.427777777775</v>
      </c>
      <c r="V123">
        <f t="shared" si="11"/>
        <v>2015</v>
      </c>
    </row>
    <row r="124" spans="1:22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>
        <f t="shared" si="8"/>
        <v>50000000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>
        <f t="shared" si="7"/>
        <v>0</v>
      </c>
      <c r="R124" s="10" t="s">
        <v>8307</v>
      </c>
      <c r="S124" t="s">
        <v>8310</v>
      </c>
      <c r="T124" s="14">
        <f t="shared" si="9"/>
        <v>42593.431793981479</v>
      </c>
      <c r="U124" s="14">
        <f t="shared" si="10"/>
        <v>42653.431793981479</v>
      </c>
      <c r="V124">
        <f t="shared" si="11"/>
        <v>2016</v>
      </c>
    </row>
    <row r="125" spans="1:22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 t="shared" si="8"/>
        <v>27576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0</v>
      </c>
      <c r="Q125">
        <f t="shared" si="7"/>
        <v>25.17</v>
      </c>
      <c r="R125" s="10" t="s">
        <v>8307</v>
      </c>
      <c r="S125" t="s">
        <v>8310</v>
      </c>
      <c r="T125" s="14">
        <f t="shared" si="9"/>
        <v>41904.781990740739</v>
      </c>
      <c r="U125" s="14">
        <f t="shared" si="10"/>
        <v>41940.916666666664</v>
      </c>
      <c r="V125">
        <f t="shared" si="11"/>
        <v>2014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>
        <f t="shared" si="8"/>
        <v>2000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>
        <f t="shared" si="7"/>
        <v>0</v>
      </c>
      <c r="R126" s="10" t="s">
        <v>8307</v>
      </c>
      <c r="S126" t="s">
        <v>8310</v>
      </c>
      <c r="T126" s="14">
        <f t="shared" si="9"/>
        <v>42114.928726851853</v>
      </c>
      <c r="U126" s="14">
        <f t="shared" si="10"/>
        <v>42139.928726851853</v>
      </c>
      <c r="V126">
        <f t="shared" si="11"/>
        <v>2015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 t="shared" si="8"/>
        <v>285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14</v>
      </c>
      <c r="Q127">
        <f t="shared" si="7"/>
        <v>11.67</v>
      </c>
      <c r="R127" s="10" t="s">
        <v>8307</v>
      </c>
      <c r="S127" t="s">
        <v>8310</v>
      </c>
      <c r="T127" s="14">
        <f t="shared" si="9"/>
        <v>42709.993981481486</v>
      </c>
      <c r="U127" s="14">
        <f t="shared" si="10"/>
        <v>42769.993981481486</v>
      </c>
      <c r="V127">
        <f t="shared" si="11"/>
        <v>2016</v>
      </c>
    </row>
    <row r="128" spans="1:22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 t="shared" si="8"/>
        <v>13194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6</v>
      </c>
      <c r="Q128">
        <f t="shared" si="7"/>
        <v>106.69</v>
      </c>
      <c r="R128" s="10" t="s">
        <v>8307</v>
      </c>
      <c r="S128" t="s">
        <v>8310</v>
      </c>
      <c r="T128" s="14">
        <f t="shared" si="9"/>
        <v>42135.589548611111</v>
      </c>
      <c r="U128" s="14">
        <f t="shared" si="10"/>
        <v>42166.083333333328</v>
      </c>
      <c r="V128">
        <f t="shared" si="11"/>
        <v>2015</v>
      </c>
    </row>
    <row r="129" spans="1:22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 t="shared" si="8"/>
        <v>4095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2</v>
      </c>
      <c r="Q129">
        <f t="shared" si="7"/>
        <v>47.5</v>
      </c>
      <c r="R129" s="10" t="s">
        <v>8307</v>
      </c>
      <c r="S129" t="s">
        <v>8310</v>
      </c>
      <c r="T129" s="14">
        <f t="shared" si="9"/>
        <v>42067.62431712963</v>
      </c>
      <c r="U129" s="14">
        <f t="shared" si="10"/>
        <v>42097.582650462966</v>
      </c>
      <c r="V129">
        <f t="shared" si="11"/>
        <v>2015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 t="shared" si="8"/>
        <v>50934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ref="P130:P193" si="12">ROUND(E130/D130*100,0)</f>
        <v>2</v>
      </c>
      <c r="Q130">
        <f t="shared" ref="Q130:Q193" si="13">IFERROR(ROUND(E130/M130,2),0)</f>
        <v>311.17</v>
      </c>
      <c r="R130" s="10" t="s">
        <v>8307</v>
      </c>
      <c r="S130" t="s">
        <v>8310</v>
      </c>
      <c r="T130" s="14">
        <f t="shared" si="9"/>
        <v>42628.22792824074</v>
      </c>
      <c r="U130" s="14">
        <f t="shared" si="10"/>
        <v>42663.22792824074</v>
      </c>
      <c r="V130">
        <f t="shared" si="11"/>
        <v>2016</v>
      </c>
    </row>
    <row r="131" spans="1:22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>
        <f t="shared" ref="F131:F194" si="14">ROUND(AVERAGE(D131:E131),0)</f>
        <v>10000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si="12"/>
        <v>0</v>
      </c>
      <c r="Q131">
        <f t="shared" si="13"/>
        <v>0</v>
      </c>
      <c r="R131" s="10" t="s">
        <v>8307</v>
      </c>
      <c r="S131" t="s">
        <v>8310</v>
      </c>
      <c r="T131" s="14">
        <f t="shared" ref="T131:T194" si="15">(((K131/60)/60)/24)+DATE(1970,1,1)</f>
        <v>41882.937303240738</v>
      </c>
      <c r="U131" s="14">
        <f t="shared" ref="U131:U194" si="16">(((J131/60)/60)/24)+DATE(1970,1,1)</f>
        <v>41942.937303240738</v>
      </c>
      <c r="V131">
        <f t="shared" ref="V131:V194" si="17">YEAR(T131)</f>
        <v>2014</v>
      </c>
    </row>
    <row r="132" spans="1:22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>
        <f t="shared" si="14"/>
        <v>300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2"/>
        <v>0</v>
      </c>
      <c r="Q132">
        <f t="shared" si="13"/>
        <v>0</v>
      </c>
      <c r="R132" s="10" t="s">
        <v>8307</v>
      </c>
      <c r="S132" t="s">
        <v>8310</v>
      </c>
      <c r="T132" s="14">
        <f t="shared" si="15"/>
        <v>41778.915416666663</v>
      </c>
      <c r="U132" s="14">
        <f t="shared" si="16"/>
        <v>41806.844444444447</v>
      </c>
      <c r="V132">
        <f t="shared" si="17"/>
        <v>2014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>
        <f t="shared" si="14"/>
        <v>600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2"/>
        <v>0</v>
      </c>
      <c r="Q133">
        <f t="shared" si="13"/>
        <v>0</v>
      </c>
      <c r="R133" s="10" t="s">
        <v>8307</v>
      </c>
      <c r="S133" t="s">
        <v>8310</v>
      </c>
      <c r="T133" s="14">
        <f t="shared" si="15"/>
        <v>42541.837511574078</v>
      </c>
      <c r="U133" s="14">
        <f t="shared" si="16"/>
        <v>42557</v>
      </c>
      <c r="V133">
        <f t="shared" si="17"/>
        <v>2016</v>
      </c>
    </row>
    <row r="134" spans="1:22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 t="shared" si="14"/>
        <v>43828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2"/>
        <v>10</v>
      </c>
      <c r="Q134">
        <f t="shared" si="13"/>
        <v>94.51</v>
      </c>
      <c r="R134" s="10" t="s">
        <v>8307</v>
      </c>
      <c r="S134" t="s">
        <v>8310</v>
      </c>
      <c r="T134" s="14">
        <f t="shared" si="15"/>
        <v>41905.812581018516</v>
      </c>
      <c r="U134" s="14">
        <f t="shared" si="16"/>
        <v>41950.854247685187</v>
      </c>
      <c r="V134">
        <f t="shared" si="17"/>
        <v>2014</v>
      </c>
    </row>
    <row r="135" spans="1:22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>
        <f t="shared" si="14"/>
        <v>35882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2"/>
        <v>0</v>
      </c>
      <c r="Q135">
        <f t="shared" si="13"/>
        <v>0</v>
      </c>
      <c r="R135" s="10" t="s">
        <v>8307</v>
      </c>
      <c r="S135" t="s">
        <v>8310</v>
      </c>
      <c r="T135" s="14">
        <f t="shared" si="15"/>
        <v>42491.80768518518</v>
      </c>
      <c r="U135" s="14">
        <f t="shared" si="16"/>
        <v>42521.729861111111</v>
      </c>
      <c r="V135">
        <f t="shared" si="17"/>
        <v>2016</v>
      </c>
    </row>
    <row r="136" spans="1:22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>
        <f t="shared" si="14"/>
        <v>2500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2"/>
        <v>0</v>
      </c>
      <c r="Q136">
        <f t="shared" si="13"/>
        <v>0</v>
      </c>
      <c r="R136" s="10" t="s">
        <v>8307</v>
      </c>
      <c r="S136" t="s">
        <v>8310</v>
      </c>
      <c r="T136" s="14">
        <f t="shared" si="15"/>
        <v>42221.909930555557</v>
      </c>
      <c r="U136" s="14">
        <f t="shared" si="16"/>
        <v>42251.708333333328</v>
      </c>
      <c r="V136">
        <f t="shared" si="17"/>
        <v>2015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 t="shared" si="14"/>
        <v>1702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2"/>
        <v>13</v>
      </c>
      <c r="Q137">
        <f t="shared" si="13"/>
        <v>80.599999999999994</v>
      </c>
      <c r="R137" s="10" t="s">
        <v>8307</v>
      </c>
      <c r="S137" t="s">
        <v>8310</v>
      </c>
      <c r="T137" s="14">
        <f t="shared" si="15"/>
        <v>41788.381909722222</v>
      </c>
      <c r="U137" s="14">
        <f t="shared" si="16"/>
        <v>41821.791666666664</v>
      </c>
      <c r="V137">
        <f t="shared" si="17"/>
        <v>2014</v>
      </c>
    </row>
    <row r="138" spans="1:22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>
        <f t="shared" si="14"/>
        <v>1500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2"/>
        <v>0</v>
      </c>
      <c r="Q138">
        <f t="shared" si="13"/>
        <v>0</v>
      </c>
      <c r="R138" s="10" t="s">
        <v>8307</v>
      </c>
      <c r="S138" t="s">
        <v>8310</v>
      </c>
      <c r="T138" s="14">
        <f t="shared" si="15"/>
        <v>42096.410115740742</v>
      </c>
      <c r="U138" s="14">
        <f t="shared" si="16"/>
        <v>42140.427777777775</v>
      </c>
      <c r="V138">
        <f t="shared" si="17"/>
        <v>2015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>
        <f t="shared" si="14"/>
        <v>27500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2"/>
        <v>0</v>
      </c>
      <c r="Q139">
        <f t="shared" si="13"/>
        <v>0</v>
      </c>
      <c r="R139" s="10" t="s">
        <v>8307</v>
      </c>
      <c r="S139" t="s">
        <v>8310</v>
      </c>
      <c r="T139" s="14">
        <f t="shared" si="15"/>
        <v>42239.573993055557</v>
      </c>
      <c r="U139" s="14">
        <f t="shared" si="16"/>
        <v>42289.573993055557</v>
      </c>
      <c r="V139">
        <f t="shared" si="17"/>
        <v>2015</v>
      </c>
    </row>
    <row r="140" spans="1:22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 t="shared" si="14"/>
        <v>77356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2"/>
        <v>3</v>
      </c>
      <c r="Q140">
        <f t="shared" si="13"/>
        <v>81.239999999999995</v>
      </c>
      <c r="R140" s="10" t="s">
        <v>8307</v>
      </c>
      <c r="S140" t="s">
        <v>8310</v>
      </c>
      <c r="T140" s="14">
        <f t="shared" si="15"/>
        <v>42186.257418981477</v>
      </c>
      <c r="U140" s="14">
        <f t="shared" si="16"/>
        <v>42217.207638888889</v>
      </c>
      <c r="V140">
        <f t="shared" si="17"/>
        <v>2015</v>
      </c>
    </row>
    <row r="141" spans="1:22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 t="shared" si="14"/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2"/>
        <v>100</v>
      </c>
      <c r="Q141">
        <f t="shared" si="13"/>
        <v>500</v>
      </c>
      <c r="R141" s="10" t="s">
        <v>8307</v>
      </c>
      <c r="S141" t="s">
        <v>8310</v>
      </c>
      <c r="T141" s="14">
        <f t="shared" si="15"/>
        <v>42187.920972222222</v>
      </c>
      <c r="U141" s="14">
        <f t="shared" si="16"/>
        <v>42197.920972222222</v>
      </c>
      <c r="V141">
        <f t="shared" si="17"/>
        <v>2015</v>
      </c>
    </row>
    <row r="142" spans="1:22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>
        <f t="shared" si="14"/>
        <v>100000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2"/>
        <v>0</v>
      </c>
      <c r="Q142">
        <f t="shared" si="13"/>
        <v>0</v>
      </c>
      <c r="R142" s="10" t="s">
        <v>8307</v>
      </c>
      <c r="S142" t="s">
        <v>8310</v>
      </c>
      <c r="T142" s="14">
        <f t="shared" si="15"/>
        <v>42053.198287037041</v>
      </c>
      <c r="U142" s="14">
        <f t="shared" si="16"/>
        <v>42083.15662037037</v>
      </c>
      <c r="V142">
        <f t="shared" si="17"/>
        <v>2015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 t="shared" si="14"/>
        <v>6647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2"/>
        <v>11</v>
      </c>
      <c r="Q143">
        <f t="shared" si="13"/>
        <v>46.18</v>
      </c>
      <c r="R143" s="10" t="s">
        <v>8307</v>
      </c>
      <c r="S143" t="s">
        <v>8310</v>
      </c>
      <c r="T143" s="14">
        <f t="shared" si="15"/>
        <v>42110.153043981481</v>
      </c>
      <c r="U143" s="14">
        <f t="shared" si="16"/>
        <v>42155.153043981481</v>
      </c>
      <c r="V143">
        <f t="shared" si="17"/>
        <v>2015</v>
      </c>
    </row>
    <row r="144" spans="1:22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 t="shared" si="14"/>
        <v>1505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2"/>
        <v>0</v>
      </c>
      <c r="Q144">
        <f t="shared" si="13"/>
        <v>10</v>
      </c>
      <c r="R144" s="10" t="s">
        <v>8307</v>
      </c>
      <c r="S144" t="s">
        <v>8310</v>
      </c>
      <c r="T144" s="14">
        <f t="shared" si="15"/>
        <v>41938.893263888887</v>
      </c>
      <c r="U144" s="14">
        <f t="shared" si="16"/>
        <v>41959.934930555552</v>
      </c>
      <c r="V144">
        <f t="shared" si="17"/>
        <v>2014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>
        <f t="shared" si="14"/>
        <v>2750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2"/>
        <v>0</v>
      </c>
      <c r="Q145">
        <f t="shared" si="13"/>
        <v>0</v>
      </c>
      <c r="R145" s="10" t="s">
        <v>8307</v>
      </c>
      <c r="S145" t="s">
        <v>8310</v>
      </c>
      <c r="T145" s="14">
        <f t="shared" si="15"/>
        <v>42559.064143518524</v>
      </c>
      <c r="U145" s="14">
        <f t="shared" si="16"/>
        <v>42616.246527777781</v>
      </c>
      <c r="V145">
        <f t="shared" si="17"/>
        <v>2016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 t="shared" si="14"/>
        <v>4785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2"/>
        <v>28</v>
      </c>
      <c r="Q146">
        <f t="shared" si="13"/>
        <v>55.95</v>
      </c>
      <c r="R146" s="10" t="s">
        <v>8307</v>
      </c>
      <c r="S146" t="s">
        <v>8310</v>
      </c>
      <c r="T146" s="14">
        <f t="shared" si="15"/>
        <v>42047.762407407412</v>
      </c>
      <c r="U146" s="14">
        <f t="shared" si="16"/>
        <v>42107.72074074074</v>
      </c>
      <c r="V146">
        <f t="shared" si="17"/>
        <v>2015</v>
      </c>
    </row>
    <row r="147" spans="1:22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 t="shared" si="14"/>
        <v>2419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2"/>
        <v>8</v>
      </c>
      <c r="Q147">
        <f t="shared" si="13"/>
        <v>37.56</v>
      </c>
      <c r="R147" s="10" t="s">
        <v>8307</v>
      </c>
      <c r="S147" t="s">
        <v>8310</v>
      </c>
      <c r="T147" s="14">
        <f t="shared" si="15"/>
        <v>42200.542268518519</v>
      </c>
      <c r="U147" s="14">
        <f t="shared" si="16"/>
        <v>42227.542268518519</v>
      </c>
      <c r="V147">
        <f t="shared" si="17"/>
        <v>2015</v>
      </c>
    </row>
    <row r="148" spans="1:22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 t="shared" si="14"/>
        <v>10058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2"/>
        <v>1</v>
      </c>
      <c r="Q148">
        <f t="shared" si="13"/>
        <v>38.33</v>
      </c>
      <c r="R148" s="10" t="s">
        <v>8307</v>
      </c>
      <c r="S148" t="s">
        <v>8310</v>
      </c>
      <c r="T148" s="14">
        <f t="shared" si="15"/>
        <v>42693.016180555554</v>
      </c>
      <c r="U148" s="14">
        <f t="shared" si="16"/>
        <v>42753.016180555554</v>
      </c>
      <c r="V148">
        <f t="shared" si="17"/>
        <v>2016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>
        <f t="shared" si="14"/>
        <v>3500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2"/>
        <v>0</v>
      </c>
      <c r="Q149">
        <f t="shared" si="13"/>
        <v>0</v>
      </c>
      <c r="R149" s="10" t="s">
        <v>8307</v>
      </c>
      <c r="S149" t="s">
        <v>8310</v>
      </c>
      <c r="T149" s="14">
        <f t="shared" si="15"/>
        <v>41969.767824074079</v>
      </c>
      <c r="U149" s="14">
        <f t="shared" si="16"/>
        <v>42012.762499999997</v>
      </c>
      <c r="V149">
        <f t="shared" si="17"/>
        <v>2014</v>
      </c>
    </row>
    <row r="150" spans="1:22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 t="shared" si="14"/>
        <v>25020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2"/>
        <v>0</v>
      </c>
      <c r="Q150">
        <f t="shared" si="13"/>
        <v>20</v>
      </c>
      <c r="R150" s="10" t="s">
        <v>8307</v>
      </c>
      <c r="S150" t="s">
        <v>8310</v>
      </c>
      <c r="T150" s="14">
        <f t="shared" si="15"/>
        <v>42397.281666666662</v>
      </c>
      <c r="U150" s="14">
        <f t="shared" si="16"/>
        <v>42427.281666666662</v>
      </c>
      <c r="V150">
        <f t="shared" si="17"/>
        <v>2016</v>
      </c>
    </row>
    <row r="151" spans="1:22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 t="shared" si="14"/>
        <v>5046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2"/>
        <v>1</v>
      </c>
      <c r="Q151">
        <f t="shared" si="13"/>
        <v>15.33</v>
      </c>
      <c r="R151" s="10" t="s">
        <v>8307</v>
      </c>
      <c r="S151" t="s">
        <v>8310</v>
      </c>
      <c r="T151" s="14">
        <f t="shared" si="15"/>
        <v>41968.172106481477</v>
      </c>
      <c r="U151" s="14">
        <f t="shared" si="16"/>
        <v>41998.333333333328</v>
      </c>
      <c r="V151">
        <f t="shared" si="17"/>
        <v>2014</v>
      </c>
    </row>
    <row r="152" spans="1:22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 t="shared" si="14"/>
        <v>80056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2"/>
        <v>23</v>
      </c>
      <c r="Q152">
        <f t="shared" si="13"/>
        <v>449.43</v>
      </c>
      <c r="R152" s="10" t="s">
        <v>8307</v>
      </c>
      <c r="S152" t="s">
        <v>8310</v>
      </c>
      <c r="T152" s="14">
        <f t="shared" si="15"/>
        <v>42090.161828703705</v>
      </c>
      <c r="U152" s="14">
        <f t="shared" si="16"/>
        <v>42150.161828703705</v>
      </c>
      <c r="V152">
        <f t="shared" si="17"/>
        <v>2015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 t="shared" si="14"/>
        <v>125070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2"/>
        <v>0</v>
      </c>
      <c r="Q153">
        <f t="shared" si="13"/>
        <v>28</v>
      </c>
      <c r="R153" s="10" t="s">
        <v>8307</v>
      </c>
      <c r="S153" t="s">
        <v>8310</v>
      </c>
      <c r="T153" s="14">
        <f t="shared" si="15"/>
        <v>42113.550821759258</v>
      </c>
      <c r="U153" s="14">
        <f t="shared" si="16"/>
        <v>42173.550821759258</v>
      </c>
      <c r="V153">
        <f t="shared" si="17"/>
        <v>2015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 t="shared" si="14"/>
        <v>190015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2"/>
        <v>0</v>
      </c>
      <c r="Q154">
        <f t="shared" si="13"/>
        <v>15</v>
      </c>
      <c r="R154" s="10" t="s">
        <v>8307</v>
      </c>
      <c r="S154" t="s">
        <v>8310</v>
      </c>
      <c r="T154" s="14">
        <f t="shared" si="15"/>
        <v>41875.077546296299</v>
      </c>
      <c r="U154" s="14">
        <f t="shared" si="16"/>
        <v>41905.077546296299</v>
      </c>
      <c r="V154">
        <f t="shared" si="17"/>
        <v>2014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 t="shared" si="14"/>
        <v>25180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2"/>
        <v>1</v>
      </c>
      <c r="Q155">
        <f t="shared" si="13"/>
        <v>35.9</v>
      </c>
      <c r="R155" s="10" t="s">
        <v>8307</v>
      </c>
      <c r="S155" t="s">
        <v>8310</v>
      </c>
      <c r="T155" s="14">
        <f t="shared" si="15"/>
        <v>41933.586157407408</v>
      </c>
      <c r="U155" s="14">
        <f t="shared" si="16"/>
        <v>41975.627824074079</v>
      </c>
      <c r="V155">
        <f t="shared" si="17"/>
        <v>2014</v>
      </c>
    </row>
    <row r="156" spans="1:22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 t="shared" si="14"/>
        <v>770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2"/>
        <v>3</v>
      </c>
      <c r="Q156">
        <f t="shared" si="13"/>
        <v>13.33</v>
      </c>
      <c r="R156" s="10" t="s">
        <v>8307</v>
      </c>
      <c r="S156" t="s">
        <v>8310</v>
      </c>
      <c r="T156" s="14">
        <f t="shared" si="15"/>
        <v>42115.547395833331</v>
      </c>
      <c r="U156" s="14">
        <f t="shared" si="16"/>
        <v>42158.547395833331</v>
      </c>
      <c r="V156">
        <f t="shared" si="17"/>
        <v>2015</v>
      </c>
    </row>
    <row r="157" spans="1:22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 t="shared" si="14"/>
        <v>675041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2"/>
        <v>0</v>
      </c>
      <c r="Q157">
        <f t="shared" si="13"/>
        <v>20.25</v>
      </c>
      <c r="R157" s="10" t="s">
        <v>8307</v>
      </c>
      <c r="S157" t="s">
        <v>8310</v>
      </c>
      <c r="T157" s="14">
        <f t="shared" si="15"/>
        <v>42168.559432870374</v>
      </c>
      <c r="U157" s="14">
        <f t="shared" si="16"/>
        <v>42208.559432870374</v>
      </c>
      <c r="V157">
        <f t="shared" si="17"/>
        <v>2015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 t="shared" si="14"/>
        <v>18393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2"/>
        <v>5</v>
      </c>
      <c r="Q158">
        <f t="shared" si="13"/>
        <v>119</v>
      </c>
      <c r="R158" s="10" t="s">
        <v>8307</v>
      </c>
      <c r="S158" t="s">
        <v>8310</v>
      </c>
      <c r="T158" s="14">
        <f t="shared" si="15"/>
        <v>41794.124953703707</v>
      </c>
      <c r="U158" s="14">
        <f t="shared" si="16"/>
        <v>41854.124953703707</v>
      </c>
      <c r="V158">
        <f t="shared" si="17"/>
        <v>2014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 t="shared" si="14"/>
        <v>1502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2"/>
        <v>0</v>
      </c>
      <c r="Q159">
        <f t="shared" si="13"/>
        <v>4</v>
      </c>
      <c r="R159" s="10" t="s">
        <v>8307</v>
      </c>
      <c r="S159" t="s">
        <v>8310</v>
      </c>
      <c r="T159" s="14">
        <f t="shared" si="15"/>
        <v>42396.911712962959</v>
      </c>
      <c r="U159" s="14">
        <f t="shared" si="16"/>
        <v>42426.911712962959</v>
      </c>
      <c r="V159">
        <f t="shared" si="17"/>
        <v>2016</v>
      </c>
    </row>
    <row r="160" spans="1:22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>
        <f t="shared" si="14"/>
        <v>2500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2"/>
        <v>0</v>
      </c>
      <c r="Q160">
        <f t="shared" si="13"/>
        <v>0</v>
      </c>
      <c r="R160" s="10" t="s">
        <v>8307</v>
      </c>
      <c r="S160" t="s">
        <v>8310</v>
      </c>
      <c r="T160" s="14">
        <f t="shared" si="15"/>
        <v>41904.07671296296</v>
      </c>
      <c r="U160" s="14">
        <f t="shared" si="16"/>
        <v>41934.07671296296</v>
      </c>
      <c r="V160">
        <f t="shared" si="17"/>
        <v>2014</v>
      </c>
    </row>
    <row r="161" spans="1:22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 t="shared" si="14"/>
        <v>250005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2"/>
        <v>0</v>
      </c>
      <c r="Q161">
        <f t="shared" si="13"/>
        <v>10</v>
      </c>
      <c r="R161" s="10" t="s">
        <v>8307</v>
      </c>
      <c r="S161" t="s">
        <v>8310</v>
      </c>
      <c r="T161" s="14">
        <f t="shared" si="15"/>
        <v>42514.434548611112</v>
      </c>
      <c r="U161" s="14">
        <f t="shared" si="16"/>
        <v>42554.434548611112</v>
      </c>
      <c r="V161">
        <f t="shared" si="17"/>
        <v>2016</v>
      </c>
    </row>
    <row r="162" spans="1:22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>
        <f t="shared" si="14"/>
        <v>2500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2"/>
        <v>0</v>
      </c>
      <c r="Q162">
        <f t="shared" si="13"/>
        <v>0</v>
      </c>
      <c r="R162" s="10" t="s">
        <v>8307</v>
      </c>
      <c r="S162" t="s">
        <v>8311</v>
      </c>
      <c r="T162" s="14">
        <f t="shared" si="15"/>
        <v>42171.913090277783</v>
      </c>
      <c r="U162" s="14">
        <f t="shared" si="16"/>
        <v>42231.913090277783</v>
      </c>
      <c r="V162">
        <f t="shared" si="17"/>
        <v>2015</v>
      </c>
    </row>
    <row r="163" spans="1:22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 t="shared" si="14"/>
        <v>25003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2"/>
        <v>0</v>
      </c>
      <c r="Q163">
        <f t="shared" si="13"/>
        <v>5</v>
      </c>
      <c r="R163" s="10" t="s">
        <v>8307</v>
      </c>
      <c r="S163" t="s">
        <v>8311</v>
      </c>
      <c r="T163" s="14">
        <f t="shared" si="15"/>
        <v>41792.687442129631</v>
      </c>
      <c r="U163" s="14">
        <f t="shared" si="16"/>
        <v>41822.687442129631</v>
      </c>
      <c r="V163">
        <f t="shared" si="17"/>
        <v>2014</v>
      </c>
    </row>
    <row r="164" spans="1:22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 t="shared" si="14"/>
        <v>1618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2"/>
        <v>16</v>
      </c>
      <c r="Q164">
        <f t="shared" si="13"/>
        <v>43.5</v>
      </c>
      <c r="R164" s="10" t="s">
        <v>8307</v>
      </c>
      <c r="S164" t="s">
        <v>8311</v>
      </c>
      <c r="T164" s="14">
        <f t="shared" si="15"/>
        <v>41835.126805555556</v>
      </c>
      <c r="U164" s="14">
        <f t="shared" si="16"/>
        <v>41867.987500000003</v>
      </c>
      <c r="V164">
        <f t="shared" si="17"/>
        <v>2014</v>
      </c>
    </row>
    <row r="165" spans="1:22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>
        <f t="shared" si="14"/>
        <v>1000000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2"/>
        <v>0</v>
      </c>
      <c r="Q165">
        <f t="shared" si="13"/>
        <v>0</v>
      </c>
      <c r="R165" s="10" t="s">
        <v>8307</v>
      </c>
      <c r="S165" t="s">
        <v>8311</v>
      </c>
      <c r="T165" s="14">
        <f t="shared" si="15"/>
        <v>42243.961273148147</v>
      </c>
      <c r="U165" s="14">
        <f t="shared" si="16"/>
        <v>42278</v>
      </c>
      <c r="V165">
        <f t="shared" si="17"/>
        <v>2015</v>
      </c>
    </row>
    <row r="166" spans="1:22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 t="shared" si="14"/>
        <v>60320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2"/>
        <v>1</v>
      </c>
      <c r="Q166">
        <f t="shared" si="13"/>
        <v>91.43</v>
      </c>
      <c r="R166" s="10" t="s">
        <v>8307</v>
      </c>
      <c r="S166" t="s">
        <v>8311</v>
      </c>
      <c r="T166" s="14">
        <f t="shared" si="15"/>
        <v>41841.762743055559</v>
      </c>
      <c r="U166" s="14">
        <f t="shared" si="16"/>
        <v>41901.762743055559</v>
      </c>
      <c r="V166">
        <f t="shared" si="17"/>
        <v>2014</v>
      </c>
    </row>
    <row r="167" spans="1:22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>
        <f t="shared" si="14"/>
        <v>8500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2"/>
        <v>0</v>
      </c>
      <c r="Q167">
        <f t="shared" si="13"/>
        <v>0</v>
      </c>
      <c r="R167" s="10" t="s">
        <v>8307</v>
      </c>
      <c r="S167" t="s">
        <v>8311</v>
      </c>
      <c r="T167" s="14">
        <f t="shared" si="15"/>
        <v>42351.658842592587</v>
      </c>
      <c r="U167" s="14">
        <f t="shared" si="16"/>
        <v>42381.658842592587</v>
      </c>
      <c r="V167">
        <f t="shared" si="17"/>
        <v>2015</v>
      </c>
    </row>
    <row r="168" spans="1:22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 t="shared" si="14"/>
        <v>4000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2"/>
        <v>60</v>
      </c>
      <c r="Q168">
        <f t="shared" si="13"/>
        <v>3000</v>
      </c>
      <c r="R168" s="10" t="s">
        <v>8307</v>
      </c>
      <c r="S168" t="s">
        <v>8311</v>
      </c>
      <c r="T168" s="14">
        <f t="shared" si="15"/>
        <v>42721.075949074075</v>
      </c>
      <c r="U168" s="14">
        <f t="shared" si="16"/>
        <v>42751.075949074075</v>
      </c>
      <c r="V168">
        <f t="shared" si="17"/>
        <v>2016</v>
      </c>
    </row>
    <row r="169" spans="1:22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 t="shared" si="14"/>
        <v>55006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2"/>
        <v>0</v>
      </c>
      <c r="Q169">
        <f t="shared" si="13"/>
        <v>5.5</v>
      </c>
      <c r="R169" s="10" t="s">
        <v>8307</v>
      </c>
      <c r="S169" t="s">
        <v>8311</v>
      </c>
      <c r="T169" s="14">
        <f t="shared" si="15"/>
        <v>42160.927488425921</v>
      </c>
      <c r="U169" s="14">
        <f t="shared" si="16"/>
        <v>42220.927488425921</v>
      </c>
      <c r="V169">
        <f t="shared" si="17"/>
        <v>2015</v>
      </c>
    </row>
    <row r="170" spans="1:22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 t="shared" si="14"/>
        <v>4163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2"/>
        <v>4</v>
      </c>
      <c r="Q170">
        <f t="shared" si="13"/>
        <v>108.33</v>
      </c>
      <c r="R170" s="10" t="s">
        <v>8307</v>
      </c>
      <c r="S170" t="s">
        <v>8311</v>
      </c>
      <c r="T170" s="14">
        <f t="shared" si="15"/>
        <v>42052.83530092593</v>
      </c>
      <c r="U170" s="14">
        <f t="shared" si="16"/>
        <v>42082.793634259258</v>
      </c>
      <c r="V170">
        <f t="shared" si="17"/>
        <v>2015</v>
      </c>
    </row>
    <row r="171" spans="1:22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 t="shared" si="14"/>
        <v>1530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2"/>
        <v>22</v>
      </c>
      <c r="Q171">
        <f t="shared" si="13"/>
        <v>56</v>
      </c>
      <c r="R171" s="10" t="s">
        <v>8307</v>
      </c>
      <c r="S171" t="s">
        <v>8311</v>
      </c>
      <c r="T171" s="14">
        <f t="shared" si="15"/>
        <v>41900.505312499998</v>
      </c>
      <c r="U171" s="14">
        <f t="shared" si="16"/>
        <v>41930.505312499998</v>
      </c>
      <c r="V171">
        <f t="shared" si="17"/>
        <v>2014</v>
      </c>
    </row>
    <row r="172" spans="1:22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 t="shared" si="14"/>
        <v>5163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2"/>
        <v>3</v>
      </c>
      <c r="Q172">
        <f t="shared" si="13"/>
        <v>32.5</v>
      </c>
      <c r="R172" s="10" t="s">
        <v>8307</v>
      </c>
      <c r="S172" t="s">
        <v>8311</v>
      </c>
      <c r="T172" s="14">
        <f t="shared" si="15"/>
        <v>42216.977812500001</v>
      </c>
      <c r="U172" s="14">
        <f t="shared" si="16"/>
        <v>42246.227777777778</v>
      </c>
      <c r="V172">
        <f t="shared" si="17"/>
        <v>2015</v>
      </c>
    </row>
    <row r="173" spans="1:22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 t="shared" si="14"/>
        <v>25001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2"/>
        <v>0</v>
      </c>
      <c r="Q173">
        <f t="shared" si="13"/>
        <v>1</v>
      </c>
      <c r="R173" s="10" t="s">
        <v>8307</v>
      </c>
      <c r="S173" t="s">
        <v>8311</v>
      </c>
      <c r="T173" s="14">
        <f t="shared" si="15"/>
        <v>42534.180717592593</v>
      </c>
      <c r="U173" s="14">
        <f t="shared" si="16"/>
        <v>42594.180717592593</v>
      </c>
      <c r="V173">
        <f t="shared" si="17"/>
        <v>2016</v>
      </c>
    </row>
    <row r="174" spans="1:22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>
        <f t="shared" si="14"/>
        <v>47500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2"/>
        <v>0</v>
      </c>
      <c r="Q174">
        <f t="shared" si="13"/>
        <v>0</v>
      </c>
      <c r="R174" s="10" t="s">
        <v>8307</v>
      </c>
      <c r="S174" t="s">
        <v>8311</v>
      </c>
      <c r="T174" s="14">
        <f t="shared" si="15"/>
        <v>42047.394942129627</v>
      </c>
      <c r="U174" s="14">
        <f t="shared" si="16"/>
        <v>42082.353275462956</v>
      </c>
      <c r="V174">
        <f t="shared" si="17"/>
        <v>2015</v>
      </c>
    </row>
    <row r="175" spans="1:22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>
        <f t="shared" si="14"/>
        <v>555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2"/>
        <v>0</v>
      </c>
      <c r="Q175">
        <f t="shared" si="13"/>
        <v>0</v>
      </c>
      <c r="R175" s="10" t="s">
        <v>8307</v>
      </c>
      <c r="S175" t="s">
        <v>8311</v>
      </c>
      <c r="T175" s="14">
        <f t="shared" si="15"/>
        <v>42033.573009259257</v>
      </c>
      <c r="U175" s="14">
        <f t="shared" si="16"/>
        <v>42063.573009259257</v>
      </c>
      <c r="V175">
        <f t="shared" si="17"/>
        <v>2015</v>
      </c>
    </row>
    <row r="176" spans="1:22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>
        <f t="shared" si="14"/>
        <v>3000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2"/>
        <v>0</v>
      </c>
      <c r="Q176">
        <f t="shared" si="13"/>
        <v>0</v>
      </c>
      <c r="R176" s="10" t="s">
        <v>8307</v>
      </c>
      <c r="S176" t="s">
        <v>8311</v>
      </c>
      <c r="T176" s="14">
        <f t="shared" si="15"/>
        <v>42072.758981481486</v>
      </c>
      <c r="U176" s="14">
        <f t="shared" si="16"/>
        <v>42132.758981481486</v>
      </c>
      <c r="V176">
        <f t="shared" si="17"/>
        <v>2015</v>
      </c>
    </row>
    <row r="177" spans="1:22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 t="shared" si="14"/>
        <v>10649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2"/>
        <v>6</v>
      </c>
      <c r="Q177">
        <f t="shared" si="13"/>
        <v>49.88</v>
      </c>
      <c r="R177" s="10" t="s">
        <v>8307</v>
      </c>
      <c r="S177" t="s">
        <v>8311</v>
      </c>
      <c r="T177" s="14">
        <f t="shared" si="15"/>
        <v>41855.777905092589</v>
      </c>
      <c r="U177" s="14">
        <f t="shared" si="16"/>
        <v>41880.777905092589</v>
      </c>
      <c r="V177">
        <f t="shared" si="17"/>
        <v>2014</v>
      </c>
    </row>
    <row r="178" spans="1:22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>
        <f t="shared" si="14"/>
        <v>750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2"/>
        <v>0</v>
      </c>
      <c r="Q178">
        <f t="shared" si="13"/>
        <v>0</v>
      </c>
      <c r="R178" s="10" t="s">
        <v>8307</v>
      </c>
      <c r="S178" t="s">
        <v>8311</v>
      </c>
      <c r="T178" s="14">
        <f t="shared" si="15"/>
        <v>42191.824062500003</v>
      </c>
      <c r="U178" s="14">
        <f t="shared" si="16"/>
        <v>42221.824062500003</v>
      </c>
      <c r="V178">
        <f t="shared" si="17"/>
        <v>2015</v>
      </c>
    </row>
    <row r="179" spans="1:22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 t="shared" si="14"/>
        <v>315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2"/>
        <v>40</v>
      </c>
      <c r="Q179">
        <f t="shared" si="13"/>
        <v>25.71</v>
      </c>
      <c r="R179" s="10" t="s">
        <v>8307</v>
      </c>
      <c r="S179" t="s">
        <v>8311</v>
      </c>
      <c r="T179" s="14">
        <f t="shared" si="15"/>
        <v>42070.047754629632</v>
      </c>
      <c r="U179" s="14">
        <f t="shared" si="16"/>
        <v>42087.00608796296</v>
      </c>
      <c r="V179">
        <f t="shared" si="17"/>
        <v>2015</v>
      </c>
    </row>
    <row r="180" spans="1:22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>
        <f t="shared" si="14"/>
        <v>250000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2"/>
        <v>0</v>
      </c>
      <c r="Q180">
        <f t="shared" si="13"/>
        <v>0</v>
      </c>
      <c r="R180" s="10" t="s">
        <v>8307</v>
      </c>
      <c r="S180" t="s">
        <v>8311</v>
      </c>
      <c r="T180" s="14">
        <f t="shared" si="15"/>
        <v>42304.955381944441</v>
      </c>
      <c r="U180" s="14">
        <f t="shared" si="16"/>
        <v>42334.997048611112</v>
      </c>
      <c r="V180">
        <f t="shared" si="17"/>
        <v>2015</v>
      </c>
    </row>
    <row r="181" spans="1:22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 t="shared" si="14"/>
        <v>600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2"/>
        <v>20</v>
      </c>
      <c r="Q181">
        <f t="shared" si="13"/>
        <v>100</v>
      </c>
      <c r="R181" s="10" t="s">
        <v>8307</v>
      </c>
      <c r="S181" t="s">
        <v>8311</v>
      </c>
      <c r="T181" s="14">
        <f t="shared" si="15"/>
        <v>42403.080497685187</v>
      </c>
      <c r="U181" s="14">
        <f t="shared" si="16"/>
        <v>42433.080497685187</v>
      </c>
      <c r="V181">
        <f t="shared" si="17"/>
        <v>2016</v>
      </c>
    </row>
    <row r="182" spans="1:22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 t="shared" si="14"/>
        <v>801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2"/>
        <v>33</v>
      </c>
      <c r="Q182">
        <f t="shared" si="13"/>
        <v>30.85</v>
      </c>
      <c r="R182" s="10" t="s">
        <v>8307</v>
      </c>
      <c r="S182" t="s">
        <v>8311</v>
      </c>
      <c r="T182" s="14">
        <f t="shared" si="15"/>
        <v>42067.991238425922</v>
      </c>
      <c r="U182" s="14">
        <f t="shared" si="16"/>
        <v>42107.791666666672</v>
      </c>
      <c r="V182">
        <f t="shared" si="17"/>
        <v>2015</v>
      </c>
    </row>
    <row r="183" spans="1:22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 t="shared" si="14"/>
        <v>2073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2"/>
        <v>21</v>
      </c>
      <c r="Q183">
        <f t="shared" si="13"/>
        <v>180.5</v>
      </c>
      <c r="R183" s="10" t="s">
        <v>8307</v>
      </c>
      <c r="S183" t="s">
        <v>8311</v>
      </c>
      <c r="T183" s="14">
        <f t="shared" si="15"/>
        <v>42147.741840277777</v>
      </c>
      <c r="U183" s="14">
        <f t="shared" si="16"/>
        <v>42177.741840277777</v>
      </c>
      <c r="V183">
        <f t="shared" si="17"/>
        <v>2015</v>
      </c>
    </row>
    <row r="184" spans="1:22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>
        <f t="shared" si="14"/>
        <v>500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2"/>
        <v>0</v>
      </c>
      <c r="Q184">
        <f t="shared" si="13"/>
        <v>0</v>
      </c>
      <c r="R184" s="10" t="s">
        <v>8307</v>
      </c>
      <c r="S184" t="s">
        <v>8311</v>
      </c>
      <c r="T184" s="14">
        <f t="shared" si="15"/>
        <v>42712.011944444443</v>
      </c>
      <c r="U184" s="14">
        <f t="shared" si="16"/>
        <v>42742.011944444443</v>
      </c>
      <c r="V184">
        <f t="shared" si="17"/>
        <v>2016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 t="shared" si="14"/>
        <v>8491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2"/>
        <v>36</v>
      </c>
      <c r="Q185">
        <f t="shared" si="13"/>
        <v>373.5</v>
      </c>
      <c r="R185" s="10" t="s">
        <v>8307</v>
      </c>
      <c r="S185" t="s">
        <v>8311</v>
      </c>
      <c r="T185" s="14">
        <f t="shared" si="15"/>
        <v>41939.810300925928</v>
      </c>
      <c r="U185" s="14">
        <f t="shared" si="16"/>
        <v>41969.851967592593</v>
      </c>
      <c r="V185">
        <f t="shared" si="17"/>
        <v>2014</v>
      </c>
    </row>
    <row r="186" spans="1:22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 t="shared" si="14"/>
        <v>776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2"/>
        <v>3</v>
      </c>
      <c r="Q186">
        <f t="shared" si="13"/>
        <v>25.5</v>
      </c>
      <c r="R186" s="10" t="s">
        <v>8307</v>
      </c>
      <c r="S186" t="s">
        <v>8311</v>
      </c>
      <c r="T186" s="14">
        <f t="shared" si="15"/>
        <v>41825.791226851856</v>
      </c>
      <c r="U186" s="14">
        <f t="shared" si="16"/>
        <v>41883.165972222225</v>
      </c>
      <c r="V186">
        <f t="shared" si="17"/>
        <v>2014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 t="shared" si="14"/>
        <v>21100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2"/>
        <v>6</v>
      </c>
      <c r="Q187">
        <f t="shared" si="13"/>
        <v>220</v>
      </c>
      <c r="R187" s="10" t="s">
        <v>8307</v>
      </c>
      <c r="S187" t="s">
        <v>8311</v>
      </c>
      <c r="T187" s="14">
        <f t="shared" si="15"/>
        <v>42570.91133101852</v>
      </c>
      <c r="U187" s="14">
        <f t="shared" si="16"/>
        <v>42600.91133101852</v>
      </c>
      <c r="V187">
        <f t="shared" si="17"/>
        <v>2016</v>
      </c>
    </row>
    <row r="188" spans="1:22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>
        <f t="shared" si="14"/>
        <v>2500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2"/>
        <v>0</v>
      </c>
      <c r="Q188">
        <f t="shared" si="13"/>
        <v>0</v>
      </c>
      <c r="R188" s="10" t="s">
        <v>8307</v>
      </c>
      <c r="S188" t="s">
        <v>8311</v>
      </c>
      <c r="T188" s="14">
        <f t="shared" si="15"/>
        <v>42767.812893518523</v>
      </c>
      <c r="U188" s="14">
        <f t="shared" si="16"/>
        <v>42797.833333333328</v>
      </c>
      <c r="V188">
        <f t="shared" si="17"/>
        <v>2017</v>
      </c>
    </row>
    <row r="189" spans="1:22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 t="shared" si="14"/>
        <v>2900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2"/>
        <v>16</v>
      </c>
      <c r="Q189">
        <f t="shared" si="13"/>
        <v>160</v>
      </c>
      <c r="R189" s="10" t="s">
        <v>8307</v>
      </c>
      <c r="S189" t="s">
        <v>8311</v>
      </c>
      <c r="T189" s="14">
        <f t="shared" si="15"/>
        <v>42182.234456018516</v>
      </c>
      <c r="U189" s="14">
        <f t="shared" si="16"/>
        <v>42206.290972222225</v>
      </c>
      <c r="V189">
        <f t="shared" si="17"/>
        <v>2015</v>
      </c>
    </row>
    <row r="190" spans="1:22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>
        <f t="shared" si="14"/>
        <v>750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2"/>
        <v>0</v>
      </c>
      <c r="Q190">
        <f t="shared" si="13"/>
        <v>0</v>
      </c>
      <c r="R190" s="10" t="s">
        <v>8307</v>
      </c>
      <c r="S190" t="s">
        <v>8311</v>
      </c>
      <c r="T190" s="14">
        <f t="shared" si="15"/>
        <v>41857.18304398148</v>
      </c>
      <c r="U190" s="14">
        <f t="shared" si="16"/>
        <v>41887.18304398148</v>
      </c>
      <c r="V190">
        <f t="shared" si="17"/>
        <v>2014</v>
      </c>
    </row>
    <row r="191" spans="1:22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 t="shared" si="14"/>
        <v>250173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2"/>
        <v>0</v>
      </c>
      <c r="Q191">
        <f t="shared" si="13"/>
        <v>69</v>
      </c>
      <c r="R191" s="10" t="s">
        <v>8307</v>
      </c>
      <c r="S191" t="s">
        <v>8311</v>
      </c>
      <c r="T191" s="14">
        <f t="shared" si="15"/>
        <v>42556.690706018519</v>
      </c>
      <c r="U191" s="14">
        <f t="shared" si="16"/>
        <v>42616.690706018519</v>
      </c>
      <c r="V191">
        <f t="shared" si="17"/>
        <v>2016</v>
      </c>
    </row>
    <row r="192" spans="1:22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 t="shared" si="14"/>
        <v>6025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2"/>
        <v>0</v>
      </c>
      <c r="Q192">
        <f t="shared" si="13"/>
        <v>50</v>
      </c>
      <c r="R192" s="10" t="s">
        <v>8307</v>
      </c>
      <c r="S192" t="s">
        <v>8311</v>
      </c>
      <c r="T192" s="14">
        <f t="shared" si="15"/>
        <v>42527.650995370372</v>
      </c>
      <c r="U192" s="14">
        <f t="shared" si="16"/>
        <v>42537.650995370372</v>
      </c>
      <c r="V192">
        <f t="shared" si="17"/>
        <v>2016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 t="shared" si="14"/>
        <v>2625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2"/>
        <v>5</v>
      </c>
      <c r="Q193">
        <f t="shared" si="13"/>
        <v>83.33</v>
      </c>
      <c r="R193" s="10" t="s">
        <v>8307</v>
      </c>
      <c r="S193" t="s">
        <v>8311</v>
      </c>
      <c r="T193" s="14">
        <f t="shared" si="15"/>
        <v>42239.441412037035</v>
      </c>
      <c r="U193" s="14">
        <f t="shared" si="16"/>
        <v>42279.441412037035</v>
      </c>
      <c r="V193">
        <f t="shared" si="17"/>
        <v>2015</v>
      </c>
    </row>
    <row r="194" spans="1:22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 t="shared" si="14"/>
        <v>500009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ref="P194:P257" si="18">ROUND(E194/D194*100,0)</f>
        <v>0</v>
      </c>
      <c r="Q194">
        <f t="shared" ref="Q194:Q257" si="19">IFERROR(ROUND(E194/M194,2),0)</f>
        <v>5.67</v>
      </c>
      <c r="R194" s="10" t="s">
        <v>8307</v>
      </c>
      <c r="S194" t="s">
        <v>8311</v>
      </c>
      <c r="T194" s="14">
        <f t="shared" si="15"/>
        <v>41899.792037037041</v>
      </c>
      <c r="U194" s="14">
        <f t="shared" si="16"/>
        <v>41929.792037037041</v>
      </c>
      <c r="V194">
        <f t="shared" si="17"/>
        <v>2014</v>
      </c>
    </row>
    <row r="195" spans="1:22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>
        <f t="shared" ref="F195:F258" si="20">ROUND(AVERAGE(D195:E195),0)</f>
        <v>500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si="18"/>
        <v>0</v>
      </c>
      <c r="Q195">
        <f t="shared" si="19"/>
        <v>0</v>
      </c>
      <c r="R195" s="10" t="s">
        <v>8307</v>
      </c>
      <c r="S195" t="s">
        <v>8311</v>
      </c>
      <c r="T195" s="14">
        <f t="shared" ref="T195:T258" si="21">(((K195/60)/60)/24)+DATE(1970,1,1)</f>
        <v>41911.934791666667</v>
      </c>
      <c r="U195" s="14">
        <f t="shared" ref="U195:U258" si="22">(((J195/60)/60)/24)+DATE(1970,1,1)</f>
        <v>41971.976458333331</v>
      </c>
      <c r="V195">
        <f t="shared" ref="V195:V258" si="23">YEAR(T195)</f>
        <v>2014</v>
      </c>
    </row>
    <row r="196" spans="1:22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 t="shared" si="20"/>
        <v>1252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8"/>
        <v>0</v>
      </c>
      <c r="Q196">
        <f t="shared" si="19"/>
        <v>1</v>
      </c>
      <c r="R196" s="10" t="s">
        <v>8307</v>
      </c>
      <c r="S196" t="s">
        <v>8311</v>
      </c>
      <c r="T196" s="14">
        <f t="shared" si="21"/>
        <v>42375.996886574074</v>
      </c>
      <c r="U196" s="14">
        <f t="shared" si="22"/>
        <v>42435.996886574074</v>
      </c>
      <c r="V196">
        <f t="shared" si="23"/>
        <v>2016</v>
      </c>
    </row>
    <row r="197" spans="1:22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>
        <f t="shared" si="20"/>
        <v>1000000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8"/>
        <v>0</v>
      </c>
      <c r="Q197">
        <f t="shared" si="19"/>
        <v>0</v>
      </c>
      <c r="R197" s="10" t="s">
        <v>8307</v>
      </c>
      <c r="S197" t="s">
        <v>8311</v>
      </c>
      <c r="T197" s="14">
        <f t="shared" si="21"/>
        <v>42135.67050925926</v>
      </c>
      <c r="U197" s="14">
        <f t="shared" si="22"/>
        <v>42195.67050925926</v>
      </c>
      <c r="V197">
        <f t="shared" si="23"/>
        <v>2015</v>
      </c>
    </row>
    <row r="198" spans="1:22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 t="shared" si="20"/>
        <v>2483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8"/>
        <v>42</v>
      </c>
      <c r="Q198">
        <f t="shared" si="19"/>
        <v>77.11</v>
      </c>
      <c r="R198" s="10" t="s">
        <v>8307</v>
      </c>
      <c r="S198" t="s">
        <v>8311</v>
      </c>
      <c r="T198" s="14">
        <f t="shared" si="21"/>
        <v>42259.542800925927</v>
      </c>
      <c r="U198" s="14">
        <f t="shared" si="22"/>
        <v>42287.875</v>
      </c>
      <c r="V198">
        <f t="shared" si="23"/>
        <v>2015</v>
      </c>
    </row>
    <row r="199" spans="1:22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 t="shared" si="20"/>
        <v>1381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8"/>
        <v>10</v>
      </c>
      <c r="Q199">
        <f t="shared" si="19"/>
        <v>32.75</v>
      </c>
      <c r="R199" s="10" t="s">
        <v>8307</v>
      </c>
      <c r="S199" t="s">
        <v>8311</v>
      </c>
      <c r="T199" s="14">
        <f t="shared" si="21"/>
        <v>42741.848379629635</v>
      </c>
      <c r="U199" s="14">
        <f t="shared" si="22"/>
        <v>42783.875</v>
      </c>
      <c r="V199">
        <f t="shared" si="23"/>
        <v>2017</v>
      </c>
    </row>
    <row r="200" spans="1:22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 t="shared" si="20"/>
        <v>12640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8"/>
        <v>1</v>
      </c>
      <c r="Q200">
        <f t="shared" si="19"/>
        <v>46.5</v>
      </c>
      <c r="R200" s="10" t="s">
        <v>8307</v>
      </c>
      <c r="S200" t="s">
        <v>8311</v>
      </c>
      <c r="T200" s="14">
        <f t="shared" si="21"/>
        <v>41887.383356481485</v>
      </c>
      <c r="U200" s="14">
        <f t="shared" si="22"/>
        <v>41917.383356481485</v>
      </c>
      <c r="V200">
        <f t="shared" si="23"/>
        <v>2014</v>
      </c>
    </row>
    <row r="201" spans="1:22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>
        <f t="shared" si="20"/>
        <v>5000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8"/>
        <v>0</v>
      </c>
      <c r="Q201">
        <f t="shared" si="19"/>
        <v>0</v>
      </c>
      <c r="R201" s="10" t="s">
        <v>8307</v>
      </c>
      <c r="S201" t="s">
        <v>8311</v>
      </c>
      <c r="T201" s="14">
        <f t="shared" si="21"/>
        <v>42584.123865740738</v>
      </c>
      <c r="U201" s="14">
        <f t="shared" si="22"/>
        <v>42614.123865740738</v>
      </c>
      <c r="V201">
        <f t="shared" si="23"/>
        <v>2016</v>
      </c>
    </row>
    <row r="202" spans="1:22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 t="shared" si="20"/>
        <v>3786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8"/>
        <v>26</v>
      </c>
      <c r="Q202">
        <f t="shared" si="19"/>
        <v>87.31</v>
      </c>
      <c r="R202" s="10" t="s">
        <v>8307</v>
      </c>
      <c r="S202" t="s">
        <v>8311</v>
      </c>
      <c r="T202" s="14">
        <f t="shared" si="21"/>
        <v>41867.083368055559</v>
      </c>
      <c r="U202" s="14">
        <f t="shared" si="22"/>
        <v>41897.083368055559</v>
      </c>
      <c r="V202">
        <f t="shared" si="23"/>
        <v>2014</v>
      </c>
    </row>
    <row r="203" spans="1:22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 t="shared" si="20"/>
        <v>515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8"/>
        <v>58</v>
      </c>
      <c r="Q203">
        <f t="shared" si="19"/>
        <v>54.29</v>
      </c>
      <c r="R203" s="10" t="s">
        <v>8307</v>
      </c>
      <c r="S203" t="s">
        <v>8311</v>
      </c>
      <c r="T203" s="14">
        <f t="shared" si="21"/>
        <v>42023.818622685183</v>
      </c>
      <c r="U203" s="14">
        <f t="shared" si="22"/>
        <v>42043.818622685183</v>
      </c>
      <c r="V203">
        <f t="shared" si="23"/>
        <v>2015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>
        <f t="shared" si="20"/>
        <v>3000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8"/>
        <v>0</v>
      </c>
      <c r="Q204">
        <f t="shared" si="19"/>
        <v>0</v>
      </c>
      <c r="R204" s="10" t="s">
        <v>8307</v>
      </c>
      <c r="S204" t="s">
        <v>8311</v>
      </c>
      <c r="T204" s="14">
        <f t="shared" si="21"/>
        <v>42255.927824074075</v>
      </c>
      <c r="U204" s="14">
        <f t="shared" si="22"/>
        <v>42285.874305555553</v>
      </c>
      <c r="V204">
        <f t="shared" si="23"/>
        <v>2015</v>
      </c>
    </row>
    <row r="205" spans="1:22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 t="shared" si="20"/>
        <v>1623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8"/>
        <v>30</v>
      </c>
      <c r="Q205">
        <f t="shared" si="19"/>
        <v>93.25</v>
      </c>
      <c r="R205" s="10" t="s">
        <v>8307</v>
      </c>
      <c r="S205" t="s">
        <v>8311</v>
      </c>
      <c r="T205" s="14">
        <f t="shared" si="21"/>
        <v>41973.847962962958</v>
      </c>
      <c r="U205" s="14">
        <f t="shared" si="22"/>
        <v>42033.847962962958</v>
      </c>
      <c r="V205">
        <f t="shared" si="23"/>
        <v>2014</v>
      </c>
    </row>
    <row r="206" spans="1:22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 t="shared" si="20"/>
        <v>226083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8"/>
        <v>51</v>
      </c>
      <c r="Q206">
        <f t="shared" si="19"/>
        <v>117.68</v>
      </c>
      <c r="R206" s="10" t="s">
        <v>8307</v>
      </c>
      <c r="S206" t="s">
        <v>8311</v>
      </c>
      <c r="T206" s="14">
        <f t="shared" si="21"/>
        <v>42556.583368055552</v>
      </c>
      <c r="U206" s="14">
        <f t="shared" si="22"/>
        <v>42586.583368055552</v>
      </c>
      <c r="V206">
        <f t="shared" si="23"/>
        <v>2016</v>
      </c>
    </row>
    <row r="207" spans="1:22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 t="shared" si="20"/>
        <v>4650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8"/>
        <v>16</v>
      </c>
      <c r="Q207">
        <f t="shared" si="19"/>
        <v>76.47</v>
      </c>
      <c r="R207" s="10" t="s">
        <v>8307</v>
      </c>
      <c r="S207" t="s">
        <v>8311</v>
      </c>
      <c r="T207" s="14">
        <f t="shared" si="21"/>
        <v>42248.632199074069</v>
      </c>
      <c r="U207" s="14">
        <f t="shared" si="22"/>
        <v>42283.632199074069</v>
      </c>
      <c r="V207">
        <f t="shared" si="23"/>
        <v>2015</v>
      </c>
    </row>
    <row r="208" spans="1:22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>
        <f t="shared" si="20"/>
        <v>6350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8"/>
        <v>0</v>
      </c>
      <c r="Q208">
        <f t="shared" si="19"/>
        <v>0</v>
      </c>
      <c r="R208" s="10" t="s">
        <v>8307</v>
      </c>
      <c r="S208" t="s">
        <v>8311</v>
      </c>
      <c r="T208" s="14">
        <f t="shared" si="21"/>
        <v>42567.004432870366</v>
      </c>
      <c r="U208" s="14">
        <f t="shared" si="22"/>
        <v>42588.004432870366</v>
      </c>
      <c r="V208">
        <f t="shared" si="23"/>
        <v>2016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 t="shared" si="20"/>
        <v>8065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8"/>
        <v>15</v>
      </c>
      <c r="Q209">
        <f t="shared" si="19"/>
        <v>163.85</v>
      </c>
      <c r="R209" s="10" t="s">
        <v>8307</v>
      </c>
      <c r="S209" t="s">
        <v>8311</v>
      </c>
      <c r="T209" s="14">
        <f t="shared" si="21"/>
        <v>41978.197199074071</v>
      </c>
      <c r="U209" s="14">
        <f t="shared" si="22"/>
        <v>42008.197199074071</v>
      </c>
      <c r="V209">
        <f t="shared" si="23"/>
        <v>2014</v>
      </c>
    </row>
    <row r="210" spans="1:22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>
        <f t="shared" si="20"/>
        <v>25000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8"/>
        <v>0</v>
      </c>
      <c r="Q210">
        <f t="shared" si="19"/>
        <v>0</v>
      </c>
      <c r="R210" s="10" t="s">
        <v>8307</v>
      </c>
      <c r="S210" t="s">
        <v>8311</v>
      </c>
      <c r="T210" s="14">
        <f t="shared" si="21"/>
        <v>41959.369988425926</v>
      </c>
      <c r="U210" s="14">
        <f t="shared" si="22"/>
        <v>41989.369988425926</v>
      </c>
      <c r="V210">
        <f t="shared" si="23"/>
        <v>2014</v>
      </c>
    </row>
    <row r="211" spans="1:22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>
        <f t="shared" si="20"/>
        <v>12500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8"/>
        <v>0</v>
      </c>
      <c r="Q211">
        <f t="shared" si="19"/>
        <v>0</v>
      </c>
      <c r="R211" s="10" t="s">
        <v>8307</v>
      </c>
      <c r="S211" t="s">
        <v>8311</v>
      </c>
      <c r="T211" s="14">
        <f t="shared" si="21"/>
        <v>42165.922858796301</v>
      </c>
      <c r="U211" s="14">
        <f t="shared" si="22"/>
        <v>42195.922858796301</v>
      </c>
      <c r="V211">
        <f t="shared" si="23"/>
        <v>2015</v>
      </c>
    </row>
    <row r="212" spans="1:22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 t="shared" si="20"/>
        <v>7515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8"/>
        <v>25</v>
      </c>
      <c r="Q212">
        <f t="shared" si="19"/>
        <v>91.82</v>
      </c>
      <c r="R212" s="10" t="s">
        <v>8307</v>
      </c>
      <c r="S212" t="s">
        <v>8311</v>
      </c>
      <c r="T212" s="14">
        <f t="shared" si="21"/>
        <v>42249.064722222218</v>
      </c>
      <c r="U212" s="14">
        <f t="shared" si="22"/>
        <v>42278.208333333328</v>
      </c>
      <c r="V212">
        <f t="shared" si="23"/>
        <v>2015</v>
      </c>
    </row>
    <row r="213" spans="1:22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 t="shared" si="20"/>
        <v>3615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8"/>
        <v>45</v>
      </c>
      <c r="Q213">
        <f t="shared" si="19"/>
        <v>185.83</v>
      </c>
      <c r="R213" s="10" t="s">
        <v>8307</v>
      </c>
      <c r="S213" t="s">
        <v>8311</v>
      </c>
      <c r="T213" s="14">
        <f t="shared" si="21"/>
        <v>42236.159918981488</v>
      </c>
      <c r="U213" s="14">
        <f t="shared" si="22"/>
        <v>42266.159918981488</v>
      </c>
      <c r="V213">
        <f t="shared" si="23"/>
        <v>2015</v>
      </c>
    </row>
    <row r="214" spans="1:22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 t="shared" si="20"/>
        <v>3151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8"/>
        <v>0</v>
      </c>
      <c r="Q214">
        <f t="shared" si="19"/>
        <v>1</v>
      </c>
      <c r="R214" s="10" t="s">
        <v>8307</v>
      </c>
      <c r="S214" t="s">
        <v>8311</v>
      </c>
      <c r="T214" s="14">
        <f t="shared" si="21"/>
        <v>42416.881018518514</v>
      </c>
      <c r="U214" s="14">
        <f t="shared" si="22"/>
        <v>42476.839351851857</v>
      </c>
      <c r="V214">
        <f t="shared" si="23"/>
        <v>2016</v>
      </c>
    </row>
    <row r="215" spans="1:22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 t="shared" si="20"/>
        <v>25010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8"/>
        <v>0</v>
      </c>
      <c r="Q215">
        <f t="shared" si="19"/>
        <v>20</v>
      </c>
      <c r="R215" s="10" t="s">
        <v>8307</v>
      </c>
      <c r="S215" t="s">
        <v>8311</v>
      </c>
      <c r="T215" s="14">
        <f t="shared" si="21"/>
        <v>42202.594293981485</v>
      </c>
      <c r="U215" s="14">
        <f t="shared" si="22"/>
        <v>42232.587974537033</v>
      </c>
      <c r="V215">
        <f t="shared" si="23"/>
        <v>2015</v>
      </c>
    </row>
    <row r="216" spans="1:22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 t="shared" si="20"/>
        <v>6251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8"/>
        <v>0</v>
      </c>
      <c r="Q216">
        <f t="shared" si="19"/>
        <v>1</v>
      </c>
      <c r="R216" s="10" t="s">
        <v>8307</v>
      </c>
      <c r="S216" t="s">
        <v>8311</v>
      </c>
      <c r="T216" s="14">
        <f t="shared" si="21"/>
        <v>42009.64061342593</v>
      </c>
      <c r="U216" s="14">
        <f t="shared" si="22"/>
        <v>42069.64061342593</v>
      </c>
      <c r="V216">
        <f t="shared" si="23"/>
        <v>2015</v>
      </c>
    </row>
    <row r="217" spans="1:22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 t="shared" si="20"/>
        <v>2205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8"/>
        <v>0</v>
      </c>
      <c r="Q217">
        <f t="shared" si="19"/>
        <v>10</v>
      </c>
      <c r="R217" s="10" t="s">
        <v>8307</v>
      </c>
      <c r="S217" t="s">
        <v>8311</v>
      </c>
      <c r="T217" s="14">
        <f t="shared" si="21"/>
        <v>42375.230115740742</v>
      </c>
      <c r="U217" s="14">
        <f t="shared" si="22"/>
        <v>42417.999305555553</v>
      </c>
      <c r="V217">
        <f t="shared" si="23"/>
        <v>2016</v>
      </c>
    </row>
    <row r="218" spans="1:22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 t="shared" si="20"/>
        <v>38925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8"/>
        <v>56</v>
      </c>
      <c r="Q218">
        <f t="shared" si="19"/>
        <v>331.54</v>
      </c>
      <c r="R218" s="10" t="s">
        <v>8307</v>
      </c>
      <c r="S218" t="s">
        <v>8311</v>
      </c>
      <c r="T218" s="14">
        <f t="shared" si="21"/>
        <v>42066.958761574075</v>
      </c>
      <c r="U218" s="14">
        <f t="shared" si="22"/>
        <v>42116.917094907403</v>
      </c>
      <c r="V218">
        <f t="shared" si="23"/>
        <v>2015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 t="shared" si="20"/>
        <v>55972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8"/>
        <v>12</v>
      </c>
      <c r="Q219">
        <f t="shared" si="19"/>
        <v>314.29000000000002</v>
      </c>
      <c r="R219" s="10" t="s">
        <v>8307</v>
      </c>
      <c r="S219" t="s">
        <v>8311</v>
      </c>
      <c r="T219" s="14">
        <f t="shared" si="21"/>
        <v>41970.64061342593</v>
      </c>
      <c r="U219" s="14">
        <f t="shared" si="22"/>
        <v>42001.64061342593</v>
      </c>
      <c r="V219">
        <f t="shared" si="23"/>
        <v>2014</v>
      </c>
    </row>
    <row r="220" spans="1:22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 t="shared" si="20"/>
        <v>2550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8"/>
        <v>2</v>
      </c>
      <c r="Q220">
        <f t="shared" si="19"/>
        <v>100</v>
      </c>
      <c r="R220" s="10" t="s">
        <v>8307</v>
      </c>
      <c r="S220" t="s">
        <v>8311</v>
      </c>
      <c r="T220" s="14">
        <f t="shared" si="21"/>
        <v>42079.628344907411</v>
      </c>
      <c r="U220" s="14">
        <f t="shared" si="22"/>
        <v>42139.628344907411</v>
      </c>
      <c r="V220">
        <f t="shared" si="23"/>
        <v>2015</v>
      </c>
    </row>
    <row r="221" spans="1:22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 t="shared" si="20"/>
        <v>29408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8"/>
        <v>18</v>
      </c>
      <c r="Q221">
        <f t="shared" si="19"/>
        <v>115.99</v>
      </c>
      <c r="R221" s="10" t="s">
        <v>8307</v>
      </c>
      <c r="S221" t="s">
        <v>8311</v>
      </c>
      <c r="T221" s="14">
        <f t="shared" si="21"/>
        <v>42429.326678240745</v>
      </c>
      <c r="U221" s="14">
        <f t="shared" si="22"/>
        <v>42461.290972222225</v>
      </c>
      <c r="V221">
        <f t="shared" si="23"/>
        <v>2016</v>
      </c>
    </row>
    <row r="222" spans="1:22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 t="shared" si="20"/>
        <v>25180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8"/>
        <v>1</v>
      </c>
      <c r="Q222">
        <f t="shared" si="19"/>
        <v>120</v>
      </c>
      <c r="R222" s="10" t="s">
        <v>8307</v>
      </c>
      <c r="S222" t="s">
        <v>8311</v>
      </c>
      <c r="T222" s="14">
        <f t="shared" si="21"/>
        <v>42195.643865740742</v>
      </c>
      <c r="U222" s="14">
        <f t="shared" si="22"/>
        <v>42236.837499999994</v>
      </c>
      <c r="V222">
        <f t="shared" si="23"/>
        <v>2015</v>
      </c>
    </row>
    <row r="223" spans="1:22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>
        <f t="shared" si="20"/>
        <v>25000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8"/>
        <v>0</v>
      </c>
      <c r="Q223">
        <f t="shared" si="19"/>
        <v>0</v>
      </c>
      <c r="R223" s="10" t="s">
        <v>8307</v>
      </c>
      <c r="S223" t="s">
        <v>8311</v>
      </c>
      <c r="T223" s="14">
        <f t="shared" si="21"/>
        <v>42031.837546296301</v>
      </c>
      <c r="U223" s="14">
        <f t="shared" si="22"/>
        <v>42091.79587962963</v>
      </c>
      <c r="V223">
        <f t="shared" si="23"/>
        <v>2015</v>
      </c>
    </row>
    <row r="224" spans="1:22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 t="shared" si="20"/>
        <v>565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8"/>
        <v>13</v>
      </c>
      <c r="Q224">
        <f t="shared" si="19"/>
        <v>65</v>
      </c>
      <c r="R224" s="10" t="s">
        <v>8307</v>
      </c>
      <c r="S224" t="s">
        <v>8311</v>
      </c>
      <c r="T224" s="14">
        <f t="shared" si="21"/>
        <v>42031.769884259258</v>
      </c>
      <c r="U224" s="14">
        <f t="shared" si="22"/>
        <v>42090.110416666663</v>
      </c>
      <c r="V224">
        <f t="shared" si="23"/>
        <v>2015</v>
      </c>
    </row>
    <row r="225" spans="1:22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>
        <f t="shared" si="20"/>
        <v>750000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8"/>
        <v>0</v>
      </c>
      <c r="Q225">
        <f t="shared" si="19"/>
        <v>0</v>
      </c>
      <c r="R225" s="10" t="s">
        <v>8307</v>
      </c>
      <c r="S225" t="s">
        <v>8311</v>
      </c>
      <c r="T225" s="14">
        <f t="shared" si="21"/>
        <v>42482.048032407409</v>
      </c>
      <c r="U225" s="14">
        <f t="shared" si="22"/>
        <v>42512.045138888891</v>
      </c>
      <c r="V225">
        <f t="shared" si="23"/>
        <v>2016</v>
      </c>
    </row>
    <row r="226" spans="1:22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>
        <f t="shared" si="20"/>
        <v>3000000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8"/>
        <v>0</v>
      </c>
      <c r="Q226">
        <f t="shared" si="19"/>
        <v>0</v>
      </c>
      <c r="R226" s="10" t="s">
        <v>8307</v>
      </c>
      <c r="S226" t="s">
        <v>8311</v>
      </c>
      <c r="T226" s="14">
        <f t="shared" si="21"/>
        <v>42135.235254629632</v>
      </c>
      <c r="U226" s="14">
        <f t="shared" si="22"/>
        <v>42195.235254629632</v>
      </c>
      <c r="V226">
        <f t="shared" si="23"/>
        <v>2015</v>
      </c>
    </row>
    <row r="227" spans="1:22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>
        <f t="shared" si="20"/>
        <v>100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8"/>
        <v>0</v>
      </c>
      <c r="Q227">
        <f t="shared" si="19"/>
        <v>0</v>
      </c>
      <c r="R227" s="10" t="s">
        <v>8307</v>
      </c>
      <c r="S227" t="s">
        <v>8311</v>
      </c>
      <c r="T227" s="14">
        <f t="shared" si="21"/>
        <v>42438.961273148147</v>
      </c>
      <c r="U227" s="14">
        <f t="shared" si="22"/>
        <v>42468.919606481482</v>
      </c>
      <c r="V227">
        <f t="shared" si="23"/>
        <v>2016</v>
      </c>
    </row>
    <row r="228" spans="1:22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 t="shared" si="20"/>
        <v>14625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8"/>
        <v>1</v>
      </c>
      <c r="Q228">
        <f t="shared" si="19"/>
        <v>125</v>
      </c>
      <c r="R228" s="10" t="s">
        <v>8307</v>
      </c>
      <c r="S228" t="s">
        <v>8311</v>
      </c>
      <c r="T228" s="14">
        <f t="shared" si="21"/>
        <v>42106.666018518517</v>
      </c>
      <c r="U228" s="14">
        <f t="shared" si="22"/>
        <v>42155.395138888889</v>
      </c>
      <c r="V228">
        <f t="shared" si="23"/>
        <v>2015</v>
      </c>
    </row>
    <row r="229" spans="1:22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>
        <f t="shared" si="20"/>
        <v>14000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8"/>
        <v>0</v>
      </c>
      <c r="Q229">
        <f t="shared" si="19"/>
        <v>0</v>
      </c>
      <c r="R229" s="10" t="s">
        <v>8307</v>
      </c>
      <c r="S229" t="s">
        <v>8311</v>
      </c>
      <c r="T229" s="14">
        <f t="shared" si="21"/>
        <v>42164.893993055557</v>
      </c>
      <c r="U229" s="14">
        <f t="shared" si="22"/>
        <v>42194.893993055557</v>
      </c>
      <c r="V229">
        <f t="shared" si="23"/>
        <v>2015</v>
      </c>
    </row>
    <row r="230" spans="1:22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>
        <f t="shared" si="20"/>
        <v>4000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8"/>
        <v>0</v>
      </c>
      <c r="Q230">
        <f t="shared" si="19"/>
        <v>0</v>
      </c>
      <c r="R230" s="10" t="s">
        <v>8307</v>
      </c>
      <c r="S230" t="s">
        <v>8311</v>
      </c>
      <c r="T230" s="14">
        <f t="shared" si="21"/>
        <v>42096.686400462961</v>
      </c>
      <c r="U230" s="14">
        <f t="shared" si="22"/>
        <v>42156.686400462961</v>
      </c>
      <c r="V230">
        <f t="shared" si="23"/>
        <v>2015</v>
      </c>
    </row>
    <row r="231" spans="1:22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>
        <f t="shared" si="20"/>
        <v>1500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8"/>
        <v>0</v>
      </c>
      <c r="Q231">
        <f t="shared" si="19"/>
        <v>0</v>
      </c>
      <c r="R231" s="10" t="s">
        <v>8307</v>
      </c>
      <c r="S231" t="s">
        <v>8311</v>
      </c>
      <c r="T231" s="14">
        <f t="shared" si="21"/>
        <v>42383.933993055558</v>
      </c>
      <c r="U231" s="14">
        <f t="shared" si="22"/>
        <v>42413.933993055558</v>
      </c>
      <c r="V231">
        <f t="shared" si="23"/>
        <v>2016</v>
      </c>
    </row>
    <row r="232" spans="1:22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 t="shared" si="20"/>
        <v>7530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8"/>
        <v>0</v>
      </c>
      <c r="Q232">
        <f t="shared" si="19"/>
        <v>30</v>
      </c>
      <c r="R232" s="10" t="s">
        <v>8307</v>
      </c>
      <c r="S232" t="s">
        <v>8311</v>
      </c>
      <c r="T232" s="14">
        <f t="shared" si="21"/>
        <v>42129.777210648142</v>
      </c>
      <c r="U232" s="14">
        <f t="shared" si="22"/>
        <v>42159.777210648142</v>
      </c>
      <c r="V232">
        <f t="shared" si="23"/>
        <v>2015</v>
      </c>
    </row>
    <row r="233" spans="1:22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>
        <f t="shared" si="20"/>
        <v>750000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8"/>
        <v>0</v>
      </c>
      <c r="Q233">
        <f t="shared" si="19"/>
        <v>0</v>
      </c>
      <c r="R233" s="10" t="s">
        <v>8307</v>
      </c>
      <c r="S233" t="s">
        <v>8311</v>
      </c>
      <c r="T233" s="14">
        <f t="shared" si="21"/>
        <v>42341.958923611113</v>
      </c>
      <c r="U233" s="14">
        <f t="shared" si="22"/>
        <v>42371.958923611113</v>
      </c>
      <c r="V233">
        <f t="shared" si="23"/>
        <v>2015</v>
      </c>
    </row>
    <row r="234" spans="1:22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 t="shared" si="20"/>
        <v>2055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8"/>
        <v>3</v>
      </c>
      <c r="Q234">
        <f t="shared" si="19"/>
        <v>15.71</v>
      </c>
      <c r="R234" s="10" t="s">
        <v>8307</v>
      </c>
      <c r="S234" t="s">
        <v>8311</v>
      </c>
      <c r="T234" s="14">
        <f t="shared" si="21"/>
        <v>42032.82576388889</v>
      </c>
      <c r="U234" s="14">
        <f t="shared" si="22"/>
        <v>42062.82576388889</v>
      </c>
      <c r="V234">
        <f t="shared" si="23"/>
        <v>2015</v>
      </c>
    </row>
    <row r="235" spans="1:22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>
        <f t="shared" si="20"/>
        <v>175000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8"/>
        <v>0</v>
      </c>
      <c r="Q235">
        <f t="shared" si="19"/>
        <v>0</v>
      </c>
      <c r="R235" s="10" t="s">
        <v>8307</v>
      </c>
      <c r="S235" t="s">
        <v>8311</v>
      </c>
      <c r="T235" s="14">
        <f t="shared" si="21"/>
        <v>42612.911712962959</v>
      </c>
      <c r="U235" s="14">
        <f t="shared" si="22"/>
        <v>42642.911712962959</v>
      </c>
      <c r="V235">
        <f t="shared" si="23"/>
        <v>2016</v>
      </c>
    </row>
    <row r="236" spans="1:22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 t="shared" si="20"/>
        <v>701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8"/>
        <v>40</v>
      </c>
      <c r="Q236">
        <f t="shared" si="19"/>
        <v>80.2</v>
      </c>
      <c r="R236" s="10" t="s">
        <v>8307</v>
      </c>
      <c r="S236" t="s">
        <v>8311</v>
      </c>
      <c r="T236" s="14">
        <f t="shared" si="21"/>
        <v>42136.035405092596</v>
      </c>
      <c r="U236" s="14">
        <f t="shared" si="22"/>
        <v>42176.035405092596</v>
      </c>
      <c r="V236">
        <f t="shared" si="23"/>
        <v>2015</v>
      </c>
    </row>
    <row r="237" spans="1:22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>
        <f t="shared" si="20"/>
        <v>5000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8"/>
        <v>0</v>
      </c>
      <c r="Q237">
        <f t="shared" si="19"/>
        <v>0</v>
      </c>
      <c r="R237" s="10" t="s">
        <v>8307</v>
      </c>
      <c r="S237" t="s">
        <v>8311</v>
      </c>
      <c r="T237" s="14">
        <f t="shared" si="21"/>
        <v>42164.908530092594</v>
      </c>
      <c r="U237" s="14">
        <f t="shared" si="22"/>
        <v>42194.908530092594</v>
      </c>
      <c r="V237">
        <f t="shared" si="23"/>
        <v>2015</v>
      </c>
    </row>
    <row r="238" spans="1:22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>
        <f t="shared" si="20"/>
        <v>75000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8"/>
        <v>0</v>
      </c>
      <c r="Q238">
        <f t="shared" si="19"/>
        <v>0</v>
      </c>
      <c r="R238" s="10" t="s">
        <v>8307</v>
      </c>
      <c r="S238" t="s">
        <v>8311</v>
      </c>
      <c r="T238" s="14">
        <f t="shared" si="21"/>
        <v>42321.08447916666</v>
      </c>
      <c r="U238" s="14">
        <f t="shared" si="22"/>
        <v>42374</v>
      </c>
      <c r="V238">
        <f t="shared" si="23"/>
        <v>2015</v>
      </c>
    </row>
    <row r="239" spans="1:22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 t="shared" si="20"/>
        <v>7525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8"/>
        <v>0</v>
      </c>
      <c r="Q239">
        <f t="shared" si="19"/>
        <v>50</v>
      </c>
      <c r="R239" s="10" t="s">
        <v>8307</v>
      </c>
      <c r="S239" t="s">
        <v>8311</v>
      </c>
      <c r="T239" s="14">
        <f t="shared" si="21"/>
        <v>42377.577187499999</v>
      </c>
      <c r="U239" s="14">
        <f t="shared" si="22"/>
        <v>42437.577187499999</v>
      </c>
      <c r="V239">
        <f t="shared" si="23"/>
        <v>2016</v>
      </c>
    </row>
    <row r="240" spans="1:22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>
        <f t="shared" si="20"/>
        <v>13000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8"/>
        <v>0</v>
      </c>
      <c r="Q240">
        <f t="shared" si="19"/>
        <v>0</v>
      </c>
      <c r="R240" s="10" t="s">
        <v>8307</v>
      </c>
      <c r="S240" t="s">
        <v>8311</v>
      </c>
      <c r="T240" s="14">
        <f t="shared" si="21"/>
        <v>42713.962499999994</v>
      </c>
      <c r="U240" s="14">
        <f t="shared" si="22"/>
        <v>42734.375</v>
      </c>
      <c r="V240">
        <f t="shared" si="23"/>
        <v>2016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 t="shared" si="20"/>
        <v>625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8"/>
        <v>25</v>
      </c>
      <c r="Q241">
        <f t="shared" si="19"/>
        <v>50</v>
      </c>
      <c r="R241" s="10" t="s">
        <v>8307</v>
      </c>
      <c r="S241" t="s">
        <v>8311</v>
      </c>
      <c r="T241" s="14">
        <f t="shared" si="21"/>
        <v>42297.110300925924</v>
      </c>
      <c r="U241" s="14">
        <f t="shared" si="22"/>
        <v>42316.5</v>
      </c>
      <c r="V241">
        <f t="shared" si="23"/>
        <v>2015</v>
      </c>
    </row>
    <row r="242" spans="1:22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 t="shared" si="20"/>
        <v>15573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8"/>
        <v>108</v>
      </c>
      <c r="Q242">
        <f t="shared" si="19"/>
        <v>117.85</v>
      </c>
      <c r="R242" s="10" t="s">
        <v>8307</v>
      </c>
      <c r="S242" t="s">
        <v>8312</v>
      </c>
      <c r="T242" s="14">
        <f t="shared" si="21"/>
        <v>41354.708460648151</v>
      </c>
      <c r="U242" s="14">
        <f t="shared" si="22"/>
        <v>41399.708460648151</v>
      </c>
      <c r="V242">
        <f t="shared" si="23"/>
        <v>2013</v>
      </c>
    </row>
    <row r="243" spans="1:22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 t="shared" si="20"/>
        <v>38700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8"/>
        <v>113</v>
      </c>
      <c r="Q243">
        <f t="shared" si="19"/>
        <v>109.04</v>
      </c>
      <c r="R243" s="10" t="s">
        <v>8307</v>
      </c>
      <c r="S243" t="s">
        <v>8312</v>
      </c>
      <c r="T243" s="14">
        <f t="shared" si="21"/>
        <v>41949.697962962964</v>
      </c>
      <c r="U243" s="14">
        <f t="shared" si="22"/>
        <v>41994.697962962964</v>
      </c>
      <c r="V243">
        <f t="shared" si="23"/>
        <v>2014</v>
      </c>
    </row>
    <row r="244" spans="1:22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 t="shared" si="20"/>
        <v>13875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8"/>
        <v>113</v>
      </c>
      <c r="Q244">
        <f t="shared" si="19"/>
        <v>73.02</v>
      </c>
      <c r="R244" s="10" t="s">
        <v>8307</v>
      </c>
      <c r="S244" t="s">
        <v>8312</v>
      </c>
      <c r="T244" s="14">
        <f t="shared" si="21"/>
        <v>40862.492939814816</v>
      </c>
      <c r="U244" s="14">
        <f t="shared" si="22"/>
        <v>40897.492939814816</v>
      </c>
      <c r="V244">
        <f t="shared" si="23"/>
        <v>2011</v>
      </c>
    </row>
    <row r="245" spans="1:22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 t="shared" si="20"/>
        <v>25324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8"/>
        <v>103</v>
      </c>
      <c r="Q245">
        <f t="shared" si="19"/>
        <v>78.2</v>
      </c>
      <c r="R245" s="10" t="s">
        <v>8307</v>
      </c>
      <c r="S245" t="s">
        <v>8312</v>
      </c>
      <c r="T245" s="14">
        <f t="shared" si="21"/>
        <v>41662.047500000001</v>
      </c>
      <c r="U245" s="14">
        <f t="shared" si="22"/>
        <v>41692.047500000001</v>
      </c>
      <c r="V245">
        <f t="shared" si="23"/>
        <v>2014</v>
      </c>
    </row>
    <row r="246" spans="1:22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 t="shared" si="20"/>
        <v>3741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8"/>
        <v>114</v>
      </c>
      <c r="Q246">
        <f t="shared" si="19"/>
        <v>47.4</v>
      </c>
      <c r="R246" s="10" t="s">
        <v>8307</v>
      </c>
      <c r="S246" t="s">
        <v>8312</v>
      </c>
      <c r="T246" s="14">
        <f t="shared" si="21"/>
        <v>40213.323599537034</v>
      </c>
      <c r="U246" s="14">
        <f t="shared" si="22"/>
        <v>40253.29583333333</v>
      </c>
      <c r="V246">
        <f t="shared" si="23"/>
        <v>2010</v>
      </c>
    </row>
    <row r="247" spans="1:22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 t="shared" si="20"/>
        <v>5093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8"/>
        <v>104</v>
      </c>
      <c r="Q247">
        <f t="shared" si="19"/>
        <v>54.02</v>
      </c>
      <c r="R247" s="10" t="s">
        <v>8307</v>
      </c>
      <c r="S247" t="s">
        <v>8312</v>
      </c>
      <c r="T247" s="14">
        <f t="shared" si="21"/>
        <v>41107.053067129629</v>
      </c>
      <c r="U247" s="14">
        <f t="shared" si="22"/>
        <v>41137.053067129629</v>
      </c>
      <c r="V247">
        <f t="shared" si="23"/>
        <v>2012</v>
      </c>
    </row>
    <row r="248" spans="1:22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 t="shared" si="20"/>
        <v>10137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8"/>
        <v>305</v>
      </c>
      <c r="Q248">
        <f t="shared" si="19"/>
        <v>68.489999999999995</v>
      </c>
      <c r="R248" s="10" t="s">
        <v>8307</v>
      </c>
      <c r="S248" t="s">
        <v>8312</v>
      </c>
      <c r="T248" s="14">
        <f t="shared" si="21"/>
        <v>40480.363483796296</v>
      </c>
      <c r="U248" s="14">
        <f t="shared" si="22"/>
        <v>40530.405150462961</v>
      </c>
      <c r="V248">
        <f t="shared" si="23"/>
        <v>2010</v>
      </c>
    </row>
    <row r="249" spans="1:22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 t="shared" si="20"/>
        <v>5853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8"/>
        <v>134</v>
      </c>
      <c r="Q249">
        <f t="shared" si="19"/>
        <v>108.15</v>
      </c>
      <c r="R249" s="10" t="s">
        <v>8307</v>
      </c>
      <c r="S249" t="s">
        <v>8312</v>
      </c>
      <c r="T249" s="14">
        <f t="shared" si="21"/>
        <v>40430.604328703703</v>
      </c>
      <c r="U249" s="14">
        <f t="shared" si="22"/>
        <v>40467.152083333334</v>
      </c>
      <c r="V249">
        <f t="shared" si="23"/>
        <v>2010</v>
      </c>
    </row>
    <row r="250" spans="1:22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 t="shared" si="20"/>
        <v>85567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8"/>
        <v>101</v>
      </c>
      <c r="Q250">
        <f t="shared" si="19"/>
        <v>589.95000000000005</v>
      </c>
      <c r="R250" s="10" t="s">
        <v>8307</v>
      </c>
      <c r="S250" t="s">
        <v>8312</v>
      </c>
      <c r="T250" s="14">
        <f t="shared" si="21"/>
        <v>40870.774409722224</v>
      </c>
      <c r="U250" s="14">
        <f t="shared" si="22"/>
        <v>40915.774409722224</v>
      </c>
      <c r="V250">
        <f t="shared" si="23"/>
        <v>2011</v>
      </c>
    </row>
    <row r="251" spans="1:22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 t="shared" si="20"/>
        <v>10646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8"/>
        <v>113</v>
      </c>
      <c r="Q251">
        <f t="shared" si="19"/>
        <v>48.05</v>
      </c>
      <c r="R251" s="10" t="s">
        <v>8307</v>
      </c>
      <c r="S251" t="s">
        <v>8312</v>
      </c>
      <c r="T251" s="14">
        <f t="shared" si="21"/>
        <v>40332.923842592594</v>
      </c>
      <c r="U251" s="14">
        <f t="shared" si="22"/>
        <v>40412.736111111109</v>
      </c>
      <c r="V251">
        <f t="shared" si="23"/>
        <v>2010</v>
      </c>
    </row>
    <row r="252" spans="1:22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 t="shared" si="20"/>
        <v>30838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8"/>
        <v>106</v>
      </c>
      <c r="Q252">
        <f t="shared" si="19"/>
        <v>72.48</v>
      </c>
      <c r="R252" s="10" t="s">
        <v>8307</v>
      </c>
      <c r="S252" t="s">
        <v>8312</v>
      </c>
      <c r="T252" s="14">
        <f t="shared" si="21"/>
        <v>41401.565868055557</v>
      </c>
      <c r="U252" s="14">
        <f t="shared" si="22"/>
        <v>41431.565868055557</v>
      </c>
      <c r="V252">
        <f t="shared" si="23"/>
        <v>2013</v>
      </c>
    </row>
    <row r="253" spans="1:22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 t="shared" si="20"/>
        <v>3948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8"/>
        <v>126</v>
      </c>
      <c r="Q253">
        <f t="shared" si="19"/>
        <v>57.08</v>
      </c>
      <c r="R253" s="10" t="s">
        <v>8307</v>
      </c>
      <c r="S253" t="s">
        <v>8312</v>
      </c>
      <c r="T253" s="14">
        <f t="shared" si="21"/>
        <v>41013.787569444445</v>
      </c>
      <c r="U253" s="14">
        <f t="shared" si="22"/>
        <v>41045.791666666664</v>
      </c>
      <c r="V253">
        <f t="shared" si="23"/>
        <v>2012</v>
      </c>
    </row>
    <row r="254" spans="1:22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 t="shared" si="20"/>
        <v>7114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8"/>
        <v>185</v>
      </c>
      <c r="Q254">
        <f t="shared" si="19"/>
        <v>85.44</v>
      </c>
      <c r="R254" s="10" t="s">
        <v>8307</v>
      </c>
      <c r="S254" t="s">
        <v>8312</v>
      </c>
      <c r="T254" s="14">
        <f t="shared" si="21"/>
        <v>40266.662708333337</v>
      </c>
      <c r="U254" s="14">
        <f t="shared" si="22"/>
        <v>40330.165972222225</v>
      </c>
      <c r="V254">
        <f t="shared" si="23"/>
        <v>2010</v>
      </c>
    </row>
    <row r="255" spans="1:22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 t="shared" si="20"/>
        <v>1506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8"/>
        <v>101</v>
      </c>
      <c r="Q255">
        <f t="shared" si="19"/>
        <v>215.86</v>
      </c>
      <c r="R255" s="10" t="s">
        <v>8307</v>
      </c>
      <c r="S255" t="s">
        <v>8312</v>
      </c>
      <c r="T255" s="14">
        <f t="shared" si="21"/>
        <v>40924.650868055556</v>
      </c>
      <c r="U255" s="14">
        <f t="shared" si="22"/>
        <v>40954.650868055556</v>
      </c>
      <c r="V255">
        <f t="shared" si="23"/>
        <v>2012</v>
      </c>
    </row>
    <row r="256" spans="1:22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 t="shared" si="20"/>
        <v>26034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8"/>
        <v>117</v>
      </c>
      <c r="Q256">
        <f t="shared" si="19"/>
        <v>89.39</v>
      </c>
      <c r="R256" s="10" t="s">
        <v>8307</v>
      </c>
      <c r="S256" t="s">
        <v>8312</v>
      </c>
      <c r="T256" s="14">
        <f t="shared" si="21"/>
        <v>42263.952662037031</v>
      </c>
      <c r="U256" s="14">
        <f t="shared" si="22"/>
        <v>42294.083333333328</v>
      </c>
      <c r="V256">
        <f t="shared" si="23"/>
        <v>2015</v>
      </c>
    </row>
    <row r="257" spans="1:22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 t="shared" si="20"/>
        <v>8269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8"/>
        <v>107</v>
      </c>
      <c r="Q257">
        <f t="shared" si="19"/>
        <v>45.42</v>
      </c>
      <c r="R257" s="10" t="s">
        <v>8307</v>
      </c>
      <c r="S257" t="s">
        <v>8312</v>
      </c>
      <c r="T257" s="14">
        <f t="shared" si="21"/>
        <v>40588.526412037041</v>
      </c>
      <c r="U257" s="14">
        <f t="shared" si="22"/>
        <v>40618.48474537037</v>
      </c>
      <c r="V257">
        <f t="shared" si="23"/>
        <v>2011</v>
      </c>
    </row>
    <row r="258" spans="1:22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 t="shared" si="20"/>
        <v>15542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ref="P258:P321" si="24">ROUND(E258/D258*100,0)</f>
        <v>139</v>
      </c>
      <c r="Q258">
        <f t="shared" ref="Q258:Q321" si="25">IFERROR(ROUND(E258/M258,2),0)</f>
        <v>65.760000000000005</v>
      </c>
      <c r="R258" s="10" t="s">
        <v>8307</v>
      </c>
      <c r="S258" t="s">
        <v>8312</v>
      </c>
      <c r="T258" s="14">
        <f t="shared" si="21"/>
        <v>41319.769293981481</v>
      </c>
      <c r="U258" s="14">
        <f t="shared" si="22"/>
        <v>41349.769293981481</v>
      </c>
      <c r="V258">
        <f t="shared" si="23"/>
        <v>2013</v>
      </c>
    </row>
    <row r="259" spans="1:22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 t="shared" ref="F259:F322" si="26">ROUND(AVERAGE(D259:E259),0)</f>
        <v>36177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si="24"/>
        <v>107</v>
      </c>
      <c r="Q259">
        <f t="shared" si="25"/>
        <v>66.7</v>
      </c>
      <c r="R259" s="10" t="s">
        <v>8307</v>
      </c>
      <c r="S259" t="s">
        <v>8312</v>
      </c>
      <c r="T259" s="14">
        <f t="shared" ref="T259:T322" si="27">(((K259/60)/60)/24)+DATE(1970,1,1)</f>
        <v>42479.626875000002</v>
      </c>
      <c r="U259" s="14">
        <f t="shared" ref="U259:U322" si="28">(((J259/60)/60)/24)+DATE(1970,1,1)</f>
        <v>42509.626875000002</v>
      </c>
      <c r="V259">
        <f t="shared" ref="V259:V322" si="29">YEAR(T259)</f>
        <v>2016</v>
      </c>
    </row>
    <row r="260" spans="1:22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 t="shared" si="26"/>
        <v>43671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4"/>
        <v>191</v>
      </c>
      <c r="Q260">
        <f t="shared" si="25"/>
        <v>83.35</v>
      </c>
      <c r="R260" s="10" t="s">
        <v>8307</v>
      </c>
      <c r="S260" t="s">
        <v>8312</v>
      </c>
      <c r="T260" s="14">
        <f t="shared" si="27"/>
        <v>40682.051689814813</v>
      </c>
      <c r="U260" s="14">
        <f t="shared" si="28"/>
        <v>40712.051689814813</v>
      </c>
      <c r="V260">
        <f t="shared" si="29"/>
        <v>2011</v>
      </c>
    </row>
    <row r="261" spans="1:22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 t="shared" si="26"/>
        <v>86977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4"/>
        <v>132</v>
      </c>
      <c r="Q261">
        <f t="shared" si="25"/>
        <v>105.05</v>
      </c>
      <c r="R261" s="10" t="s">
        <v>8307</v>
      </c>
      <c r="S261" t="s">
        <v>8312</v>
      </c>
      <c r="T261" s="14">
        <f t="shared" si="27"/>
        <v>42072.738067129627</v>
      </c>
      <c r="U261" s="14">
        <f t="shared" si="28"/>
        <v>42102.738067129627</v>
      </c>
      <c r="V261">
        <f t="shared" si="29"/>
        <v>2015</v>
      </c>
    </row>
    <row r="262" spans="1:22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 t="shared" si="26"/>
        <v>10320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4"/>
        <v>106</v>
      </c>
      <c r="Q262">
        <f t="shared" si="25"/>
        <v>120.91</v>
      </c>
      <c r="R262" s="10" t="s">
        <v>8307</v>
      </c>
      <c r="S262" t="s">
        <v>8312</v>
      </c>
      <c r="T262" s="14">
        <f t="shared" si="27"/>
        <v>40330.755543981482</v>
      </c>
      <c r="U262" s="14">
        <f t="shared" si="28"/>
        <v>40376.415972222225</v>
      </c>
      <c r="V262">
        <f t="shared" si="29"/>
        <v>2010</v>
      </c>
    </row>
    <row r="263" spans="1:22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 t="shared" si="26"/>
        <v>20740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4"/>
        <v>107</v>
      </c>
      <c r="Q263">
        <f t="shared" si="25"/>
        <v>97.64</v>
      </c>
      <c r="R263" s="10" t="s">
        <v>8307</v>
      </c>
      <c r="S263" t="s">
        <v>8312</v>
      </c>
      <c r="T263" s="14">
        <f t="shared" si="27"/>
        <v>41017.885462962964</v>
      </c>
      <c r="U263" s="14">
        <f t="shared" si="28"/>
        <v>41067.621527777781</v>
      </c>
      <c r="V263">
        <f t="shared" si="29"/>
        <v>2012</v>
      </c>
    </row>
    <row r="264" spans="1:22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 t="shared" si="26"/>
        <v>4250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4"/>
        <v>240</v>
      </c>
      <c r="Q264">
        <f t="shared" si="25"/>
        <v>41.38</v>
      </c>
      <c r="R264" s="10" t="s">
        <v>8307</v>
      </c>
      <c r="S264" t="s">
        <v>8312</v>
      </c>
      <c r="T264" s="14">
        <f t="shared" si="27"/>
        <v>40555.24800925926</v>
      </c>
      <c r="U264" s="14">
        <f t="shared" si="28"/>
        <v>40600.24800925926</v>
      </c>
      <c r="V264">
        <f t="shared" si="29"/>
        <v>2011</v>
      </c>
    </row>
    <row r="265" spans="1:22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 t="shared" si="26"/>
        <v>27260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4"/>
        <v>118</v>
      </c>
      <c r="Q265">
        <f t="shared" si="25"/>
        <v>30.65</v>
      </c>
      <c r="R265" s="10" t="s">
        <v>8307</v>
      </c>
      <c r="S265" t="s">
        <v>8312</v>
      </c>
      <c r="T265" s="14">
        <f t="shared" si="27"/>
        <v>41149.954791666663</v>
      </c>
      <c r="U265" s="14">
        <f t="shared" si="28"/>
        <v>41179.954791666663</v>
      </c>
      <c r="V265">
        <f t="shared" si="29"/>
        <v>2012</v>
      </c>
    </row>
    <row r="266" spans="1:22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 t="shared" si="26"/>
        <v>5455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4"/>
        <v>118</v>
      </c>
      <c r="Q266">
        <f t="shared" si="25"/>
        <v>64.95</v>
      </c>
      <c r="R266" s="10" t="s">
        <v>8307</v>
      </c>
      <c r="S266" t="s">
        <v>8312</v>
      </c>
      <c r="T266" s="14">
        <f t="shared" si="27"/>
        <v>41010.620312500003</v>
      </c>
      <c r="U266" s="14">
        <f t="shared" si="28"/>
        <v>41040.620312500003</v>
      </c>
      <c r="V266">
        <f t="shared" si="29"/>
        <v>2012</v>
      </c>
    </row>
    <row r="267" spans="1:22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 t="shared" si="26"/>
        <v>5278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4"/>
        <v>111</v>
      </c>
      <c r="Q267">
        <f t="shared" si="25"/>
        <v>95.78</v>
      </c>
      <c r="R267" s="10" t="s">
        <v>8307</v>
      </c>
      <c r="S267" t="s">
        <v>8312</v>
      </c>
      <c r="T267" s="14">
        <f t="shared" si="27"/>
        <v>40267.245717592588</v>
      </c>
      <c r="U267" s="14">
        <f t="shared" si="28"/>
        <v>40308.844444444447</v>
      </c>
      <c r="V267">
        <f t="shared" si="29"/>
        <v>2010</v>
      </c>
    </row>
    <row r="268" spans="1:22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 t="shared" si="26"/>
        <v>1228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4"/>
        <v>146</v>
      </c>
      <c r="Q268">
        <f t="shared" si="25"/>
        <v>40.42</v>
      </c>
      <c r="R268" s="10" t="s">
        <v>8307</v>
      </c>
      <c r="S268" t="s">
        <v>8312</v>
      </c>
      <c r="T268" s="14">
        <f t="shared" si="27"/>
        <v>40205.174849537041</v>
      </c>
      <c r="U268" s="14">
        <f t="shared" si="28"/>
        <v>40291.160416666666</v>
      </c>
      <c r="V268">
        <f t="shared" si="29"/>
        <v>2010</v>
      </c>
    </row>
    <row r="269" spans="1:22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 t="shared" si="26"/>
        <v>11408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4"/>
        <v>132</v>
      </c>
      <c r="Q269">
        <f t="shared" si="25"/>
        <v>78.58</v>
      </c>
      <c r="R269" s="10" t="s">
        <v>8307</v>
      </c>
      <c r="S269" t="s">
        <v>8312</v>
      </c>
      <c r="T269" s="14">
        <f t="shared" si="27"/>
        <v>41785.452534722222</v>
      </c>
      <c r="U269" s="14">
        <f t="shared" si="28"/>
        <v>41815.452534722222</v>
      </c>
      <c r="V269">
        <f t="shared" si="29"/>
        <v>2014</v>
      </c>
    </row>
    <row r="270" spans="1:22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 t="shared" si="26"/>
        <v>5285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4"/>
        <v>111</v>
      </c>
      <c r="Q270">
        <f t="shared" si="25"/>
        <v>50.18</v>
      </c>
      <c r="R270" s="10" t="s">
        <v>8307</v>
      </c>
      <c r="S270" t="s">
        <v>8312</v>
      </c>
      <c r="T270" s="14">
        <f t="shared" si="27"/>
        <v>40809.15252314815</v>
      </c>
      <c r="U270" s="14">
        <f t="shared" si="28"/>
        <v>40854.194189814814</v>
      </c>
      <c r="V270">
        <f t="shared" si="29"/>
        <v>2011</v>
      </c>
    </row>
    <row r="271" spans="1:22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 t="shared" si="26"/>
        <v>123617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4"/>
        <v>147</v>
      </c>
      <c r="Q271">
        <f t="shared" si="25"/>
        <v>92.25</v>
      </c>
      <c r="R271" s="10" t="s">
        <v>8307</v>
      </c>
      <c r="S271" t="s">
        <v>8312</v>
      </c>
      <c r="T271" s="14">
        <f t="shared" si="27"/>
        <v>42758.197013888886</v>
      </c>
      <c r="U271" s="14">
        <f t="shared" si="28"/>
        <v>42788.197013888886</v>
      </c>
      <c r="V271">
        <f t="shared" si="29"/>
        <v>2017</v>
      </c>
    </row>
    <row r="272" spans="1:22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 t="shared" si="26"/>
        <v>2905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4"/>
        <v>153</v>
      </c>
      <c r="Q272">
        <f t="shared" si="25"/>
        <v>57.54</v>
      </c>
      <c r="R272" s="10" t="s">
        <v>8307</v>
      </c>
      <c r="S272" t="s">
        <v>8312</v>
      </c>
      <c r="T272" s="14">
        <f t="shared" si="27"/>
        <v>40637.866550925923</v>
      </c>
      <c r="U272" s="14">
        <f t="shared" si="28"/>
        <v>40688.166666666664</v>
      </c>
      <c r="V272">
        <f t="shared" si="29"/>
        <v>2011</v>
      </c>
    </row>
    <row r="273" spans="1:22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 t="shared" si="26"/>
        <v>30702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4"/>
        <v>105</v>
      </c>
      <c r="Q273">
        <f t="shared" si="25"/>
        <v>109.42</v>
      </c>
      <c r="R273" s="10" t="s">
        <v>8307</v>
      </c>
      <c r="S273" t="s">
        <v>8312</v>
      </c>
      <c r="T273" s="14">
        <f t="shared" si="27"/>
        <v>41612.10024305556</v>
      </c>
      <c r="U273" s="14">
        <f t="shared" si="28"/>
        <v>41641.333333333336</v>
      </c>
      <c r="V273">
        <f t="shared" si="29"/>
        <v>2013</v>
      </c>
    </row>
    <row r="274" spans="1:22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 t="shared" si="26"/>
        <v>4162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4"/>
        <v>177</v>
      </c>
      <c r="Q274">
        <f t="shared" si="25"/>
        <v>81.89</v>
      </c>
      <c r="R274" s="10" t="s">
        <v>8307</v>
      </c>
      <c r="S274" t="s">
        <v>8312</v>
      </c>
      <c r="T274" s="14">
        <f t="shared" si="27"/>
        <v>40235.900358796294</v>
      </c>
      <c r="U274" s="14">
        <f t="shared" si="28"/>
        <v>40296.78402777778</v>
      </c>
      <c r="V274">
        <f t="shared" si="29"/>
        <v>2010</v>
      </c>
    </row>
    <row r="275" spans="1:22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 t="shared" si="26"/>
        <v>5194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4"/>
        <v>108</v>
      </c>
      <c r="Q275">
        <f t="shared" si="25"/>
        <v>45.67</v>
      </c>
      <c r="R275" s="10" t="s">
        <v>8307</v>
      </c>
      <c r="S275" t="s">
        <v>8312</v>
      </c>
      <c r="T275" s="14">
        <f t="shared" si="27"/>
        <v>40697.498449074075</v>
      </c>
      <c r="U275" s="14">
        <f t="shared" si="28"/>
        <v>40727.498449074075</v>
      </c>
      <c r="V275">
        <f t="shared" si="29"/>
        <v>2011</v>
      </c>
    </row>
    <row r="276" spans="1:22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 t="shared" si="26"/>
        <v>5120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4"/>
        <v>156</v>
      </c>
      <c r="Q276">
        <f t="shared" si="25"/>
        <v>55.22</v>
      </c>
      <c r="R276" s="10" t="s">
        <v>8307</v>
      </c>
      <c r="S276" t="s">
        <v>8312</v>
      </c>
      <c r="T276" s="14">
        <f t="shared" si="27"/>
        <v>40969.912372685183</v>
      </c>
      <c r="U276" s="14">
        <f t="shared" si="28"/>
        <v>41004.290972222225</v>
      </c>
      <c r="V276">
        <f t="shared" si="29"/>
        <v>2012</v>
      </c>
    </row>
    <row r="277" spans="1:22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 t="shared" si="26"/>
        <v>20840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4"/>
        <v>108</v>
      </c>
      <c r="Q277">
        <f t="shared" si="25"/>
        <v>65.3</v>
      </c>
      <c r="R277" s="10" t="s">
        <v>8307</v>
      </c>
      <c r="S277" t="s">
        <v>8312</v>
      </c>
      <c r="T277" s="14">
        <f t="shared" si="27"/>
        <v>41193.032013888893</v>
      </c>
      <c r="U277" s="14">
        <f t="shared" si="28"/>
        <v>41223.073680555557</v>
      </c>
      <c r="V277">
        <f t="shared" si="29"/>
        <v>2012</v>
      </c>
    </row>
    <row r="278" spans="1:22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 t="shared" si="26"/>
        <v>4952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4"/>
        <v>148</v>
      </c>
      <c r="Q278">
        <f t="shared" si="25"/>
        <v>95.23</v>
      </c>
      <c r="R278" s="10" t="s">
        <v>8307</v>
      </c>
      <c r="S278" t="s">
        <v>8312</v>
      </c>
      <c r="T278" s="14">
        <f t="shared" si="27"/>
        <v>40967.081874999996</v>
      </c>
      <c r="U278" s="14">
        <f t="shared" si="28"/>
        <v>41027.040208333332</v>
      </c>
      <c r="V278">
        <f t="shared" si="29"/>
        <v>2012</v>
      </c>
    </row>
    <row r="279" spans="1:22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 t="shared" si="26"/>
        <v>68374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4"/>
        <v>110</v>
      </c>
      <c r="Q279">
        <f t="shared" si="25"/>
        <v>75.44</v>
      </c>
      <c r="R279" s="10" t="s">
        <v>8307</v>
      </c>
      <c r="S279" t="s">
        <v>8312</v>
      </c>
      <c r="T279" s="14">
        <f t="shared" si="27"/>
        <v>42117.891423611116</v>
      </c>
      <c r="U279" s="14">
        <f t="shared" si="28"/>
        <v>42147.891423611116</v>
      </c>
      <c r="V279">
        <f t="shared" si="29"/>
        <v>2015</v>
      </c>
    </row>
    <row r="280" spans="1:22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 t="shared" si="26"/>
        <v>33797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4"/>
        <v>150</v>
      </c>
      <c r="Q280">
        <f t="shared" si="25"/>
        <v>97.82</v>
      </c>
      <c r="R280" s="10" t="s">
        <v>8307</v>
      </c>
      <c r="S280" t="s">
        <v>8312</v>
      </c>
      <c r="T280" s="14">
        <f t="shared" si="27"/>
        <v>41164.040960648148</v>
      </c>
      <c r="U280" s="14">
        <f t="shared" si="28"/>
        <v>41194.040960648148</v>
      </c>
      <c r="V280">
        <f t="shared" si="29"/>
        <v>2012</v>
      </c>
    </row>
    <row r="281" spans="1:22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 t="shared" si="26"/>
        <v>21872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4"/>
        <v>157</v>
      </c>
      <c r="Q281">
        <f t="shared" si="25"/>
        <v>87.69</v>
      </c>
      <c r="R281" s="10" t="s">
        <v>8307</v>
      </c>
      <c r="S281" t="s">
        <v>8312</v>
      </c>
      <c r="T281" s="14">
        <f t="shared" si="27"/>
        <v>42759.244166666671</v>
      </c>
      <c r="U281" s="14">
        <f t="shared" si="28"/>
        <v>42793.084027777775</v>
      </c>
      <c r="V281">
        <f t="shared" si="29"/>
        <v>2017</v>
      </c>
    </row>
    <row r="282" spans="1:22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 t="shared" si="26"/>
        <v>96054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4"/>
        <v>156</v>
      </c>
      <c r="Q282">
        <f t="shared" si="25"/>
        <v>54.75</v>
      </c>
      <c r="R282" s="10" t="s">
        <v>8307</v>
      </c>
      <c r="S282" t="s">
        <v>8312</v>
      </c>
      <c r="T282" s="14">
        <f t="shared" si="27"/>
        <v>41744.590682870366</v>
      </c>
      <c r="U282" s="14">
        <f t="shared" si="28"/>
        <v>41789.590682870366</v>
      </c>
      <c r="V282">
        <f t="shared" si="29"/>
        <v>2014</v>
      </c>
    </row>
    <row r="283" spans="1:22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 t="shared" si="26"/>
        <v>6066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4"/>
        <v>121</v>
      </c>
      <c r="Q283">
        <f t="shared" si="25"/>
        <v>83.95</v>
      </c>
      <c r="R283" s="10" t="s">
        <v>8307</v>
      </c>
      <c r="S283" t="s">
        <v>8312</v>
      </c>
      <c r="T283" s="14">
        <f t="shared" si="27"/>
        <v>39950.163344907407</v>
      </c>
      <c r="U283" s="14">
        <f t="shared" si="28"/>
        <v>40035.80972222222</v>
      </c>
      <c r="V283">
        <f t="shared" si="29"/>
        <v>2009</v>
      </c>
    </row>
    <row r="284" spans="1:22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 t="shared" si="26"/>
        <v>45268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4"/>
        <v>101</v>
      </c>
      <c r="Q284">
        <f t="shared" si="25"/>
        <v>254.39</v>
      </c>
      <c r="R284" s="10" t="s">
        <v>8307</v>
      </c>
      <c r="S284" t="s">
        <v>8312</v>
      </c>
      <c r="T284" s="14">
        <f t="shared" si="27"/>
        <v>40194.920046296298</v>
      </c>
      <c r="U284" s="14">
        <f t="shared" si="28"/>
        <v>40231.916666666664</v>
      </c>
      <c r="V284">
        <f t="shared" si="29"/>
        <v>2010</v>
      </c>
    </row>
    <row r="285" spans="1:22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 t="shared" si="26"/>
        <v>19285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4"/>
        <v>114</v>
      </c>
      <c r="Q285">
        <f t="shared" si="25"/>
        <v>101.83</v>
      </c>
      <c r="R285" s="10" t="s">
        <v>8307</v>
      </c>
      <c r="S285" t="s">
        <v>8312</v>
      </c>
      <c r="T285" s="14">
        <f t="shared" si="27"/>
        <v>40675.71</v>
      </c>
      <c r="U285" s="14">
        <f t="shared" si="28"/>
        <v>40695.207638888889</v>
      </c>
      <c r="V285">
        <f t="shared" si="29"/>
        <v>2011</v>
      </c>
    </row>
    <row r="286" spans="1:22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 t="shared" si="26"/>
        <v>40925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4"/>
        <v>105</v>
      </c>
      <c r="Q286">
        <f t="shared" si="25"/>
        <v>55.07</v>
      </c>
      <c r="R286" s="10" t="s">
        <v>8307</v>
      </c>
      <c r="S286" t="s">
        <v>8312</v>
      </c>
      <c r="T286" s="14">
        <f t="shared" si="27"/>
        <v>40904.738194444442</v>
      </c>
      <c r="U286" s="14">
        <f t="shared" si="28"/>
        <v>40929.738194444442</v>
      </c>
      <c r="V286">
        <f t="shared" si="29"/>
        <v>2011</v>
      </c>
    </row>
    <row r="287" spans="1:22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 t="shared" si="26"/>
        <v>23018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4"/>
        <v>229</v>
      </c>
      <c r="Q287">
        <f t="shared" si="25"/>
        <v>56.9</v>
      </c>
      <c r="R287" s="10" t="s">
        <v>8307</v>
      </c>
      <c r="S287" t="s">
        <v>8312</v>
      </c>
      <c r="T287" s="14">
        <f t="shared" si="27"/>
        <v>41506.756111111114</v>
      </c>
      <c r="U287" s="14">
        <f t="shared" si="28"/>
        <v>41536.756111111114</v>
      </c>
      <c r="V287">
        <f t="shared" si="29"/>
        <v>2013</v>
      </c>
    </row>
    <row r="288" spans="1:22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 t="shared" si="26"/>
        <v>15687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4"/>
        <v>109</v>
      </c>
      <c r="Q288">
        <f t="shared" si="25"/>
        <v>121.28</v>
      </c>
      <c r="R288" s="10" t="s">
        <v>8307</v>
      </c>
      <c r="S288" t="s">
        <v>8312</v>
      </c>
      <c r="T288" s="14">
        <f t="shared" si="27"/>
        <v>41313.816249999996</v>
      </c>
      <c r="U288" s="14">
        <f t="shared" si="28"/>
        <v>41358.774583333332</v>
      </c>
      <c r="V288">
        <f t="shared" si="29"/>
        <v>2013</v>
      </c>
    </row>
    <row r="289" spans="1:22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 t="shared" si="26"/>
        <v>20723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4"/>
        <v>176</v>
      </c>
      <c r="Q289">
        <f t="shared" si="25"/>
        <v>91.19</v>
      </c>
      <c r="R289" s="10" t="s">
        <v>8307</v>
      </c>
      <c r="S289" t="s">
        <v>8312</v>
      </c>
      <c r="T289" s="14">
        <f t="shared" si="27"/>
        <v>41184.277986111112</v>
      </c>
      <c r="U289" s="14">
        <f t="shared" si="28"/>
        <v>41215.166666666664</v>
      </c>
      <c r="V289">
        <f t="shared" si="29"/>
        <v>2012</v>
      </c>
    </row>
    <row r="290" spans="1:22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 t="shared" si="26"/>
        <v>50803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4"/>
        <v>103</v>
      </c>
      <c r="Q290">
        <f t="shared" si="25"/>
        <v>115.45</v>
      </c>
      <c r="R290" s="10" t="s">
        <v>8307</v>
      </c>
      <c r="S290" t="s">
        <v>8312</v>
      </c>
      <c r="T290" s="14">
        <f t="shared" si="27"/>
        <v>41051.168900462959</v>
      </c>
      <c r="U290" s="14">
        <f t="shared" si="28"/>
        <v>41086.168900462959</v>
      </c>
      <c r="V290">
        <f t="shared" si="29"/>
        <v>2012</v>
      </c>
    </row>
    <row r="291" spans="1:22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 t="shared" si="26"/>
        <v>15362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4"/>
        <v>105</v>
      </c>
      <c r="Q291">
        <f t="shared" si="25"/>
        <v>67.77</v>
      </c>
      <c r="R291" s="10" t="s">
        <v>8307</v>
      </c>
      <c r="S291" t="s">
        <v>8312</v>
      </c>
      <c r="T291" s="14">
        <f t="shared" si="27"/>
        <v>41550.456412037034</v>
      </c>
      <c r="U291" s="14">
        <f t="shared" si="28"/>
        <v>41580.456412037034</v>
      </c>
      <c r="V291">
        <f t="shared" si="29"/>
        <v>2013</v>
      </c>
    </row>
    <row r="292" spans="1:22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 t="shared" si="26"/>
        <v>4650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4"/>
        <v>107</v>
      </c>
      <c r="Q292">
        <f t="shared" si="25"/>
        <v>28.58</v>
      </c>
      <c r="R292" s="10" t="s">
        <v>8307</v>
      </c>
      <c r="S292" t="s">
        <v>8312</v>
      </c>
      <c r="T292" s="14">
        <f t="shared" si="27"/>
        <v>40526.36917824074</v>
      </c>
      <c r="U292" s="14">
        <f t="shared" si="28"/>
        <v>40576.332638888889</v>
      </c>
      <c r="V292">
        <f t="shared" si="29"/>
        <v>2010</v>
      </c>
    </row>
    <row r="293" spans="1:22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 t="shared" si="26"/>
        <v>5501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4"/>
        <v>120</v>
      </c>
      <c r="Q293">
        <f t="shared" si="25"/>
        <v>46.88</v>
      </c>
      <c r="R293" s="10" t="s">
        <v>8307</v>
      </c>
      <c r="S293" t="s">
        <v>8312</v>
      </c>
      <c r="T293" s="14">
        <f t="shared" si="27"/>
        <v>41376.769050925926</v>
      </c>
      <c r="U293" s="14">
        <f t="shared" si="28"/>
        <v>41395.000694444447</v>
      </c>
      <c r="V293">
        <f t="shared" si="29"/>
        <v>2013</v>
      </c>
    </row>
    <row r="294" spans="1:22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 t="shared" si="26"/>
        <v>75565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4"/>
        <v>102</v>
      </c>
      <c r="Q294">
        <f t="shared" si="25"/>
        <v>154.41999999999999</v>
      </c>
      <c r="R294" s="10" t="s">
        <v>8307</v>
      </c>
      <c r="S294" t="s">
        <v>8312</v>
      </c>
      <c r="T294" s="14">
        <f t="shared" si="27"/>
        <v>40812.803229166668</v>
      </c>
      <c r="U294" s="14">
        <f t="shared" si="28"/>
        <v>40845.165972222225</v>
      </c>
      <c r="V294">
        <f t="shared" si="29"/>
        <v>2011</v>
      </c>
    </row>
    <row r="295" spans="1:22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 t="shared" si="26"/>
        <v>26180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4"/>
        <v>101</v>
      </c>
      <c r="Q295">
        <f t="shared" si="25"/>
        <v>201.22</v>
      </c>
      <c r="R295" s="10" t="s">
        <v>8307</v>
      </c>
      <c r="S295" t="s">
        <v>8312</v>
      </c>
      <c r="T295" s="14">
        <f t="shared" si="27"/>
        <v>41719.667986111112</v>
      </c>
      <c r="U295" s="14">
        <f t="shared" si="28"/>
        <v>41749.667986111112</v>
      </c>
      <c r="V295">
        <f t="shared" si="29"/>
        <v>2014</v>
      </c>
    </row>
    <row r="296" spans="1:22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 t="shared" si="26"/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4"/>
        <v>100</v>
      </c>
      <c r="Q296">
        <f t="shared" si="25"/>
        <v>100</v>
      </c>
      <c r="R296" s="10" t="s">
        <v>8307</v>
      </c>
      <c r="S296" t="s">
        <v>8312</v>
      </c>
      <c r="T296" s="14">
        <f t="shared" si="27"/>
        <v>40343.084421296298</v>
      </c>
      <c r="U296" s="14">
        <f t="shared" si="28"/>
        <v>40378.666666666664</v>
      </c>
      <c r="V296">
        <f t="shared" si="29"/>
        <v>2010</v>
      </c>
    </row>
    <row r="297" spans="1:22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 t="shared" si="26"/>
        <v>58277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4"/>
        <v>133</v>
      </c>
      <c r="Q297">
        <f t="shared" si="25"/>
        <v>100.08</v>
      </c>
      <c r="R297" s="10" t="s">
        <v>8307</v>
      </c>
      <c r="S297" t="s">
        <v>8312</v>
      </c>
      <c r="T297" s="14">
        <f t="shared" si="27"/>
        <v>41519.004733796297</v>
      </c>
      <c r="U297" s="14">
        <f t="shared" si="28"/>
        <v>41579</v>
      </c>
      <c r="V297">
        <f t="shared" si="29"/>
        <v>2013</v>
      </c>
    </row>
    <row r="298" spans="1:22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 t="shared" si="26"/>
        <v>27341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4"/>
        <v>119</v>
      </c>
      <c r="Q298">
        <f t="shared" si="25"/>
        <v>230.09</v>
      </c>
      <c r="R298" s="10" t="s">
        <v>8307</v>
      </c>
      <c r="S298" t="s">
        <v>8312</v>
      </c>
      <c r="T298" s="14">
        <f t="shared" si="27"/>
        <v>41134.475497685184</v>
      </c>
      <c r="U298" s="14">
        <f t="shared" si="28"/>
        <v>41159.475497685184</v>
      </c>
      <c r="V298">
        <f t="shared" si="29"/>
        <v>2012</v>
      </c>
    </row>
    <row r="299" spans="1:22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 t="shared" si="26"/>
        <v>20064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4"/>
        <v>101</v>
      </c>
      <c r="Q299">
        <f t="shared" si="25"/>
        <v>141.75</v>
      </c>
      <c r="R299" s="10" t="s">
        <v>8307</v>
      </c>
      <c r="S299" t="s">
        <v>8312</v>
      </c>
      <c r="T299" s="14">
        <f t="shared" si="27"/>
        <v>42089.72802083334</v>
      </c>
      <c r="U299" s="14">
        <f t="shared" si="28"/>
        <v>42125.165972222225</v>
      </c>
      <c r="V299">
        <f t="shared" si="29"/>
        <v>2015</v>
      </c>
    </row>
    <row r="300" spans="1:22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 t="shared" si="26"/>
        <v>131627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4"/>
        <v>109</v>
      </c>
      <c r="Q300">
        <f t="shared" si="25"/>
        <v>56.34</v>
      </c>
      <c r="R300" s="10" t="s">
        <v>8307</v>
      </c>
      <c r="S300" t="s">
        <v>8312</v>
      </c>
      <c r="T300" s="14">
        <f t="shared" si="27"/>
        <v>41709.463518518518</v>
      </c>
      <c r="U300" s="14">
        <f t="shared" si="28"/>
        <v>41768.875</v>
      </c>
      <c r="V300">
        <f t="shared" si="29"/>
        <v>2014</v>
      </c>
    </row>
    <row r="301" spans="1:22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 t="shared" si="26"/>
        <v>13948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4"/>
        <v>179</v>
      </c>
      <c r="Q301">
        <f t="shared" si="25"/>
        <v>73.34</v>
      </c>
      <c r="R301" s="10" t="s">
        <v>8307</v>
      </c>
      <c r="S301" t="s">
        <v>8312</v>
      </c>
      <c r="T301" s="14">
        <f t="shared" si="27"/>
        <v>40469.225231481483</v>
      </c>
      <c r="U301" s="14">
        <f t="shared" si="28"/>
        <v>40499.266898148147</v>
      </c>
      <c r="V301">
        <f t="shared" si="29"/>
        <v>2010</v>
      </c>
    </row>
    <row r="302" spans="1:22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 t="shared" si="26"/>
        <v>25215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4"/>
        <v>102</v>
      </c>
      <c r="Q302">
        <f t="shared" si="25"/>
        <v>85.34</v>
      </c>
      <c r="R302" s="10" t="s">
        <v>8307</v>
      </c>
      <c r="S302" t="s">
        <v>8312</v>
      </c>
      <c r="T302" s="14">
        <f t="shared" si="27"/>
        <v>40626.959930555553</v>
      </c>
      <c r="U302" s="14">
        <f t="shared" si="28"/>
        <v>40657.959930555553</v>
      </c>
      <c r="V302">
        <f t="shared" si="29"/>
        <v>2011</v>
      </c>
    </row>
    <row r="303" spans="1:22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 t="shared" si="26"/>
        <v>14218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4"/>
        <v>119</v>
      </c>
      <c r="Q303">
        <f t="shared" si="25"/>
        <v>61.5</v>
      </c>
      <c r="R303" s="10" t="s">
        <v>8307</v>
      </c>
      <c r="S303" t="s">
        <v>8312</v>
      </c>
      <c r="T303" s="14">
        <f t="shared" si="27"/>
        <v>41312.737673611111</v>
      </c>
      <c r="U303" s="14">
        <f t="shared" si="28"/>
        <v>41352.696006944447</v>
      </c>
      <c r="V303">
        <f t="shared" si="29"/>
        <v>2013</v>
      </c>
    </row>
    <row r="304" spans="1:22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 t="shared" si="26"/>
        <v>10023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4"/>
        <v>100</v>
      </c>
      <c r="Q304">
        <f t="shared" si="25"/>
        <v>93.02</v>
      </c>
      <c r="R304" s="10" t="s">
        <v>8307</v>
      </c>
      <c r="S304" t="s">
        <v>8312</v>
      </c>
      <c r="T304" s="14">
        <f t="shared" si="27"/>
        <v>40933.856921296298</v>
      </c>
      <c r="U304" s="14">
        <f t="shared" si="28"/>
        <v>40963.856921296298</v>
      </c>
      <c r="V304">
        <f t="shared" si="29"/>
        <v>2012</v>
      </c>
    </row>
    <row r="305" spans="1:22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 t="shared" si="26"/>
        <v>3562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4"/>
        <v>137</v>
      </c>
      <c r="Q305">
        <f t="shared" si="25"/>
        <v>50.29</v>
      </c>
      <c r="R305" s="10" t="s">
        <v>8307</v>
      </c>
      <c r="S305" t="s">
        <v>8312</v>
      </c>
      <c r="T305" s="14">
        <f t="shared" si="27"/>
        <v>41032.071134259262</v>
      </c>
      <c r="U305" s="14">
        <f t="shared" si="28"/>
        <v>41062.071134259262</v>
      </c>
      <c r="V305">
        <f t="shared" si="29"/>
        <v>2012</v>
      </c>
    </row>
    <row r="306" spans="1:22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 t="shared" si="26"/>
        <v>5638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4"/>
        <v>232</v>
      </c>
      <c r="Q306">
        <f t="shared" si="25"/>
        <v>106.43</v>
      </c>
      <c r="R306" s="10" t="s">
        <v>8307</v>
      </c>
      <c r="S306" t="s">
        <v>8312</v>
      </c>
      <c r="T306" s="14">
        <f t="shared" si="27"/>
        <v>41114.094872685186</v>
      </c>
      <c r="U306" s="14">
        <f t="shared" si="28"/>
        <v>41153.083333333336</v>
      </c>
      <c r="V306">
        <f t="shared" si="29"/>
        <v>2012</v>
      </c>
    </row>
    <row r="307" spans="1:22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 t="shared" si="26"/>
        <v>8638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4"/>
        <v>130</v>
      </c>
      <c r="Q307">
        <f t="shared" si="25"/>
        <v>51.72</v>
      </c>
      <c r="R307" s="10" t="s">
        <v>8307</v>
      </c>
      <c r="S307" t="s">
        <v>8312</v>
      </c>
      <c r="T307" s="14">
        <f t="shared" si="27"/>
        <v>40948.630196759259</v>
      </c>
      <c r="U307" s="14">
        <f t="shared" si="28"/>
        <v>40978.630196759259</v>
      </c>
      <c r="V307">
        <f t="shared" si="29"/>
        <v>2012</v>
      </c>
    </row>
    <row r="308" spans="1:22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 t="shared" si="26"/>
        <v>1965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4"/>
        <v>293</v>
      </c>
      <c r="Q308">
        <f t="shared" si="25"/>
        <v>36.61</v>
      </c>
      <c r="R308" s="10" t="s">
        <v>8307</v>
      </c>
      <c r="S308" t="s">
        <v>8312</v>
      </c>
      <c r="T308" s="14">
        <f t="shared" si="27"/>
        <v>41333.837187500001</v>
      </c>
      <c r="U308" s="14">
        <f t="shared" si="28"/>
        <v>41353.795520833337</v>
      </c>
      <c r="V308">
        <f t="shared" si="29"/>
        <v>2013</v>
      </c>
    </row>
    <row r="309" spans="1:22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 t="shared" si="26"/>
        <v>23245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4"/>
        <v>111</v>
      </c>
      <c r="Q309">
        <f t="shared" si="25"/>
        <v>42.52</v>
      </c>
      <c r="R309" s="10" t="s">
        <v>8307</v>
      </c>
      <c r="S309" t="s">
        <v>8312</v>
      </c>
      <c r="T309" s="14">
        <f t="shared" si="27"/>
        <v>41282.944456018515</v>
      </c>
      <c r="U309" s="14">
        <f t="shared" si="28"/>
        <v>41312.944456018515</v>
      </c>
      <c r="V309">
        <f t="shared" si="29"/>
        <v>2013</v>
      </c>
    </row>
    <row r="310" spans="1:22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 t="shared" si="26"/>
        <v>12334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4"/>
        <v>106</v>
      </c>
      <c r="Q310">
        <f t="shared" si="25"/>
        <v>62.71</v>
      </c>
      <c r="R310" s="10" t="s">
        <v>8307</v>
      </c>
      <c r="S310" t="s">
        <v>8312</v>
      </c>
      <c r="T310" s="14">
        <f t="shared" si="27"/>
        <v>40567.694560185184</v>
      </c>
      <c r="U310" s="14">
        <f t="shared" si="28"/>
        <v>40612.694560185184</v>
      </c>
      <c r="V310">
        <f t="shared" si="29"/>
        <v>2011</v>
      </c>
    </row>
    <row r="311" spans="1:22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 t="shared" si="26"/>
        <v>19705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4"/>
        <v>119</v>
      </c>
      <c r="Q311">
        <f t="shared" si="25"/>
        <v>89.96</v>
      </c>
      <c r="R311" s="10" t="s">
        <v>8307</v>
      </c>
      <c r="S311" t="s">
        <v>8312</v>
      </c>
      <c r="T311" s="14">
        <f t="shared" si="27"/>
        <v>41134.751550925925</v>
      </c>
      <c r="U311" s="14">
        <f t="shared" si="28"/>
        <v>41155.751550925925</v>
      </c>
      <c r="V311">
        <f t="shared" si="29"/>
        <v>2012</v>
      </c>
    </row>
    <row r="312" spans="1:22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 t="shared" si="26"/>
        <v>1021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4"/>
        <v>104</v>
      </c>
      <c r="Q312">
        <f t="shared" si="25"/>
        <v>28.92</v>
      </c>
      <c r="R312" s="10" t="s">
        <v>8307</v>
      </c>
      <c r="S312" t="s">
        <v>8312</v>
      </c>
      <c r="T312" s="14">
        <f t="shared" si="27"/>
        <v>40821.183136574073</v>
      </c>
      <c r="U312" s="14">
        <f t="shared" si="28"/>
        <v>40836.083333333336</v>
      </c>
      <c r="V312">
        <f t="shared" si="29"/>
        <v>2011</v>
      </c>
    </row>
    <row r="313" spans="1:22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 t="shared" si="26"/>
        <v>20410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4"/>
        <v>104</v>
      </c>
      <c r="Q313">
        <f t="shared" si="25"/>
        <v>138.80000000000001</v>
      </c>
      <c r="R313" s="10" t="s">
        <v>8307</v>
      </c>
      <c r="S313" t="s">
        <v>8312</v>
      </c>
      <c r="T313" s="14">
        <f t="shared" si="27"/>
        <v>40868.219814814816</v>
      </c>
      <c r="U313" s="14">
        <f t="shared" si="28"/>
        <v>40909.332638888889</v>
      </c>
      <c r="V313">
        <f t="shared" si="29"/>
        <v>2011</v>
      </c>
    </row>
    <row r="314" spans="1:22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 t="shared" si="26"/>
        <v>8475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4"/>
        <v>112</v>
      </c>
      <c r="Q314">
        <f t="shared" si="25"/>
        <v>61.3</v>
      </c>
      <c r="R314" s="10" t="s">
        <v>8307</v>
      </c>
      <c r="S314" t="s">
        <v>8312</v>
      </c>
      <c r="T314" s="14">
        <f t="shared" si="27"/>
        <v>41348.877685185187</v>
      </c>
      <c r="U314" s="14">
        <f t="shared" si="28"/>
        <v>41378.877685185187</v>
      </c>
      <c r="V314">
        <f t="shared" si="29"/>
        <v>2013</v>
      </c>
    </row>
    <row r="315" spans="1:22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 t="shared" si="26"/>
        <v>17403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4"/>
        <v>105</v>
      </c>
      <c r="Q315">
        <f t="shared" si="25"/>
        <v>80.2</v>
      </c>
      <c r="R315" s="10" t="s">
        <v>8307</v>
      </c>
      <c r="S315" t="s">
        <v>8312</v>
      </c>
      <c r="T315" s="14">
        <f t="shared" si="27"/>
        <v>40357.227939814817</v>
      </c>
      <c r="U315" s="14">
        <f t="shared" si="28"/>
        <v>40401.665972222225</v>
      </c>
      <c r="V315">
        <f t="shared" si="29"/>
        <v>2010</v>
      </c>
    </row>
    <row r="316" spans="1:22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 t="shared" si="26"/>
        <v>2426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4"/>
        <v>385</v>
      </c>
      <c r="Q316">
        <f t="shared" si="25"/>
        <v>32.1</v>
      </c>
      <c r="R316" s="10" t="s">
        <v>8307</v>
      </c>
      <c r="S316" t="s">
        <v>8312</v>
      </c>
      <c r="T316" s="14">
        <f t="shared" si="27"/>
        <v>41304.833194444444</v>
      </c>
      <c r="U316" s="14">
        <f t="shared" si="28"/>
        <v>41334.833194444444</v>
      </c>
      <c r="V316">
        <f t="shared" si="29"/>
        <v>2013</v>
      </c>
    </row>
    <row r="317" spans="1:22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 t="shared" si="26"/>
        <v>25156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4"/>
        <v>101</v>
      </c>
      <c r="Q317">
        <f t="shared" si="25"/>
        <v>200.89</v>
      </c>
      <c r="R317" s="10" t="s">
        <v>8307</v>
      </c>
      <c r="S317" t="s">
        <v>8312</v>
      </c>
      <c r="T317" s="14">
        <f t="shared" si="27"/>
        <v>41113.77238425926</v>
      </c>
      <c r="U317" s="14">
        <f t="shared" si="28"/>
        <v>41143.77238425926</v>
      </c>
      <c r="V317">
        <f t="shared" si="29"/>
        <v>2012</v>
      </c>
    </row>
    <row r="318" spans="1:22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 t="shared" si="26"/>
        <v>16033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4"/>
        <v>114</v>
      </c>
      <c r="Q318">
        <f t="shared" si="25"/>
        <v>108.01</v>
      </c>
      <c r="R318" s="10" t="s">
        <v>8307</v>
      </c>
      <c r="S318" t="s">
        <v>8312</v>
      </c>
      <c r="T318" s="14">
        <f t="shared" si="27"/>
        <v>41950.923576388886</v>
      </c>
      <c r="U318" s="14">
        <f t="shared" si="28"/>
        <v>41984.207638888889</v>
      </c>
      <c r="V318">
        <f t="shared" si="29"/>
        <v>2014</v>
      </c>
    </row>
    <row r="319" spans="1:22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 t="shared" si="26"/>
        <v>30121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4"/>
        <v>101</v>
      </c>
      <c r="Q319">
        <f t="shared" si="25"/>
        <v>95.7</v>
      </c>
      <c r="R319" s="10" t="s">
        <v>8307</v>
      </c>
      <c r="S319" t="s">
        <v>8312</v>
      </c>
      <c r="T319" s="14">
        <f t="shared" si="27"/>
        <v>41589.676886574074</v>
      </c>
      <c r="U319" s="14">
        <f t="shared" si="28"/>
        <v>41619.676886574074</v>
      </c>
      <c r="V319">
        <f t="shared" si="29"/>
        <v>2013</v>
      </c>
    </row>
    <row r="320" spans="1:22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 t="shared" si="26"/>
        <v>9583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4"/>
        <v>283</v>
      </c>
      <c r="Q320">
        <f t="shared" si="25"/>
        <v>49.88</v>
      </c>
      <c r="R320" s="10" t="s">
        <v>8307</v>
      </c>
      <c r="S320" t="s">
        <v>8312</v>
      </c>
      <c r="T320" s="14">
        <f t="shared" si="27"/>
        <v>41330.038784722223</v>
      </c>
      <c r="U320" s="14">
        <f t="shared" si="28"/>
        <v>41359.997118055559</v>
      </c>
      <c r="V320">
        <f t="shared" si="29"/>
        <v>2013</v>
      </c>
    </row>
    <row r="321" spans="1:22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 t="shared" si="26"/>
        <v>5317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4"/>
        <v>113</v>
      </c>
      <c r="Q321">
        <f t="shared" si="25"/>
        <v>110.47</v>
      </c>
      <c r="R321" s="10" t="s">
        <v>8307</v>
      </c>
      <c r="S321" t="s">
        <v>8312</v>
      </c>
      <c r="T321" s="14">
        <f t="shared" si="27"/>
        <v>40123.83829861111</v>
      </c>
      <c r="U321" s="14">
        <f t="shared" si="28"/>
        <v>40211.332638888889</v>
      </c>
      <c r="V321">
        <f t="shared" si="29"/>
        <v>2009</v>
      </c>
    </row>
    <row r="322" spans="1:22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 t="shared" si="26"/>
        <v>20658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ref="P322:P385" si="30">ROUND(E322/D322*100,0)</f>
        <v>107</v>
      </c>
      <c r="Q322">
        <f t="shared" ref="Q322:Q385" si="31">IFERROR(ROUND(E322/M322,2),0)</f>
        <v>134.91</v>
      </c>
      <c r="R322" s="10" t="s">
        <v>8307</v>
      </c>
      <c r="S322" t="s">
        <v>8312</v>
      </c>
      <c r="T322" s="14">
        <f t="shared" si="27"/>
        <v>42331.551307870366</v>
      </c>
      <c r="U322" s="14">
        <f t="shared" si="28"/>
        <v>42360.958333333328</v>
      </c>
      <c r="V322">
        <f t="shared" si="29"/>
        <v>2015</v>
      </c>
    </row>
    <row r="323" spans="1:22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 t="shared" ref="F323:F386" si="32">ROUND(AVERAGE(D323:E323),0)</f>
        <v>35466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si="30"/>
        <v>103</v>
      </c>
      <c r="Q323">
        <f t="shared" si="31"/>
        <v>106.62</v>
      </c>
      <c r="R323" s="10" t="s">
        <v>8307</v>
      </c>
      <c r="S323" t="s">
        <v>8312</v>
      </c>
      <c r="T323" s="14">
        <f t="shared" ref="T323:T386" si="33">(((K323/60)/60)/24)+DATE(1970,1,1)</f>
        <v>42647.446597222224</v>
      </c>
      <c r="U323" s="14">
        <f t="shared" ref="U323:U386" si="34">(((J323/60)/60)/24)+DATE(1970,1,1)</f>
        <v>42682.488263888896</v>
      </c>
      <c r="V323">
        <f t="shared" ref="V323:V386" si="35">YEAR(T323)</f>
        <v>2016</v>
      </c>
    </row>
    <row r="324" spans="1:22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 t="shared" si="32"/>
        <v>25989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30"/>
        <v>108</v>
      </c>
      <c r="Q324">
        <f t="shared" si="31"/>
        <v>145.04</v>
      </c>
      <c r="R324" s="10" t="s">
        <v>8307</v>
      </c>
      <c r="S324" t="s">
        <v>8312</v>
      </c>
      <c r="T324" s="14">
        <f t="shared" si="33"/>
        <v>42473.57</v>
      </c>
      <c r="U324" s="14">
        <f t="shared" si="34"/>
        <v>42503.57</v>
      </c>
      <c r="V324">
        <f t="shared" si="35"/>
        <v>2016</v>
      </c>
    </row>
    <row r="325" spans="1:22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 t="shared" si="32"/>
        <v>6023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30"/>
        <v>123</v>
      </c>
      <c r="Q325">
        <f t="shared" si="31"/>
        <v>114.59</v>
      </c>
      <c r="R325" s="10" t="s">
        <v>8307</v>
      </c>
      <c r="S325" t="s">
        <v>8312</v>
      </c>
      <c r="T325" s="14">
        <f t="shared" si="33"/>
        <v>42697.32136574074</v>
      </c>
      <c r="U325" s="14">
        <f t="shared" si="34"/>
        <v>42725.332638888889</v>
      </c>
      <c r="V325">
        <f t="shared" si="35"/>
        <v>2016</v>
      </c>
    </row>
    <row r="326" spans="1:22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 t="shared" si="32"/>
        <v>8568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30"/>
        <v>102</v>
      </c>
      <c r="Q326">
        <f t="shared" si="31"/>
        <v>105.32</v>
      </c>
      <c r="R326" s="10" t="s">
        <v>8307</v>
      </c>
      <c r="S326" t="s">
        <v>8312</v>
      </c>
      <c r="T326" s="14">
        <f t="shared" si="33"/>
        <v>42184.626250000001</v>
      </c>
      <c r="U326" s="14">
        <f t="shared" si="34"/>
        <v>42217.626250000001</v>
      </c>
      <c r="V326">
        <f t="shared" si="35"/>
        <v>2015</v>
      </c>
    </row>
    <row r="327" spans="1:22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 t="shared" si="32"/>
        <v>51099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30"/>
        <v>104</v>
      </c>
      <c r="Q327">
        <f t="shared" si="31"/>
        <v>70.92</v>
      </c>
      <c r="R327" s="10" t="s">
        <v>8307</v>
      </c>
      <c r="S327" t="s">
        <v>8312</v>
      </c>
      <c r="T327" s="14">
        <f t="shared" si="33"/>
        <v>42689.187881944439</v>
      </c>
      <c r="U327" s="14">
        <f t="shared" si="34"/>
        <v>42724.187881944439</v>
      </c>
      <c r="V327">
        <f t="shared" si="35"/>
        <v>2016</v>
      </c>
    </row>
    <row r="328" spans="1:22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 t="shared" si="32"/>
        <v>159697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30"/>
        <v>113</v>
      </c>
      <c r="Q328">
        <f t="shared" si="31"/>
        <v>147.16999999999999</v>
      </c>
      <c r="R328" s="10" t="s">
        <v>8307</v>
      </c>
      <c r="S328" t="s">
        <v>8312</v>
      </c>
      <c r="T328" s="14">
        <f t="shared" si="33"/>
        <v>42775.314884259264</v>
      </c>
      <c r="U328" s="14">
        <f t="shared" si="34"/>
        <v>42808.956250000003</v>
      </c>
      <c r="V328">
        <f t="shared" si="35"/>
        <v>2017</v>
      </c>
    </row>
    <row r="329" spans="1:22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 t="shared" si="32"/>
        <v>4728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30"/>
        <v>136</v>
      </c>
      <c r="Q329">
        <f t="shared" si="31"/>
        <v>160.47</v>
      </c>
      <c r="R329" s="10" t="s">
        <v>8307</v>
      </c>
      <c r="S329" t="s">
        <v>8312</v>
      </c>
      <c r="T329" s="14">
        <f t="shared" si="33"/>
        <v>42058.235289351855</v>
      </c>
      <c r="U329" s="14">
        <f t="shared" si="34"/>
        <v>42085.333333333328</v>
      </c>
      <c r="V329">
        <f t="shared" si="35"/>
        <v>2015</v>
      </c>
    </row>
    <row r="330" spans="1:22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 t="shared" si="32"/>
        <v>76355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30"/>
        <v>104</v>
      </c>
      <c r="Q330">
        <f t="shared" si="31"/>
        <v>156.05000000000001</v>
      </c>
      <c r="R330" s="10" t="s">
        <v>8307</v>
      </c>
      <c r="S330" t="s">
        <v>8312</v>
      </c>
      <c r="T330" s="14">
        <f t="shared" si="33"/>
        <v>42278.946620370371</v>
      </c>
      <c r="U330" s="14">
        <f t="shared" si="34"/>
        <v>42309.166666666672</v>
      </c>
      <c r="V330">
        <f t="shared" si="35"/>
        <v>2015</v>
      </c>
    </row>
    <row r="331" spans="1:22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 t="shared" si="32"/>
        <v>10275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30"/>
        <v>106</v>
      </c>
      <c r="Q331">
        <f t="shared" si="31"/>
        <v>63.17</v>
      </c>
      <c r="R331" s="10" t="s">
        <v>8307</v>
      </c>
      <c r="S331" t="s">
        <v>8312</v>
      </c>
      <c r="T331" s="14">
        <f t="shared" si="33"/>
        <v>42291.46674768519</v>
      </c>
      <c r="U331" s="14">
        <f t="shared" si="34"/>
        <v>42315.166666666672</v>
      </c>
      <c r="V331">
        <f t="shared" si="35"/>
        <v>2015</v>
      </c>
    </row>
    <row r="332" spans="1:22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 t="shared" si="32"/>
        <v>35320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30"/>
        <v>102</v>
      </c>
      <c r="Q332">
        <f t="shared" si="31"/>
        <v>104.82</v>
      </c>
      <c r="R332" s="10" t="s">
        <v>8307</v>
      </c>
      <c r="S332" t="s">
        <v>8312</v>
      </c>
      <c r="T332" s="14">
        <f t="shared" si="33"/>
        <v>41379.515775462962</v>
      </c>
      <c r="U332" s="14">
        <f t="shared" si="34"/>
        <v>41411.165972222225</v>
      </c>
      <c r="V332">
        <f t="shared" si="35"/>
        <v>2013</v>
      </c>
    </row>
    <row r="333" spans="1:22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 t="shared" si="32"/>
        <v>41321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30"/>
        <v>107</v>
      </c>
      <c r="Q333">
        <f t="shared" si="31"/>
        <v>97.36</v>
      </c>
      <c r="R333" s="10" t="s">
        <v>8307</v>
      </c>
      <c r="S333" t="s">
        <v>8312</v>
      </c>
      <c r="T333" s="14">
        <f t="shared" si="33"/>
        <v>42507.581412037034</v>
      </c>
      <c r="U333" s="14">
        <f t="shared" si="34"/>
        <v>42538.581412037034</v>
      </c>
      <c r="V333">
        <f t="shared" si="35"/>
        <v>2016</v>
      </c>
    </row>
    <row r="334" spans="1:22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 t="shared" si="32"/>
        <v>106508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30"/>
        <v>113</v>
      </c>
      <c r="Q334">
        <f t="shared" si="31"/>
        <v>203.63</v>
      </c>
      <c r="R334" s="10" t="s">
        <v>8307</v>
      </c>
      <c r="S334" t="s">
        <v>8312</v>
      </c>
      <c r="T334" s="14">
        <f t="shared" si="33"/>
        <v>42263.680289351847</v>
      </c>
      <c r="U334" s="14">
        <f t="shared" si="34"/>
        <v>42305.333333333328</v>
      </c>
      <c r="V334">
        <f t="shared" si="35"/>
        <v>2015</v>
      </c>
    </row>
    <row r="335" spans="1:22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 t="shared" si="32"/>
        <v>45046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30"/>
        <v>125</v>
      </c>
      <c r="Q335">
        <f t="shared" si="31"/>
        <v>188.31</v>
      </c>
      <c r="R335" s="10" t="s">
        <v>8307</v>
      </c>
      <c r="S335" t="s">
        <v>8312</v>
      </c>
      <c r="T335" s="14">
        <f t="shared" si="33"/>
        <v>42437.636469907404</v>
      </c>
      <c r="U335" s="14">
        <f t="shared" si="34"/>
        <v>42467.59480324074</v>
      </c>
      <c r="V335">
        <f t="shared" si="35"/>
        <v>2016</v>
      </c>
    </row>
    <row r="336" spans="1:22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 t="shared" si="32"/>
        <v>10060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30"/>
        <v>101</v>
      </c>
      <c r="Q336">
        <f t="shared" si="31"/>
        <v>146.65</v>
      </c>
      <c r="R336" s="10" t="s">
        <v>8307</v>
      </c>
      <c r="S336" t="s">
        <v>8312</v>
      </c>
      <c r="T336" s="14">
        <f t="shared" si="33"/>
        <v>42101.682372685187</v>
      </c>
      <c r="U336" s="14">
        <f t="shared" si="34"/>
        <v>42139.791666666672</v>
      </c>
      <c r="V336">
        <f t="shared" si="35"/>
        <v>2015</v>
      </c>
    </row>
    <row r="337" spans="1:22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 t="shared" si="32"/>
        <v>8618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30"/>
        <v>103</v>
      </c>
      <c r="Q337">
        <f t="shared" si="31"/>
        <v>109.19</v>
      </c>
      <c r="R337" s="10" t="s">
        <v>8307</v>
      </c>
      <c r="S337" t="s">
        <v>8312</v>
      </c>
      <c r="T337" s="14">
        <f t="shared" si="33"/>
        <v>42101.737442129626</v>
      </c>
      <c r="U337" s="14">
        <f t="shared" si="34"/>
        <v>42132.916666666672</v>
      </c>
      <c r="V337">
        <f t="shared" si="35"/>
        <v>2015</v>
      </c>
    </row>
    <row r="338" spans="1:22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 t="shared" si="32"/>
        <v>27105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30"/>
        <v>117</v>
      </c>
      <c r="Q338">
        <f t="shared" si="31"/>
        <v>59.25</v>
      </c>
      <c r="R338" s="10" t="s">
        <v>8307</v>
      </c>
      <c r="S338" t="s">
        <v>8312</v>
      </c>
      <c r="T338" s="14">
        <f t="shared" si="33"/>
        <v>42291.596273148149</v>
      </c>
      <c r="U338" s="14">
        <f t="shared" si="34"/>
        <v>42321.637939814813</v>
      </c>
      <c r="V338">
        <f t="shared" si="35"/>
        <v>2015</v>
      </c>
    </row>
    <row r="339" spans="1:22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 t="shared" si="32"/>
        <v>3018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30"/>
        <v>101</v>
      </c>
      <c r="Q339">
        <f t="shared" si="31"/>
        <v>97.9</v>
      </c>
      <c r="R339" s="10" t="s">
        <v>8307</v>
      </c>
      <c r="S339" t="s">
        <v>8312</v>
      </c>
      <c r="T339" s="14">
        <f t="shared" si="33"/>
        <v>42047.128564814819</v>
      </c>
      <c r="U339" s="14">
        <f t="shared" si="34"/>
        <v>42077.086898148147</v>
      </c>
      <c r="V339">
        <f t="shared" si="35"/>
        <v>2015</v>
      </c>
    </row>
    <row r="340" spans="1:22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 t="shared" si="32"/>
        <v>15760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30"/>
        <v>110</v>
      </c>
      <c r="Q340">
        <f t="shared" si="31"/>
        <v>70</v>
      </c>
      <c r="R340" s="10" t="s">
        <v>8307</v>
      </c>
      <c r="S340" t="s">
        <v>8312</v>
      </c>
      <c r="T340" s="14">
        <f t="shared" si="33"/>
        <v>42559.755671296298</v>
      </c>
      <c r="U340" s="14">
        <f t="shared" si="34"/>
        <v>42616.041666666672</v>
      </c>
      <c r="V340">
        <f t="shared" si="35"/>
        <v>2016</v>
      </c>
    </row>
    <row r="341" spans="1:22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 t="shared" si="32"/>
        <v>6243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30"/>
        <v>108</v>
      </c>
      <c r="Q341">
        <f t="shared" si="31"/>
        <v>72.87</v>
      </c>
      <c r="R341" s="10" t="s">
        <v>8307</v>
      </c>
      <c r="S341" t="s">
        <v>8312</v>
      </c>
      <c r="T341" s="14">
        <f t="shared" si="33"/>
        <v>42093.760046296295</v>
      </c>
      <c r="U341" s="14">
        <f t="shared" si="34"/>
        <v>42123.760046296295</v>
      </c>
      <c r="V341">
        <f t="shared" si="35"/>
        <v>2015</v>
      </c>
    </row>
    <row r="342" spans="1:22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 t="shared" si="32"/>
        <v>39379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30"/>
        <v>125</v>
      </c>
      <c r="Q342">
        <f t="shared" si="31"/>
        <v>146.35</v>
      </c>
      <c r="R342" s="10" t="s">
        <v>8307</v>
      </c>
      <c r="S342" t="s">
        <v>8312</v>
      </c>
      <c r="T342" s="14">
        <f t="shared" si="33"/>
        <v>42772.669062500005</v>
      </c>
      <c r="U342" s="14">
        <f t="shared" si="34"/>
        <v>42802.875</v>
      </c>
      <c r="V342">
        <f t="shared" si="35"/>
        <v>2017</v>
      </c>
    </row>
    <row r="343" spans="1:22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 t="shared" si="32"/>
        <v>3618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30"/>
        <v>107</v>
      </c>
      <c r="Q343">
        <f t="shared" si="31"/>
        <v>67.91</v>
      </c>
      <c r="R343" s="10" t="s">
        <v>8307</v>
      </c>
      <c r="S343" t="s">
        <v>8312</v>
      </c>
      <c r="T343" s="14">
        <f t="shared" si="33"/>
        <v>41894.879606481481</v>
      </c>
      <c r="U343" s="14">
        <f t="shared" si="34"/>
        <v>41913.165972222225</v>
      </c>
      <c r="V343">
        <f t="shared" si="35"/>
        <v>2014</v>
      </c>
    </row>
    <row r="344" spans="1:22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 t="shared" si="32"/>
        <v>55101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30"/>
        <v>100</v>
      </c>
      <c r="Q344">
        <f t="shared" si="31"/>
        <v>169.85</v>
      </c>
      <c r="R344" s="10" t="s">
        <v>8307</v>
      </c>
      <c r="S344" t="s">
        <v>8312</v>
      </c>
      <c r="T344" s="14">
        <f t="shared" si="33"/>
        <v>42459.780844907407</v>
      </c>
      <c r="U344" s="14">
        <f t="shared" si="34"/>
        <v>42489.780844907407</v>
      </c>
      <c r="V344">
        <f t="shared" si="35"/>
        <v>2016</v>
      </c>
    </row>
    <row r="345" spans="1:22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 t="shared" si="32"/>
        <v>30304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30"/>
        <v>102</v>
      </c>
      <c r="Q345">
        <f t="shared" si="31"/>
        <v>58.41</v>
      </c>
      <c r="R345" s="10" t="s">
        <v>8307</v>
      </c>
      <c r="S345" t="s">
        <v>8312</v>
      </c>
      <c r="T345" s="14">
        <f t="shared" si="33"/>
        <v>41926.73778935185</v>
      </c>
      <c r="U345" s="14">
        <f t="shared" si="34"/>
        <v>41957.125</v>
      </c>
      <c r="V345">
        <f t="shared" si="35"/>
        <v>2014</v>
      </c>
    </row>
    <row r="346" spans="1:22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 t="shared" si="32"/>
        <v>33849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30"/>
        <v>102</v>
      </c>
      <c r="Q346">
        <f t="shared" si="31"/>
        <v>119.99</v>
      </c>
      <c r="R346" s="10" t="s">
        <v>8307</v>
      </c>
      <c r="S346" t="s">
        <v>8312</v>
      </c>
      <c r="T346" s="14">
        <f t="shared" si="33"/>
        <v>42111.970995370371</v>
      </c>
      <c r="U346" s="14">
        <f t="shared" si="34"/>
        <v>42156.097222222219</v>
      </c>
      <c r="V346">
        <f t="shared" si="35"/>
        <v>2015</v>
      </c>
    </row>
    <row r="347" spans="1:22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 t="shared" si="32"/>
        <v>16188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30"/>
        <v>123</v>
      </c>
      <c r="Q347">
        <f t="shared" si="31"/>
        <v>99.86</v>
      </c>
      <c r="R347" s="10" t="s">
        <v>8307</v>
      </c>
      <c r="S347" t="s">
        <v>8312</v>
      </c>
      <c r="T347" s="14">
        <f t="shared" si="33"/>
        <v>42114.944328703699</v>
      </c>
      <c r="U347" s="14">
        <f t="shared" si="34"/>
        <v>42144.944328703699</v>
      </c>
      <c r="V347">
        <f t="shared" si="35"/>
        <v>2015</v>
      </c>
    </row>
    <row r="348" spans="1:22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 t="shared" si="32"/>
        <v>13514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30"/>
        <v>170</v>
      </c>
      <c r="Q348">
        <f t="shared" si="31"/>
        <v>90.58</v>
      </c>
      <c r="R348" s="10" t="s">
        <v>8307</v>
      </c>
      <c r="S348" t="s">
        <v>8312</v>
      </c>
      <c r="T348" s="14">
        <f t="shared" si="33"/>
        <v>42261.500243055561</v>
      </c>
      <c r="U348" s="14">
        <f t="shared" si="34"/>
        <v>42291.500243055561</v>
      </c>
      <c r="V348">
        <f t="shared" si="35"/>
        <v>2015</v>
      </c>
    </row>
    <row r="349" spans="1:22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 t="shared" si="32"/>
        <v>42318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30"/>
        <v>112</v>
      </c>
      <c r="Q349">
        <f t="shared" si="31"/>
        <v>117.77</v>
      </c>
      <c r="R349" s="10" t="s">
        <v>8307</v>
      </c>
      <c r="S349" t="s">
        <v>8312</v>
      </c>
      <c r="T349" s="14">
        <f t="shared" si="33"/>
        <v>42292.495474537034</v>
      </c>
      <c r="U349" s="14">
        <f t="shared" si="34"/>
        <v>42322.537141203706</v>
      </c>
      <c r="V349">
        <f t="shared" si="35"/>
        <v>2015</v>
      </c>
    </row>
    <row r="350" spans="1:22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 t="shared" si="32"/>
        <v>10150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30"/>
        <v>103</v>
      </c>
      <c r="Q350">
        <f t="shared" si="31"/>
        <v>86.55</v>
      </c>
      <c r="R350" s="10" t="s">
        <v>8307</v>
      </c>
      <c r="S350" t="s">
        <v>8312</v>
      </c>
      <c r="T350" s="14">
        <f t="shared" si="33"/>
        <v>42207.58699074074</v>
      </c>
      <c r="U350" s="14">
        <f t="shared" si="34"/>
        <v>42237.58699074074</v>
      </c>
      <c r="V350">
        <f t="shared" si="35"/>
        <v>2015</v>
      </c>
    </row>
    <row r="351" spans="1:22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 t="shared" si="32"/>
        <v>11634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30"/>
        <v>107</v>
      </c>
      <c r="Q351">
        <f t="shared" si="31"/>
        <v>71.900000000000006</v>
      </c>
      <c r="R351" s="10" t="s">
        <v>8307</v>
      </c>
      <c r="S351" t="s">
        <v>8312</v>
      </c>
      <c r="T351" s="14">
        <f t="shared" si="33"/>
        <v>42760.498935185184</v>
      </c>
      <c r="U351" s="14">
        <f t="shared" si="34"/>
        <v>42790.498935185184</v>
      </c>
      <c r="V351">
        <f t="shared" si="35"/>
        <v>2017</v>
      </c>
    </row>
    <row r="352" spans="1:22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 t="shared" si="32"/>
        <v>26845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30"/>
        <v>115</v>
      </c>
      <c r="Q352">
        <f t="shared" si="31"/>
        <v>129.82</v>
      </c>
      <c r="R352" s="10" t="s">
        <v>8307</v>
      </c>
      <c r="S352" t="s">
        <v>8312</v>
      </c>
      <c r="T352" s="14">
        <f t="shared" si="33"/>
        <v>42586.066076388888</v>
      </c>
      <c r="U352" s="14">
        <f t="shared" si="34"/>
        <v>42624.165972222225</v>
      </c>
      <c r="V352">
        <f t="shared" si="35"/>
        <v>2016</v>
      </c>
    </row>
    <row r="353" spans="1:22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 t="shared" si="32"/>
        <v>38648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30"/>
        <v>127</v>
      </c>
      <c r="Q353">
        <f t="shared" si="31"/>
        <v>44.91</v>
      </c>
      <c r="R353" s="10" t="s">
        <v>8307</v>
      </c>
      <c r="S353" t="s">
        <v>8312</v>
      </c>
      <c r="T353" s="14">
        <f t="shared" si="33"/>
        <v>42427.964745370366</v>
      </c>
      <c r="U353" s="14">
        <f t="shared" si="34"/>
        <v>42467.923078703709</v>
      </c>
      <c r="V353">
        <f t="shared" si="35"/>
        <v>2016</v>
      </c>
    </row>
    <row r="354" spans="1:22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 t="shared" si="32"/>
        <v>10828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30"/>
        <v>117</v>
      </c>
      <c r="Q354">
        <f t="shared" si="31"/>
        <v>40.76</v>
      </c>
      <c r="R354" s="10" t="s">
        <v>8307</v>
      </c>
      <c r="S354" t="s">
        <v>8312</v>
      </c>
      <c r="T354" s="14">
        <f t="shared" si="33"/>
        <v>41890.167453703703</v>
      </c>
      <c r="U354" s="14">
        <f t="shared" si="34"/>
        <v>41920.167453703703</v>
      </c>
      <c r="V354">
        <f t="shared" si="35"/>
        <v>2014</v>
      </c>
    </row>
    <row r="355" spans="1:22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 t="shared" si="32"/>
        <v>60943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30"/>
        <v>109</v>
      </c>
      <c r="Q355">
        <f t="shared" si="31"/>
        <v>103.52</v>
      </c>
      <c r="R355" s="10" t="s">
        <v>8307</v>
      </c>
      <c r="S355" t="s">
        <v>8312</v>
      </c>
      <c r="T355" s="14">
        <f t="shared" si="33"/>
        <v>42297.791886574079</v>
      </c>
      <c r="U355" s="14">
        <f t="shared" si="34"/>
        <v>42327.833553240736</v>
      </c>
      <c r="V355">
        <f t="shared" si="35"/>
        <v>2015</v>
      </c>
    </row>
    <row r="356" spans="1:22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 t="shared" si="32"/>
        <v>3569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30"/>
        <v>104</v>
      </c>
      <c r="Q356">
        <f t="shared" si="31"/>
        <v>125.45</v>
      </c>
      <c r="R356" s="10" t="s">
        <v>8307</v>
      </c>
      <c r="S356" t="s">
        <v>8312</v>
      </c>
      <c r="T356" s="14">
        <f t="shared" si="33"/>
        <v>42438.827789351853</v>
      </c>
      <c r="U356" s="14">
        <f t="shared" si="34"/>
        <v>42468.786122685182</v>
      </c>
      <c r="V356">
        <f t="shared" si="35"/>
        <v>2016</v>
      </c>
    </row>
    <row r="357" spans="1:22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 t="shared" si="32"/>
        <v>37845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30"/>
        <v>116</v>
      </c>
      <c r="Q357">
        <f t="shared" si="31"/>
        <v>246.61</v>
      </c>
      <c r="R357" s="10" t="s">
        <v>8307</v>
      </c>
      <c r="S357" t="s">
        <v>8312</v>
      </c>
      <c r="T357" s="14">
        <f t="shared" si="33"/>
        <v>41943.293912037036</v>
      </c>
      <c r="U357" s="14">
        <f t="shared" si="34"/>
        <v>41974.3355787037</v>
      </c>
      <c r="V357">
        <f t="shared" si="35"/>
        <v>2014</v>
      </c>
    </row>
    <row r="358" spans="1:22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 t="shared" si="32"/>
        <v>7601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30"/>
        <v>103</v>
      </c>
      <c r="Q358">
        <f t="shared" si="31"/>
        <v>79.400000000000006</v>
      </c>
      <c r="R358" s="10" t="s">
        <v>8307</v>
      </c>
      <c r="S358" t="s">
        <v>8312</v>
      </c>
      <c r="T358" s="14">
        <f t="shared" si="33"/>
        <v>42415.803159722222</v>
      </c>
      <c r="U358" s="14">
        <f t="shared" si="34"/>
        <v>42445.761493055557</v>
      </c>
      <c r="V358">
        <f t="shared" si="35"/>
        <v>2016</v>
      </c>
    </row>
    <row r="359" spans="1:22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 t="shared" si="32"/>
        <v>20550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30"/>
        <v>174</v>
      </c>
      <c r="Q359">
        <f t="shared" si="31"/>
        <v>86.14</v>
      </c>
      <c r="R359" s="10" t="s">
        <v>8307</v>
      </c>
      <c r="S359" t="s">
        <v>8312</v>
      </c>
      <c r="T359" s="14">
        <f t="shared" si="33"/>
        <v>42078.222187499996</v>
      </c>
      <c r="U359" s="14">
        <f t="shared" si="34"/>
        <v>42118.222187499996</v>
      </c>
      <c r="V359">
        <f t="shared" si="35"/>
        <v>2015</v>
      </c>
    </row>
    <row r="360" spans="1:22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 t="shared" si="32"/>
        <v>50772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30"/>
        <v>103</v>
      </c>
      <c r="Q360">
        <f t="shared" si="31"/>
        <v>193.05</v>
      </c>
      <c r="R360" s="10" t="s">
        <v>8307</v>
      </c>
      <c r="S360" t="s">
        <v>8312</v>
      </c>
      <c r="T360" s="14">
        <f t="shared" si="33"/>
        <v>42507.860196759255</v>
      </c>
      <c r="U360" s="14">
        <f t="shared" si="34"/>
        <v>42536.625</v>
      </c>
      <c r="V360">
        <f t="shared" si="35"/>
        <v>2016</v>
      </c>
    </row>
    <row r="361" spans="1:22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 t="shared" si="32"/>
        <v>24788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30"/>
        <v>105</v>
      </c>
      <c r="Q361">
        <f t="shared" si="31"/>
        <v>84.02</v>
      </c>
      <c r="R361" s="10" t="s">
        <v>8307</v>
      </c>
      <c r="S361" t="s">
        <v>8312</v>
      </c>
      <c r="T361" s="14">
        <f t="shared" si="33"/>
        <v>41935.070486111108</v>
      </c>
      <c r="U361" s="14">
        <f t="shared" si="34"/>
        <v>41957.216666666667</v>
      </c>
      <c r="V361">
        <f t="shared" si="35"/>
        <v>2014</v>
      </c>
    </row>
    <row r="362" spans="1:22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 t="shared" si="32"/>
        <v>12083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30"/>
        <v>101</v>
      </c>
      <c r="Q362">
        <f t="shared" si="31"/>
        <v>139.83000000000001</v>
      </c>
      <c r="R362" s="10" t="s">
        <v>8307</v>
      </c>
      <c r="S362" t="s">
        <v>8312</v>
      </c>
      <c r="T362" s="14">
        <f t="shared" si="33"/>
        <v>42163.897916666669</v>
      </c>
      <c r="U362" s="14">
        <f t="shared" si="34"/>
        <v>42208.132638888885</v>
      </c>
      <c r="V362">
        <f t="shared" si="35"/>
        <v>2015</v>
      </c>
    </row>
    <row r="363" spans="1:22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 t="shared" si="32"/>
        <v>36938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30"/>
        <v>111</v>
      </c>
      <c r="Q363">
        <f t="shared" si="31"/>
        <v>109.82</v>
      </c>
      <c r="R363" s="10" t="s">
        <v>8307</v>
      </c>
      <c r="S363" t="s">
        <v>8312</v>
      </c>
      <c r="T363" s="14">
        <f t="shared" si="33"/>
        <v>41936.001226851848</v>
      </c>
      <c r="U363" s="14">
        <f t="shared" si="34"/>
        <v>41966.042893518519</v>
      </c>
      <c r="V363">
        <f t="shared" si="35"/>
        <v>2014</v>
      </c>
    </row>
    <row r="364" spans="1:22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 t="shared" si="32"/>
        <v>10833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30"/>
        <v>124</v>
      </c>
      <c r="Q364">
        <f t="shared" si="31"/>
        <v>139.53</v>
      </c>
      <c r="R364" s="10" t="s">
        <v>8307</v>
      </c>
      <c r="S364" t="s">
        <v>8312</v>
      </c>
      <c r="T364" s="14">
        <f t="shared" si="33"/>
        <v>41837.210543981484</v>
      </c>
      <c r="U364" s="14">
        <f t="shared" si="34"/>
        <v>41859</v>
      </c>
      <c r="V364">
        <f t="shared" si="35"/>
        <v>2014</v>
      </c>
    </row>
    <row r="365" spans="1:22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 t="shared" si="32"/>
        <v>8985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30"/>
        <v>101</v>
      </c>
      <c r="Q365">
        <f t="shared" si="31"/>
        <v>347.85</v>
      </c>
      <c r="R365" s="10" t="s">
        <v>8307</v>
      </c>
      <c r="S365" t="s">
        <v>8312</v>
      </c>
      <c r="T365" s="14">
        <f t="shared" si="33"/>
        <v>40255.744629629626</v>
      </c>
      <c r="U365" s="14">
        <f t="shared" si="34"/>
        <v>40300.806944444441</v>
      </c>
      <c r="V365">
        <f t="shared" si="35"/>
        <v>2010</v>
      </c>
    </row>
    <row r="366" spans="1:22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 t="shared" si="32"/>
        <v>7356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30"/>
        <v>110</v>
      </c>
      <c r="Q366">
        <f t="shared" si="31"/>
        <v>68.239999999999995</v>
      </c>
      <c r="R366" s="10" t="s">
        <v>8307</v>
      </c>
      <c r="S366" t="s">
        <v>8312</v>
      </c>
      <c r="T366" s="14">
        <f t="shared" si="33"/>
        <v>41780.859629629631</v>
      </c>
      <c r="U366" s="14">
        <f t="shared" si="34"/>
        <v>41811.165972222225</v>
      </c>
      <c r="V366">
        <f t="shared" si="35"/>
        <v>2014</v>
      </c>
    </row>
    <row r="367" spans="1:22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 t="shared" si="32"/>
        <v>15298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30"/>
        <v>104</v>
      </c>
      <c r="Q367">
        <f t="shared" si="31"/>
        <v>239.94</v>
      </c>
      <c r="R367" s="10" t="s">
        <v>8307</v>
      </c>
      <c r="S367" t="s">
        <v>8312</v>
      </c>
      <c r="T367" s="14">
        <f t="shared" si="33"/>
        <v>41668.606469907405</v>
      </c>
      <c r="U367" s="14">
        <f t="shared" si="34"/>
        <v>41698.606469907405</v>
      </c>
      <c r="V367">
        <f t="shared" si="35"/>
        <v>2014</v>
      </c>
    </row>
    <row r="368" spans="1:22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 t="shared" si="32"/>
        <v>38250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30"/>
        <v>101</v>
      </c>
      <c r="Q368">
        <f t="shared" si="31"/>
        <v>287.31</v>
      </c>
      <c r="R368" s="10" t="s">
        <v>8307</v>
      </c>
      <c r="S368" t="s">
        <v>8312</v>
      </c>
      <c r="T368" s="14">
        <f t="shared" si="33"/>
        <v>41019.793032407404</v>
      </c>
      <c r="U368" s="14">
        <f t="shared" si="34"/>
        <v>41049.793032407404</v>
      </c>
      <c r="V368">
        <f t="shared" si="35"/>
        <v>2012</v>
      </c>
    </row>
    <row r="369" spans="1:22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 t="shared" si="32"/>
        <v>10168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30"/>
        <v>103</v>
      </c>
      <c r="Q369">
        <f t="shared" si="31"/>
        <v>86.85</v>
      </c>
      <c r="R369" s="10" t="s">
        <v>8307</v>
      </c>
      <c r="S369" t="s">
        <v>8312</v>
      </c>
      <c r="T369" s="14">
        <f t="shared" si="33"/>
        <v>41355.577291666668</v>
      </c>
      <c r="U369" s="14">
        <f t="shared" si="34"/>
        <v>41395.207638888889</v>
      </c>
      <c r="V369">
        <f t="shared" si="35"/>
        <v>2013</v>
      </c>
    </row>
    <row r="370" spans="1:22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 t="shared" si="32"/>
        <v>12757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30"/>
        <v>104</v>
      </c>
      <c r="Q370">
        <f t="shared" si="31"/>
        <v>81.849999999999994</v>
      </c>
      <c r="R370" s="10" t="s">
        <v>8307</v>
      </c>
      <c r="S370" t="s">
        <v>8312</v>
      </c>
      <c r="T370" s="14">
        <f t="shared" si="33"/>
        <v>42043.605578703704</v>
      </c>
      <c r="U370" s="14">
        <f t="shared" si="34"/>
        <v>42078.563912037032</v>
      </c>
      <c r="V370">
        <f t="shared" si="35"/>
        <v>2015</v>
      </c>
    </row>
    <row r="371" spans="1:22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 t="shared" si="32"/>
        <v>6830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30"/>
        <v>110</v>
      </c>
      <c r="Q371">
        <f t="shared" si="31"/>
        <v>42.87</v>
      </c>
      <c r="R371" s="10" t="s">
        <v>8307</v>
      </c>
      <c r="S371" t="s">
        <v>8312</v>
      </c>
      <c r="T371" s="14">
        <f t="shared" si="33"/>
        <v>40893.551724537036</v>
      </c>
      <c r="U371" s="14">
        <f t="shared" si="34"/>
        <v>40923.551724537036</v>
      </c>
      <c r="V371">
        <f t="shared" si="35"/>
        <v>2011</v>
      </c>
    </row>
    <row r="372" spans="1:22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 t="shared" si="32"/>
        <v>27753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30"/>
        <v>122</v>
      </c>
      <c r="Q372">
        <f t="shared" si="31"/>
        <v>709.42</v>
      </c>
      <c r="R372" s="10" t="s">
        <v>8307</v>
      </c>
      <c r="S372" t="s">
        <v>8312</v>
      </c>
      <c r="T372" s="14">
        <f t="shared" si="33"/>
        <v>42711.795138888891</v>
      </c>
      <c r="U372" s="14">
        <f t="shared" si="34"/>
        <v>42741.795138888891</v>
      </c>
      <c r="V372">
        <f t="shared" si="35"/>
        <v>2016</v>
      </c>
    </row>
    <row r="373" spans="1:22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 t="shared" si="32"/>
        <v>160627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30"/>
        <v>114</v>
      </c>
      <c r="Q373">
        <f t="shared" si="31"/>
        <v>161.26</v>
      </c>
      <c r="R373" s="10" t="s">
        <v>8307</v>
      </c>
      <c r="S373" t="s">
        <v>8312</v>
      </c>
      <c r="T373" s="14">
        <f t="shared" si="33"/>
        <v>41261.767812500002</v>
      </c>
      <c r="U373" s="14">
        <f t="shared" si="34"/>
        <v>41306.767812500002</v>
      </c>
      <c r="V373">
        <f t="shared" si="35"/>
        <v>2012</v>
      </c>
    </row>
    <row r="374" spans="1:22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 t="shared" si="32"/>
        <v>338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30"/>
        <v>125</v>
      </c>
      <c r="Q374">
        <f t="shared" si="31"/>
        <v>41.78</v>
      </c>
      <c r="R374" s="10" t="s">
        <v>8307</v>
      </c>
      <c r="S374" t="s">
        <v>8312</v>
      </c>
      <c r="T374" s="14">
        <f t="shared" si="33"/>
        <v>42425.576898148152</v>
      </c>
      <c r="U374" s="14">
        <f t="shared" si="34"/>
        <v>42465.666666666672</v>
      </c>
      <c r="V374">
        <f t="shared" si="35"/>
        <v>2016</v>
      </c>
    </row>
    <row r="375" spans="1:22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 t="shared" si="32"/>
        <v>7750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30"/>
        <v>107</v>
      </c>
      <c r="Q375">
        <f t="shared" si="31"/>
        <v>89.89</v>
      </c>
      <c r="R375" s="10" t="s">
        <v>8307</v>
      </c>
      <c r="S375" t="s">
        <v>8312</v>
      </c>
      <c r="T375" s="14">
        <f t="shared" si="33"/>
        <v>41078.91201388889</v>
      </c>
      <c r="U375" s="14">
        <f t="shared" si="34"/>
        <v>41108.91201388889</v>
      </c>
      <c r="V375">
        <f t="shared" si="35"/>
        <v>2012</v>
      </c>
    </row>
    <row r="376" spans="1:22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 t="shared" si="32"/>
        <v>6920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30"/>
        <v>131</v>
      </c>
      <c r="Q376">
        <f t="shared" si="31"/>
        <v>45.05</v>
      </c>
      <c r="R376" s="10" t="s">
        <v>8307</v>
      </c>
      <c r="S376" t="s">
        <v>8312</v>
      </c>
      <c r="T376" s="14">
        <f t="shared" si="33"/>
        <v>40757.889247685183</v>
      </c>
      <c r="U376" s="14">
        <f t="shared" si="34"/>
        <v>40802.889247685183</v>
      </c>
      <c r="V376">
        <f t="shared" si="35"/>
        <v>2011</v>
      </c>
    </row>
    <row r="377" spans="1:22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 t="shared" si="32"/>
        <v>550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30"/>
        <v>120</v>
      </c>
      <c r="Q377">
        <f t="shared" si="31"/>
        <v>42.86</v>
      </c>
      <c r="R377" s="10" t="s">
        <v>8307</v>
      </c>
      <c r="S377" t="s">
        <v>8312</v>
      </c>
      <c r="T377" s="14">
        <f t="shared" si="33"/>
        <v>41657.985081018516</v>
      </c>
      <c r="U377" s="14">
        <f t="shared" si="34"/>
        <v>41699.720833333333</v>
      </c>
      <c r="V377">
        <f t="shared" si="35"/>
        <v>2014</v>
      </c>
    </row>
    <row r="378" spans="1:22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 t="shared" si="32"/>
        <v>2523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30"/>
        <v>106</v>
      </c>
      <c r="Q378">
        <f t="shared" si="31"/>
        <v>54.08</v>
      </c>
      <c r="R378" s="10" t="s">
        <v>8307</v>
      </c>
      <c r="S378" t="s">
        <v>8312</v>
      </c>
      <c r="T378" s="14">
        <f t="shared" si="33"/>
        <v>42576.452731481477</v>
      </c>
      <c r="U378" s="14">
        <f t="shared" si="34"/>
        <v>42607.452731481477</v>
      </c>
      <c r="V378">
        <f t="shared" si="35"/>
        <v>2016</v>
      </c>
    </row>
    <row r="379" spans="1:22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 t="shared" si="32"/>
        <v>12864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30"/>
        <v>114</v>
      </c>
      <c r="Q379">
        <f t="shared" si="31"/>
        <v>103.22</v>
      </c>
      <c r="R379" s="10" t="s">
        <v>8307</v>
      </c>
      <c r="S379" t="s">
        <v>8312</v>
      </c>
      <c r="T379" s="14">
        <f t="shared" si="33"/>
        <v>42292.250787037032</v>
      </c>
      <c r="U379" s="14">
        <f t="shared" si="34"/>
        <v>42322.292361111111</v>
      </c>
      <c r="V379">
        <f t="shared" si="35"/>
        <v>2015</v>
      </c>
    </row>
    <row r="380" spans="1:22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 t="shared" si="32"/>
        <v>3177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30"/>
        <v>112</v>
      </c>
      <c r="Q380">
        <f t="shared" si="31"/>
        <v>40.4</v>
      </c>
      <c r="R380" s="10" t="s">
        <v>8307</v>
      </c>
      <c r="S380" t="s">
        <v>8312</v>
      </c>
      <c r="T380" s="14">
        <f t="shared" si="33"/>
        <v>42370.571851851855</v>
      </c>
      <c r="U380" s="14">
        <f t="shared" si="34"/>
        <v>42394.994444444441</v>
      </c>
      <c r="V380">
        <f t="shared" si="35"/>
        <v>2016</v>
      </c>
    </row>
    <row r="381" spans="1:22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 t="shared" si="32"/>
        <v>16206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30"/>
        <v>116</v>
      </c>
      <c r="Q381">
        <f t="shared" si="31"/>
        <v>116.86</v>
      </c>
      <c r="R381" s="10" t="s">
        <v>8307</v>
      </c>
      <c r="S381" t="s">
        <v>8312</v>
      </c>
      <c r="T381" s="14">
        <f t="shared" si="33"/>
        <v>40987.688333333332</v>
      </c>
      <c r="U381" s="14">
        <f t="shared" si="34"/>
        <v>41032.688333333332</v>
      </c>
      <c r="V381">
        <f t="shared" si="35"/>
        <v>2012</v>
      </c>
    </row>
    <row r="382" spans="1:22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 t="shared" si="32"/>
        <v>4830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30"/>
        <v>142</v>
      </c>
      <c r="Q382">
        <f t="shared" si="31"/>
        <v>115.51</v>
      </c>
      <c r="R382" s="10" t="s">
        <v>8307</v>
      </c>
      <c r="S382" t="s">
        <v>8312</v>
      </c>
      <c r="T382" s="14">
        <f t="shared" si="33"/>
        <v>42367.719814814816</v>
      </c>
      <c r="U382" s="14">
        <f t="shared" si="34"/>
        <v>42392.719814814816</v>
      </c>
      <c r="V382">
        <f t="shared" si="35"/>
        <v>2015</v>
      </c>
    </row>
    <row r="383" spans="1:22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 t="shared" si="32"/>
        <v>25591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30"/>
        <v>105</v>
      </c>
      <c r="Q383">
        <f t="shared" si="31"/>
        <v>104.31</v>
      </c>
      <c r="R383" s="10" t="s">
        <v>8307</v>
      </c>
      <c r="S383" t="s">
        <v>8312</v>
      </c>
      <c r="T383" s="14">
        <f t="shared" si="33"/>
        <v>41085.698113425926</v>
      </c>
      <c r="U383" s="14">
        <f t="shared" si="34"/>
        <v>41120.208333333336</v>
      </c>
      <c r="V383">
        <f t="shared" si="35"/>
        <v>2012</v>
      </c>
    </row>
    <row r="384" spans="1:22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 t="shared" si="32"/>
        <v>1068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30"/>
        <v>256</v>
      </c>
      <c r="Q384">
        <f t="shared" si="31"/>
        <v>69.77</v>
      </c>
      <c r="R384" s="10" t="s">
        <v>8307</v>
      </c>
      <c r="S384" t="s">
        <v>8312</v>
      </c>
      <c r="T384" s="14">
        <f t="shared" si="33"/>
        <v>41144.709490740745</v>
      </c>
      <c r="U384" s="14">
        <f t="shared" si="34"/>
        <v>41158.709490740745</v>
      </c>
      <c r="V384">
        <f t="shared" si="35"/>
        <v>2012</v>
      </c>
    </row>
    <row r="385" spans="1:22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 t="shared" si="32"/>
        <v>1532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30"/>
        <v>207</v>
      </c>
      <c r="Q385">
        <f t="shared" si="31"/>
        <v>43.02</v>
      </c>
      <c r="R385" s="10" t="s">
        <v>8307</v>
      </c>
      <c r="S385" t="s">
        <v>8312</v>
      </c>
      <c r="T385" s="14">
        <f t="shared" si="33"/>
        <v>41755.117581018516</v>
      </c>
      <c r="U385" s="14">
        <f t="shared" si="34"/>
        <v>41778.117581018516</v>
      </c>
      <c r="V385">
        <f t="shared" si="35"/>
        <v>2014</v>
      </c>
    </row>
    <row r="386" spans="1:22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 t="shared" si="32"/>
        <v>21211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ref="P386:P449" si="36">ROUND(E386/D386*100,0)</f>
        <v>112</v>
      </c>
      <c r="Q386">
        <f t="shared" ref="Q386:Q449" si="37">IFERROR(ROUND(E386/M386,2),0)</f>
        <v>58.54</v>
      </c>
      <c r="R386" s="10" t="s">
        <v>8307</v>
      </c>
      <c r="S386" t="s">
        <v>8312</v>
      </c>
      <c r="T386" s="14">
        <f t="shared" si="33"/>
        <v>41980.781793981485</v>
      </c>
      <c r="U386" s="14">
        <f t="shared" si="34"/>
        <v>42010.781793981485</v>
      </c>
      <c r="V386">
        <f t="shared" si="35"/>
        <v>2014</v>
      </c>
    </row>
    <row r="387" spans="1:22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 t="shared" ref="F387:F450" si="38">ROUND(AVERAGE(D387:E387),0)</f>
        <v>25748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si="36"/>
        <v>106</v>
      </c>
      <c r="Q387">
        <f t="shared" si="37"/>
        <v>111.8</v>
      </c>
      <c r="R387" s="10" t="s">
        <v>8307</v>
      </c>
      <c r="S387" t="s">
        <v>8312</v>
      </c>
      <c r="T387" s="14">
        <f t="shared" ref="T387:T450" si="39">(((K387/60)/60)/24)+DATE(1970,1,1)</f>
        <v>41934.584502314814</v>
      </c>
      <c r="U387" s="14">
        <f t="shared" ref="U387:U450" si="40">(((J387/60)/60)/24)+DATE(1970,1,1)</f>
        <v>41964.626168981486</v>
      </c>
      <c r="V387">
        <f t="shared" ref="V387:V450" si="41">YEAR(T387)</f>
        <v>2014</v>
      </c>
    </row>
    <row r="388" spans="1:22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 t="shared" si="38"/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6"/>
        <v>100</v>
      </c>
      <c r="Q388">
        <f t="shared" si="37"/>
        <v>46.23</v>
      </c>
      <c r="R388" s="10" t="s">
        <v>8307</v>
      </c>
      <c r="S388" t="s">
        <v>8312</v>
      </c>
      <c r="T388" s="14">
        <f t="shared" si="39"/>
        <v>42211.951284722221</v>
      </c>
      <c r="U388" s="14">
        <f t="shared" si="40"/>
        <v>42226.951284722221</v>
      </c>
      <c r="V388">
        <f t="shared" si="41"/>
        <v>2015</v>
      </c>
    </row>
    <row r="389" spans="1:22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 t="shared" si="38"/>
        <v>59658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6"/>
        <v>214</v>
      </c>
      <c r="Q389">
        <f t="shared" si="37"/>
        <v>144.69</v>
      </c>
      <c r="R389" s="10" t="s">
        <v>8307</v>
      </c>
      <c r="S389" t="s">
        <v>8312</v>
      </c>
      <c r="T389" s="14">
        <f t="shared" si="39"/>
        <v>42200.67659722222</v>
      </c>
      <c r="U389" s="14">
        <f t="shared" si="40"/>
        <v>42231.25</v>
      </c>
      <c r="V389">
        <f t="shared" si="41"/>
        <v>2015</v>
      </c>
    </row>
    <row r="390" spans="1:22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 t="shared" si="38"/>
        <v>5654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6"/>
        <v>126</v>
      </c>
      <c r="Q390">
        <f t="shared" si="37"/>
        <v>88.85</v>
      </c>
      <c r="R390" s="10" t="s">
        <v>8307</v>
      </c>
      <c r="S390" t="s">
        <v>8312</v>
      </c>
      <c r="T390" s="14">
        <f t="shared" si="39"/>
        <v>42549.076157407413</v>
      </c>
      <c r="U390" s="14">
        <f t="shared" si="40"/>
        <v>42579.076157407413</v>
      </c>
      <c r="V390">
        <f t="shared" si="41"/>
        <v>2016</v>
      </c>
    </row>
    <row r="391" spans="1:22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 t="shared" si="38"/>
        <v>95722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6"/>
        <v>182</v>
      </c>
      <c r="Q391">
        <f t="shared" si="37"/>
        <v>81.75</v>
      </c>
      <c r="R391" s="10" t="s">
        <v>8307</v>
      </c>
      <c r="S391" t="s">
        <v>8312</v>
      </c>
      <c r="T391" s="14">
        <f t="shared" si="39"/>
        <v>41674.063078703701</v>
      </c>
      <c r="U391" s="14">
        <f t="shared" si="40"/>
        <v>41705.957638888889</v>
      </c>
      <c r="V391">
        <f t="shared" si="41"/>
        <v>2014</v>
      </c>
    </row>
    <row r="392" spans="1:22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 t="shared" si="38"/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6"/>
        <v>100</v>
      </c>
      <c r="Q392">
        <f t="shared" si="37"/>
        <v>71.430000000000007</v>
      </c>
      <c r="R392" s="10" t="s">
        <v>8307</v>
      </c>
      <c r="S392" t="s">
        <v>8312</v>
      </c>
      <c r="T392" s="14">
        <f t="shared" si="39"/>
        <v>42112.036712962959</v>
      </c>
      <c r="U392" s="14">
        <f t="shared" si="40"/>
        <v>42132.036712962959</v>
      </c>
      <c r="V392">
        <f t="shared" si="41"/>
        <v>2015</v>
      </c>
    </row>
    <row r="393" spans="1:22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 t="shared" si="38"/>
        <v>20061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6"/>
        <v>101</v>
      </c>
      <c r="Q393">
        <f t="shared" si="37"/>
        <v>104.26</v>
      </c>
      <c r="R393" s="10" t="s">
        <v>8307</v>
      </c>
      <c r="S393" t="s">
        <v>8312</v>
      </c>
      <c r="T393" s="14">
        <f t="shared" si="39"/>
        <v>40865.042256944449</v>
      </c>
      <c r="U393" s="14">
        <f t="shared" si="40"/>
        <v>40895.040972222225</v>
      </c>
      <c r="V393">
        <f t="shared" si="41"/>
        <v>2011</v>
      </c>
    </row>
    <row r="394" spans="1:22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 t="shared" si="38"/>
        <v>18584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6"/>
        <v>101</v>
      </c>
      <c r="Q394">
        <f t="shared" si="37"/>
        <v>90.62</v>
      </c>
      <c r="R394" s="10" t="s">
        <v>8307</v>
      </c>
      <c r="S394" t="s">
        <v>8312</v>
      </c>
      <c r="T394" s="14">
        <f t="shared" si="39"/>
        <v>40763.717256944445</v>
      </c>
      <c r="U394" s="14">
        <f t="shared" si="40"/>
        <v>40794.125</v>
      </c>
      <c r="V394">
        <f t="shared" si="41"/>
        <v>2011</v>
      </c>
    </row>
    <row r="395" spans="1:22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 t="shared" si="38"/>
        <v>52612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6"/>
        <v>110</v>
      </c>
      <c r="Q395">
        <f t="shared" si="37"/>
        <v>157.33000000000001</v>
      </c>
      <c r="R395" s="10" t="s">
        <v>8307</v>
      </c>
      <c r="S395" t="s">
        <v>8312</v>
      </c>
      <c r="T395" s="14">
        <f t="shared" si="39"/>
        <v>41526.708935185183</v>
      </c>
      <c r="U395" s="14">
        <f t="shared" si="40"/>
        <v>41557.708935185183</v>
      </c>
      <c r="V395">
        <f t="shared" si="41"/>
        <v>2013</v>
      </c>
    </row>
    <row r="396" spans="1:22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 t="shared" si="38"/>
        <v>4980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6"/>
        <v>112</v>
      </c>
      <c r="Q396">
        <f t="shared" si="37"/>
        <v>105.18</v>
      </c>
      <c r="R396" s="10" t="s">
        <v>8307</v>
      </c>
      <c r="S396" t="s">
        <v>8312</v>
      </c>
      <c r="T396" s="14">
        <f t="shared" si="39"/>
        <v>42417.818078703705</v>
      </c>
      <c r="U396" s="14">
        <f t="shared" si="40"/>
        <v>42477.776412037041</v>
      </c>
      <c r="V396">
        <f t="shared" si="41"/>
        <v>2016</v>
      </c>
    </row>
    <row r="397" spans="1:22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 t="shared" si="38"/>
        <v>10402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6"/>
        <v>108</v>
      </c>
      <c r="Q397">
        <f t="shared" si="37"/>
        <v>58.72</v>
      </c>
      <c r="R397" s="10" t="s">
        <v>8307</v>
      </c>
      <c r="S397" t="s">
        <v>8312</v>
      </c>
      <c r="T397" s="14">
        <f t="shared" si="39"/>
        <v>40990.909259259257</v>
      </c>
      <c r="U397" s="14">
        <f t="shared" si="40"/>
        <v>41026.897222222222</v>
      </c>
      <c r="V397">
        <f t="shared" si="41"/>
        <v>2012</v>
      </c>
    </row>
    <row r="398" spans="1:22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 t="shared" si="38"/>
        <v>15500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6"/>
        <v>107</v>
      </c>
      <c r="Q398">
        <f t="shared" si="37"/>
        <v>81.63</v>
      </c>
      <c r="R398" s="10" t="s">
        <v>8307</v>
      </c>
      <c r="S398" t="s">
        <v>8312</v>
      </c>
      <c r="T398" s="14">
        <f t="shared" si="39"/>
        <v>41082.564884259256</v>
      </c>
      <c r="U398" s="14">
        <f t="shared" si="40"/>
        <v>41097.564884259256</v>
      </c>
      <c r="V398">
        <f t="shared" si="41"/>
        <v>2012</v>
      </c>
    </row>
    <row r="399" spans="1:22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 t="shared" si="38"/>
        <v>12687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6"/>
        <v>104</v>
      </c>
      <c r="Q399">
        <f t="shared" si="37"/>
        <v>56.46</v>
      </c>
      <c r="R399" s="10" t="s">
        <v>8307</v>
      </c>
      <c r="S399" t="s">
        <v>8312</v>
      </c>
      <c r="T399" s="14">
        <f t="shared" si="39"/>
        <v>40379.776435185187</v>
      </c>
      <c r="U399" s="14">
        <f t="shared" si="40"/>
        <v>40422.155555555553</v>
      </c>
      <c r="V399">
        <f t="shared" si="41"/>
        <v>2010</v>
      </c>
    </row>
    <row r="400" spans="1:22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 t="shared" si="38"/>
        <v>8444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6"/>
        <v>125</v>
      </c>
      <c r="Q400">
        <f t="shared" si="37"/>
        <v>140.1</v>
      </c>
      <c r="R400" s="10" t="s">
        <v>8307</v>
      </c>
      <c r="S400" t="s">
        <v>8312</v>
      </c>
      <c r="T400" s="14">
        <f t="shared" si="39"/>
        <v>42078.793124999997</v>
      </c>
      <c r="U400" s="14">
        <f t="shared" si="40"/>
        <v>42123.793124999997</v>
      </c>
      <c r="V400">
        <f t="shared" si="41"/>
        <v>2015</v>
      </c>
    </row>
    <row r="401" spans="1:22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 t="shared" si="38"/>
        <v>20681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6"/>
        <v>107</v>
      </c>
      <c r="Q401">
        <f t="shared" si="37"/>
        <v>224.85</v>
      </c>
      <c r="R401" s="10" t="s">
        <v>8307</v>
      </c>
      <c r="S401" t="s">
        <v>8312</v>
      </c>
      <c r="T401" s="14">
        <f t="shared" si="39"/>
        <v>42687.875775462962</v>
      </c>
      <c r="U401" s="14">
        <f t="shared" si="40"/>
        <v>42718.5</v>
      </c>
      <c r="V401">
        <f t="shared" si="41"/>
        <v>2016</v>
      </c>
    </row>
    <row r="402" spans="1:22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 t="shared" si="38"/>
        <v>10615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6"/>
        <v>112</v>
      </c>
      <c r="Q402">
        <f t="shared" si="37"/>
        <v>181.13</v>
      </c>
      <c r="R402" s="10" t="s">
        <v>8307</v>
      </c>
      <c r="S402" t="s">
        <v>8312</v>
      </c>
      <c r="T402" s="14">
        <f t="shared" si="39"/>
        <v>41745.635960648149</v>
      </c>
      <c r="U402" s="14">
        <f t="shared" si="40"/>
        <v>41776.145833333336</v>
      </c>
      <c r="V402">
        <f t="shared" si="41"/>
        <v>2014</v>
      </c>
    </row>
    <row r="403" spans="1:22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 t="shared" si="38"/>
        <v>50953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6"/>
        <v>104</v>
      </c>
      <c r="Q403">
        <f t="shared" si="37"/>
        <v>711.04</v>
      </c>
      <c r="R403" s="10" t="s">
        <v>8307</v>
      </c>
      <c r="S403" t="s">
        <v>8312</v>
      </c>
      <c r="T403" s="14">
        <f t="shared" si="39"/>
        <v>40732.842245370368</v>
      </c>
      <c r="U403" s="14">
        <f t="shared" si="40"/>
        <v>40762.842245370368</v>
      </c>
      <c r="V403">
        <f t="shared" si="41"/>
        <v>2011</v>
      </c>
    </row>
    <row r="404" spans="1:22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 t="shared" si="38"/>
        <v>2417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6"/>
        <v>142</v>
      </c>
      <c r="Q404">
        <f t="shared" si="37"/>
        <v>65.88</v>
      </c>
      <c r="R404" s="10" t="s">
        <v>8307</v>
      </c>
      <c r="S404" t="s">
        <v>8312</v>
      </c>
      <c r="T404" s="14">
        <f t="shared" si="39"/>
        <v>42292.539548611108</v>
      </c>
      <c r="U404" s="14">
        <f t="shared" si="40"/>
        <v>42313.58121527778</v>
      </c>
      <c r="V404">
        <f t="shared" si="41"/>
        <v>2015</v>
      </c>
    </row>
    <row r="405" spans="1:22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 t="shared" si="38"/>
        <v>5132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6"/>
        <v>105</v>
      </c>
      <c r="Q405">
        <f t="shared" si="37"/>
        <v>75.19</v>
      </c>
      <c r="R405" s="10" t="s">
        <v>8307</v>
      </c>
      <c r="S405" t="s">
        <v>8312</v>
      </c>
      <c r="T405" s="14">
        <f t="shared" si="39"/>
        <v>40718.310659722221</v>
      </c>
      <c r="U405" s="14">
        <f t="shared" si="40"/>
        <v>40765.297222222223</v>
      </c>
      <c r="V405">
        <f t="shared" si="41"/>
        <v>2011</v>
      </c>
    </row>
    <row r="406" spans="1:22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 t="shared" si="38"/>
        <v>35541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6"/>
        <v>103</v>
      </c>
      <c r="Q406">
        <f t="shared" si="37"/>
        <v>133.13999999999999</v>
      </c>
      <c r="R406" s="10" t="s">
        <v>8307</v>
      </c>
      <c r="S406" t="s">
        <v>8312</v>
      </c>
      <c r="T406" s="14">
        <f t="shared" si="39"/>
        <v>41646.628032407411</v>
      </c>
      <c r="U406" s="14">
        <f t="shared" si="40"/>
        <v>41675.961111111108</v>
      </c>
      <c r="V406">
        <f t="shared" si="41"/>
        <v>2014</v>
      </c>
    </row>
    <row r="407" spans="1:22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 t="shared" si="38"/>
        <v>2928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6"/>
        <v>108</v>
      </c>
      <c r="Q407">
        <f t="shared" si="37"/>
        <v>55.2</v>
      </c>
      <c r="R407" s="10" t="s">
        <v>8307</v>
      </c>
      <c r="S407" t="s">
        <v>8312</v>
      </c>
      <c r="T407" s="14">
        <f t="shared" si="39"/>
        <v>41674.08494212963</v>
      </c>
      <c r="U407" s="14">
        <f t="shared" si="40"/>
        <v>41704.08494212963</v>
      </c>
      <c r="V407">
        <f t="shared" si="41"/>
        <v>2014</v>
      </c>
    </row>
    <row r="408" spans="1:22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 t="shared" si="38"/>
        <v>2908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6"/>
        <v>108</v>
      </c>
      <c r="Q408">
        <f t="shared" si="37"/>
        <v>86.16</v>
      </c>
      <c r="R408" s="10" t="s">
        <v>8307</v>
      </c>
      <c r="S408" t="s">
        <v>8312</v>
      </c>
      <c r="T408" s="14">
        <f t="shared" si="39"/>
        <v>40638.162465277775</v>
      </c>
      <c r="U408" s="14">
        <f t="shared" si="40"/>
        <v>40672.249305555553</v>
      </c>
      <c r="V408">
        <f t="shared" si="41"/>
        <v>2011</v>
      </c>
    </row>
    <row r="409" spans="1:22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 t="shared" si="38"/>
        <v>2016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6"/>
        <v>102</v>
      </c>
      <c r="Q409">
        <f t="shared" si="37"/>
        <v>92.32</v>
      </c>
      <c r="R409" s="10" t="s">
        <v>8307</v>
      </c>
      <c r="S409" t="s">
        <v>8312</v>
      </c>
      <c r="T409" s="14">
        <f t="shared" si="39"/>
        <v>40806.870949074073</v>
      </c>
      <c r="U409" s="14">
        <f t="shared" si="40"/>
        <v>40866.912615740745</v>
      </c>
      <c r="V409">
        <f t="shared" si="41"/>
        <v>2011</v>
      </c>
    </row>
    <row r="410" spans="1:22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 t="shared" si="38"/>
        <v>6043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6"/>
        <v>101</v>
      </c>
      <c r="Q410">
        <f t="shared" si="37"/>
        <v>160.16</v>
      </c>
      <c r="R410" s="10" t="s">
        <v>8307</v>
      </c>
      <c r="S410" t="s">
        <v>8312</v>
      </c>
      <c r="T410" s="14">
        <f t="shared" si="39"/>
        <v>41543.735995370371</v>
      </c>
      <c r="U410" s="14">
        <f t="shared" si="40"/>
        <v>41583.777662037035</v>
      </c>
      <c r="V410">
        <f t="shared" si="41"/>
        <v>2013</v>
      </c>
    </row>
    <row r="411" spans="1:22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 t="shared" si="38"/>
        <v>592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6"/>
        <v>137</v>
      </c>
      <c r="Q411">
        <f t="shared" si="37"/>
        <v>45.6</v>
      </c>
      <c r="R411" s="10" t="s">
        <v>8307</v>
      </c>
      <c r="S411" t="s">
        <v>8312</v>
      </c>
      <c r="T411" s="14">
        <f t="shared" si="39"/>
        <v>42543.862777777773</v>
      </c>
      <c r="U411" s="14">
        <f t="shared" si="40"/>
        <v>42573.862777777773</v>
      </c>
      <c r="V411">
        <f t="shared" si="41"/>
        <v>2016</v>
      </c>
    </row>
    <row r="412" spans="1:22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 t="shared" si="38"/>
        <v>1142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6"/>
        <v>128</v>
      </c>
      <c r="Q412">
        <f t="shared" si="37"/>
        <v>183.29</v>
      </c>
      <c r="R412" s="10" t="s">
        <v>8307</v>
      </c>
      <c r="S412" t="s">
        <v>8312</v>
      </c>
      <c r="T412" s="14">
        <f t="shared" si="39"/>
        <v>42113.981446759266</v>
      </c>
      <c r="U412" s="14">
        <f t="shared" si="40"/>
        <v>42173.981446759266</v>
      </c>
      <c r="V412">
        <f t="shared" si="41"/>
        <v>2015</v>
      </c>
    </row>
    <row r="413" spans="1:22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 t="shared" si="38"/>
        <v>30158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6"/>
        <v>101</v>
      </c>
      <c r="Q413">
        <f t="shared" si="37"/>
        <v>125.79</v>
      </c>
      <c r="R413" s="10" t="s">
        <v>8307</v>
      </c>
      <c r="S413" t="s">
        <v>8312</v>
      </c>
      <c r="T413" s="14">
        <f t="shared" si="39"/>
        <v>41598.17597222222</v>
      </c>
      <c r="U413" s="14">
        <f t="shared" si="40"/>
        <v>41630.208333333336</v>
      </c>
      <c r="V413">
        <f t="shared" si="41"/>
        <v>2013</v>
      </c>
    </row>
    <row r="414" spans="1:22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 t="shared" si="38"/>
        <v>2836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6"/>
        <v>127</v>
      </c>
      <c r="Q414">
        <f t="shared" si="37"/>
        <v>57.65</v>
      </c>
      <c r="R414" s="10" t="s">
        <v>8307</v>
      </c>
      <c r="S414" t="s">
        <v>8312</v>
      </c>
      <c r="T414" s="14">
        <f t="shared" si="39"/>
        <v>41099.742800925924</v>
      </c>
      <c r="U414" s="14">
        <f t="shared" si="40"/>
        <v>41115.742800925924</v>
      </c>
      <c r="V414">
        <f t="shared" si="41"/>
        <v>2012</v>
      </c>
    </row>
    <row r="415" spans="1:22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 t="shared" si="38"/>
        <v>13126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6"/>
        <v>105</v>
      </c>
      <c r="Q415">
        <f t="shared" si="37"/>
        <v>78.66</v>
      </c>
      <c r="R415" s="10" t="s">
        <v>8307</v>
      </c>
      <c r="S415" t="s">
        <v>8312</v>
      </c>
      <c r="T415" s="14">
        <f t="shared" si="39"/>
        <v>41079.877442129626</v>
      </c>
      <c r="U415" s="14">
        <f t="shared" si="40"/>
        <v>41109.877442129626</v>
      </c>
      <c r="V415">
        <f t="shared" si="41"/>
        <v>2012</v>
      </c>
    </row>
    <row r="416" spans="1:22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 t="shared" si="38"/>
        <v>18764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6"/>
        <v>103</v>
      </c>
      <c r="Q416">
        <f t="shared" si="37"/>
        <v>91.48</v>
      </c>
      <c r="R416" s="10" t="s">
        <v>8307</v>
      </c>
      <c r="S416" t="s">
        <v>8312</v>
      </c>
      <c r="T416" s="14">
        <f t="shared" si="39"/>
        <v>41529.063252314816</v>
      </c>
      <c r="U416" s="14">
        <f t="shared" si="40"/>
        <v>41559.063252314816</v>
      </c>
      <c r="V416">
        <f t="shared" si="41"/>
        <v>2013</v>
      </c>
    </row>
    <row r="417" spans="1:22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 t="shared" si="38"/>
        <v>1415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6"/>
        <v>102</v>
      </c>
      <c r="Q417">
        <f t="shared" si="37"/>
        <v>68.099999999999994</v>
      </c>
      <c r="R417" s="10" t="s">
        <v>8307</v>
      </c>
      <c r="S417" t="s">
        <v>8312</v>
      </c>
      <c r="T417" s="14">
        <f t="shared" si="39"/>
        <v>41904.851875</v>
      </c>
      <c r="U417" s="14">
        <f t="shared" si="40"/>
        <v>41929.5</v>
      </c>
      <c r="V417">
        <f t="shared" si="41"/>
        <v>2014</v>
      </c>
    </row>
    <row r="418" spans="1:22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 t="shared" si="38"/>
        <v>1101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6"/>
        <v>120</v>
      </c>
      <c r="Q418">
        <f t="shared" si="37"/>
        <v>48.09</v>
      </c>
      <c r="R418" s="10" t="s">
        <v>8307</v>
      </c>
      <c r="S418" t="s">
        <v>8312</v>
      </c>
      <c r="T418" s="14">
        <f t="shared" si="39"/>
        <v>41648.396192129629</v>
      </c>
      <c r="U418" s="14">
        <f t="shared" si="40"/>
        <v>41678.396192129629</v>
      </c>
      <c r="V418">
        <f t="shared" si="41"/>
        <v>2014</v>
      </c>
    </row>
    <row r="419" spans="1:22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 t="shared" si="38"/>
        <v>10513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6"/>
        <v>100</v>
      </c>
      <c r="Q419">
        <f t="shared" si="37"/>
        <v>202.42</v>
      </c>
      <c r="R419" s="10" t="s">
        <v>8307</v>
      </c>
      <c r="S419" t="s">
        <v>8312</v>
      </c>
      <c r="T419" s="14">
        <f t="shared" si="39"/>
        <v>41360.970601851855</v>
      </c>
      <c r="U419" s="14">
        <f t="shared" si="40"/>
        <v>41372.189583333333</v>
      </c>
      <c r="V419">
        <f t="shared" si="41"/>
        <v>2013</v>
      </c>
    </row>
    <row r="420" spans="1:22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 t="shared" si="38"/>
        <v>22471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6"/>
        <v>101</v>
      </c>
      <c r="Q420">
        <f t="shared" si="37"/>
        <v>216.75</v>
      </c>
      <c r="R420" s="10" t="s">
        <v>8307</v>
      </c>
      <c r="S420" t="s">
        <v>8312</v>
      </c>
      <c r="T420" s="14">
        <f t="shared" si="39"/>
        <v>42178.282372685186</v>
      </c>
      <c r="U420" s="14">
        <f t="shared" si="40"/>
        <v>42208.282372685186</v>
      </c>
      <c r="V420">
        <f t="shared" si="41"/>
        <v>2015</v>
      </c>
    </row>
    <row r="421" spans="1:22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 t="shared" si="38"/>
        <v>8018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6"/>
        <v>100</v>
      </c>
      <c r="Q421">
        <f t="shared" si="37"/>
        <v>110.07</v>
      </c>
      <c r="R421" s="10" t="s">
        <v>8307</v>
      </c>
      <c r="S421" t="s">
        <v>8312</v>
      </c>
      <c r="T421" s="14">
        <f t="shared" si="39"/>
        <v>41394.842442129629</v>
      </c>
      <c r="U421" s="14">
        <f t="shared" si="40"/>
        <v>41454.842442129629</v>
      </c>
      <c r="V421">
        <f t="shared" si="41"/>
        <v>2013</v>
      </c>
    </row>
    <row r="422" spans="1:22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 t="shared" si="38"/>
        <v>1657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6"/>
        <v>0</v>
      </c>
      <c r="Q422">
        <f t="shared" si="37"/>
        <v>4.83</v>
      </c>
      <c r="R422" s="10" t="s">
        <v>8307</v>
      </c>
      <c r="S422" t="s">
        <v>8313</v>
      </c>
      <c r="T422" s="14">
        <f t="shared" si="39"/>
        <v>41682.23646990741</v>
      </c>
      <c r="U422" s="14">
        <f t="shared" si="40"/>
        <v>41712.194803240738</v>
      </c>
      <c r="V422">
        <f t="shared" si="41"/>
        <v>2014</v>
      </c>
    </row>
    <row r="423" spans="1:22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 t="shared" si="38"/>
        <v>7651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6"/>
        <v>2</v>
      </c>
      <c r="Q423">
        <f t="shared" si="37"/>
        <v>50.17</v>
      </c>
      <c r="R423" s="10" t="s">
        <v>8307</v>
      </c>
      <c r="S423" t="s">
        <v>8313</v>
      </c>
      <c r="T423" s="14">
        <f t="shared" si="39"/>
        <v>42177.491388888884</v>
      </c>
      <c r="U423" s="14">
        <f t="shared" si="40"/>
        <v>42237.491388888884</v>
      </c>
      <c r="V423">
        <f t="shared" si="41"/>
        <v>2015</v>
      </c>
    </row>
    <row r="424" spans="1:22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 t="shared" si="38"/>
        <v>20215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6"/>
        <v>1</v>
      </c>
      <c r="Q424">
        <f t="shared" si="37"/>
        <v>35.83</v>
      </c>
      <c r="R424" s="10" t="s">
        <v>8307</v>
      </c>
      <c r="S424" t="s">
        <v>8313</v>
      </c>
      <c r="T424" s="14">
        <f t="shared" si="39"/>
        <v>41863.260381944441</v>
      </c>
      <c r="U424" s="14">
        <f t="shared" si="40"/>
        <v>41893.260381944441</v>
      </c>
      <c r="V424">
        <f t="shared" si="41"/>
        <v>2014</v>
      </c>
    </row>
    <row r="425" spans="1:22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 t="shared" si="38"/>
        <v>10077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6"/>
        <v>1</v>
      </c>
      <c r="Q425">
        <f t="shared" si="37"/>
        <v>11.77</v>
      </c>
      <c r="R425" s="10" t="s">
        <v>8307</v>
      </c>
      <c r="S425" t="s">
        <v>8313</v>
      </c>
      <c r="T425" s="14">
        <f t="shared" si="39"/>
        <v>41400.92627314815</v>
      </c>
      <c r="U425" s="14">
        <f t="shared" si="40"/>
        <v>41430.92627314815</v>
      </c>
      <c r="V425">
        <f t="shared" si="41"/>
        <v>2013</v>
      </c>
    </row>
    <row r="426" spans="1:22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 t="shared" si="38"/>
        <v>1602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6"/>
        <v>7</v>
      </c>
      <c r="Q426">
        <f t="shared" si="37"/>
        <v>40.78</v>
      </c>
      <c r="R426" s="10" t="s">
        <v>8307</v>
      </c>
      <c r="S426" t="s">
        <v>8313</v>
      </c>
      <c r="T426" s="14">
        <f t="shared" si="39"/>
        <v>40934.376145833332</v>
      </c>
      <c r="U426" s="14">
        <f t="shared" si="40"/>
        <v>40994.334479166668</v>
      </c>
      <c r="V426">
        <f t="shared" si="41"/>
        <v>2012</v>
      </c>
    </row>
    <row r="427" spans="1:22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 t="shared" si="38"/>
        <v>25003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6"/>
        <v>0</v>
      </c>
      <c r="Q427">
        <f t="shared" si="37"/>
        <v>3</v>
      </c>
      <c r="R427" s="10" t="s">
        <v>8307</v>
      </c>
      <c r="S427" t="s">
        <v>8313</v>
      </c>
      <c r="T427" s="14">
        <f t="shared" si="39"/>
        <v>42275.861157407402</v>
      </c>
      <c r="U427" s="14">
        <f t="shared" si="40"/>
        <v>42335.902824074074</v>
      </c>
      <c r="V427">
        <f t="shared" si="41"/>
        <v>2015</v>
      </c>
    </row>
    <row r="428" spans="1:22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 t="shared" si="38"/>
        <v>5067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6"/>
        <v>1</v>
      </c>
      <c r="Q428">
        <f t="shared" si="37"/>
        <v>16.63</v>
      </c>
      <c r="R428" s="10" t="s">
        <v>8307</v>
      </c>
      <c r="S428" t="s">
        <v>8313</v>
      </c>
      <c r="T428" s="14">
        <f t="shared" si="39"/>
        <v>42400.711967592593</v>
      </c>
      <c r="U428" s="14">
        <f t="shared" si="40"/>
        <v>42430.711967592593</v>
      </c>
      <c r="V428">
        <f t="shared" si="41"/>
        <v>2016</v>
      </c>
    </row>
    <row r="429" spans="1:22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>
        <f t="shared" si="38"/>
        <v>3250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6"/>
        <v>0</v>
      </c>
      <c r="Q429">
        <f t="shared" si="37"/>
        <v>0</v>
      </c>
      <c r="R429" s="10" t="s">
        <v>8307</v>
      </c>
      <c r="S429" t="s">
        <v>8313</v>
      </c>
      <c r="T429" s="14">
        <f t="shared" si="39"/>
        <v>42285.909027777772</v>
      </c>
      <c r="U429" s="14">
        <f t="shared" si="40"/>
        <v>42299.790972222225</v>
      </c>
      <c r="V429">
        <f t="shared" si="41"/>
        <v>2015</v>
      </c>
    </row>
    <row r="430" spans="1:22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 t="shared" si="38"/>
        <v>6338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6"/>
        <v>6</v>
      </c>
      <c r="Q430">
        <f t="shared" si="37"/>
        <v>52</v>
      </c>
      <c r="R430" s="10" t="s">
        <v>8307</v>
      </c>
      <c r="S430" t="s">
        <v>8313</v>
      </c>
      <c r="T430" s="14">
        <f t="shared" si="39"/>
        <v>41778.766724537039</v>
      </c>
      <c r="U430" s="14">
        <f t="shared" si="40"/>
        <v>41806.916666666664</v>
      </c>
      <c r="V430">
        <f t="shared" si="41"/>
        <v>2014</v>
      </c>
    </row>
    <row r="431" spans="1:22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>
        <f t="shared" si="38"/>
        <v>2500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6"/>
        <v>0</v>
      </c>
      <c r="Q431">
        <f t="shared" si="37"/>
        <v>0</v>
      </c>
      <c r="R431" s="10" t="s">
        <v>8307</v>
      </c>
      <c r="S431" t="s">
        <v>8313</v>
      </c>
      <c r="T431" s="14">
        <f t="shared" si="39"/>
        <v>40070.901412037041</v>
      </c>
      <c r="U431" s="14">
        <f t="shared" si="40"/>
        <v>40144.207638888889</v>
      </c>
      <c r="V431">
        <f t="shared" si="41"/>
        <v>2009</v>
      </c>
    </row>
    <row r="432" spans="1:22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 t="shared" si="38"/>
        <v>512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6"/>
        <v>2</v>
      </c>
      <c r="Q432">
        <f t="shared" si="37"/>
        <v>4.8</v>
      </c>
      <c r="R432" s="10" t="s">
        <v>8307</v>
      </c>
      <c r="S432" t="s">
        <v>8313</v>
      </c>
      <c r="T432" s="14">
        <f t="shared" si="39"/>
        <v>41513.107256944444</v>
      </c>
      <c r="U432" s="14">
        <f t="shared" si="40"/>
        <v>41528.107256944444</v>
      </c>
      <c r="V432">
        <f t="shared" si="41"/>
        <v>2013</v>
      </c>
    </row>
    <row r="433" spans="1:22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 t="shared" si="38"/>
        <v>1708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6"/>
        <v>14</v>
      </c>
      <c r="Q433">
        <f t="shared" si="37"/>
        <v>51.88</v>
      </c>
      <c r="R433" s="10" t="s">
        <v>8307</v>
      </c>
      <c r="S433" t="s">
        <v>8313</v>
      </c>
      <c r="T433" s="14">
        <f t="shared" si="39"/>
        <v>42526.871331018512</v>
      </c>
      <c r="U433" s="14">
        <f t="shared" si="40"/>
        <v>42556.871331018512</v>
      </c>
      <c r="V433">
        <f t="shared" si="41"/>
        <v>2016</v>
      </c>
    </row>
    <row r="434" spans="1:22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 t="shared" si="38"/>
        <v>3285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6"/>
        <v>10</v>
      </c>
      <c r="Q434">
        <f t="shared" si="37"/>
        <v>71.25</v>
      </c>
      <c r="R434" s="10" t="s">
        <v>8307</v>
      </c>
      <c r="S434" t="s">
        <v>8313</v>
      </c>
      <c r="T434" s="14">
        <f t="shared" si="39"/>
        <v>42238.726631944446</v>
      </c>
      <c r="U434" s="14">
        <f t="shared" si="40"/>
        <v>42298.726631944446</v>
      </c>
      <c r="V434">
        <f t="shared" si="41"/>
        <v>2015</v>
      </c>
    </row>
    <row r="435" spans="1:22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>
        <f t="shared" si="38"/>
        <v>1500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6"/>
        <v>0</v>
      </c>
      <c r="Q435">
        <f t="shared" si="37"/>
        <v>0</v>
      </c>
      <c r="R435" s="10" t="s">
        <v>8307</v>
      </c>
      <c r="S435" t="s">
        <v>8313</v>
      </c>
      <c r="T435" s="14">
        <f t="shared" si="39"/>
        <v>42228.629884259266</v>
      </c>
      <c r="U435" s="14">
        <f t="shared" si="40"/>
        <v>42288.629884259266</v>
      </c>
      <c r="V435">
        <f t="shared" si="41"/>
        <v>2015</v>
      </c>
    </row>
    <row r="436" spans="1:22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 t="shared" si="38"/>
        <v>1313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6"/>
        <v>5</v>
      </c>
      <c r="Q436">
        <f t="shared" si="37"/>
        <v>62.5</v>
      </c>
      <c r="R436" s="10" t="s">
        <v>8307</v>
      </c>
      <c r="S436" t="s">
        <v>8313</v>
      </c>
      <c r="T436" s="14">
        <f t="shared" si="39"/>
        <v>41576.834513888891</v>
      </c>
      <c r="U436" s="14">
        <f t="shared" si="40"/>
        <v>41609.876180555555</v>
      </c>
      <c r="V436">
        <f t="shared" si="41"/>
        <v>2013</v>
      </c>
    </row>
    <row r="437" spans="1:22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 t="shared" si="38"/>
        <v>55002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6"/>
        <v>0</v>
      </c>
      <c r="Q437">
        <f t="shared" si="37"/>
        <v>1</v>
      </c>
      <c r="R437" s="10" t="s">
        <v>8307</v>
      </c>
      <c r="S437" t="s">
        <v>8313</v>
      </c>
      <c r="T437" s="14">
        <f t="shared" si="39"/>
        <v>41500.747453703705</v>
      </c>
      <c r="U437" s="14">
        <f t="shared" si="40"/>
        <v>41530.747453703705</v>
      </c>
      <c r="V437">
        <f t="shared" si="41"/>
        <v>2013</v>
      </c>
    </row>
    <row r="438" spans="1:22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>
        <f t="shared" si="38"/>
        <v>500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6"/>
        <v>0</v>
      </c>
      <c r="Q438">
        <f t="shared" si="37"/>
        <v>0</v>
      </c>
      <c r="R438" s="10" t="s">
        <v>8307</v>
      </c>
      <c r="S438" t="s">
        <v>8313</v>
      </c>
      <c r="T438" s="14">
        <f t="shared" si="39"/>
        <v>41456.36241898148</v>
      </c>
      <c r="U438" s="14">
        <f t="shared" si="40"/>
        <v>41486.36241898148</v>
      </c>
      <c r="V438">
        <f t="shared" si="41"/>
        <v>2013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>
        <f t="shared" si="38"/>
        <v>3500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6"/>
        <v>0</v>
      </c>
      <c r="Q439">
        <f t="shared" si="37"/>
        <v>0</v>
      </c>
      <c r="R439" s="10" t="s">
        <v>8307</v>
      </c>
      <c r="S439" t="s">
        <v>8313</v>
      </c>
      <c r="T439" s="14">
        <f t="shared" si="39"/>
        <v>42591.31858796296</v>
      </c>
      <c r="U439" s="14">
        <f t="shared" si="40"/>
        <v>42651.31858796296</v>
      </c>
      <c r="V439">
        <f t="shared" si="41"/>
        <v>2016</v>
      </c>
    </row>
    <row r="440" spans="1:22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 t="shared" si="38"/>
        <v>10938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6"/>
        <v>9</v>
      </c>
      <c r="Q440">
        <f t="shared" si="37"/>
        <v>170.55</v>
      </c>
      <c r="R440" s="10" t="s">
        <v>8307</v>
      </c>
      <c r="S440" t="s">
        <v>8313</v>
      </c>
      <c r="T440" s="14">
        <f t="shared" si="39"/>
        <v>42296.261087962965</v>
      </c>
      <c r="U440" s="14">
        <f t="shared" si="40"/>
        <v>42326.302754629629</v>
      </c>
      <c r="V440">
        <f t="shared" si="41"/>
        <v>2015</v>
      </c>
    </row>
    <row r="441" spans="1:22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>
        <f t="shared" si="38"/>
        <v>225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6"/>
        <v>0</v>
      </c>
      <c r="Q441">
        <f t="shared" si="37"/>
        <v>0</v>
      </c>
      <c r="R441" s="10" t="s">
        <v>8307</v>
      </c>
      <c r="S441" t="s">
        <v>8313</v>
      </c>
      <c r="T441" s="14">
        <f t="shared" si="39"/>
        <v>41919.761782407404</v>
      </c>
      <c r="U441" s="14">
        <f t="shared" si="40"/>
        <v>41929.761782407404</v>
      </c>
      <c r="V441">
        <f t="shared" si="41"/>
        <v>2014</v>
      </c>
    </row>
    <row r="442" spans="1:22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 t="shared" si="38"/>
        <v>2503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6"/>
        <v>0</v>
      </c>
      <c r="Q442">
        <f t="shared" si="37"/>
        <v>5</v>
      </c>
      <c r="R442" s="10" t="s">
        <v>8307</v>
      </c>
      <c r="S442" t="s">
        <v>8313</v>
      </c>
      <c r="T442" s="14">
        <f t="shared" si="39"/>
        <v>42423.985567129625</v>
      </c>
      <c r="U442" s="14">
        <f t="shared" si="40"/>
        <v>42453.943900462968</v>
      </c>
      <c r="V442">
        <f t="shared" si="41"/>
        <v>2016</v>
      </c>
    </row>
    <row r="443" spans="1:22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>
        <f t="shared" si="38"/>
        <v>200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6"/>
        <v>0</v>
      </c>
      <c r="Q443">
        <f t="shared" si="37"/>
        <v>0</v>
      </c>
      <c r="R443" s="10" t="s">
        <v>8307</v>
      </c>
      <c r="S443" t="s">
        <v>8313</v>
      </c>
      <c r="T443" s="14">
        <f t="shared" si="39"/>
        <v>41550.793935185182</v>
      </c>
      <c r="U443" s="14">
        <f t="shared" si="40"/>
        <v>41580.793935185182</v>
      </c>
      <c r="V443">
        <f t="shared" si="41"/>
        <v>2013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 t="shared" si="38"/>
        <v>11846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6"/>
        <v>39</v>
      </c>
      <c r="Q444">
        <f t="shared" si="37"/>
        <v>393.59</v>
      </c>
      <c r="R444" s="10" t="s">
        <v>8307</v>
      </c>
      <c r="S444" t="s">
        <v>8313</v>
      </c>
      <c r="T444" s="14">
        <f t="shared" si="39"/>
        <v>42024.888692129629</v>
      </c>
      <c r="U444" s="14">
        <f t="shared" si="40"/>
        <v>42054.888692129629</v>
      </c>
      <c r="V444">
        <f t="shared" si="41"/>
        <v>2015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 t="shared" si="38"/>
        <v>5005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6"/>
        <v>0</v>
      </c>
      <c r="Q445">
        <f t="shared" si="37"/>
        <v>5</v>
      </c>
      <c r="R445" s="10" t="s">
        <v>8307</v>
      </c>
      <c r="S445" t="s">
        <v>8313</v>
      </c>
      <c r="T445" s="14">
        <f t="shared" si="39"/>
        <v>41650.015057870369</v>
      </c>
      <c r="U445" s="14">
        <f t="shared" si="40"/>
        <v>41680.015057870369</v>
      </c>
      <c r="V445">
        <f t="shared" si="41"/>
        <v>2014</v>
      </c>
    </row>
    <row r="446" spans="1:22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 t="shared" si="38"/>
        <v>525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6"/>
        <v>5</v>
      </c>
      <c r="Q446">
        <f t="shared" si="37"/>
        <v>50</v>
      </c>
      <c r="R446" s="10" t="s">
        <v>8307</v>
      </c>
      <c r="S446" t="s">
        <v>8313</v>
      </c>
      <c r="T446" s="14">
        <f t="shared" si="39"/>
        <v>40894.906956018516</v>
      </c>
      <c r="U446" s="14">
        <f t="shared" si="40"/>
        <v>40954.906956018516</v>
      </c>
      <c r="V446">
        <f t="shared" si="41"/>
        <v>2011</v>
      </c>
    </row>
    <row r="447" spans="1:22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 t="shared" si="38"/>
        <v>30001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6"/>
        <v>0</v>
      </c>
      <c r="Q447">
        <f t="shared" si="37"/>
        <v>1</v>
      </c>
      <c r="R447" s="10" t="s">
        <v>8307</v>
      </c>
      <c r="S447" t="s">
        <v>8313</v>
      </c>
      <c r="T447" s="14">
        <f t="shared" si="39"/>
        <v>42130.335358796292</v>
      </c>
      <c r="U447" s="14">
        <f t="shared" si="40"/>
        <v>42145.335358796292</v>
      </c>
      <c r="V447">
        <f t="shared" si="41"/>
        <v>2015</v>
      </c>
    </row>
    <row r="448" spans="1:22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 t="shared" si="38"/>
        <v>5633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6"/>
        <v>7</v>
      </c>
      <c r="Q448">
        <f t="shared" si="37"/>
        <v>47.88</v>
      </c>
      <c r="R448" s="10" t="s">
        <v>8307</v>
      </c>
      <c r="S448" t="s">
        <v>8313</v>
      </c>
      <c r="T448" s="14">
        <f t="shared" si="39"/>
        <v>42037.083564814813</v>
      </c>
      <c r="U448" s="14">
        <f t="shared" si="40"/>
        <v>42067.083564814813</v>
      </c>
      <c r="V448">
        <f t="shared" si="41"/>
        <v>2015</v>
      </c>
    </row>
    <row r="449" spans="1:22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 t="shared" si="38"/>
        <v>15003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6"/>
        <v>0</v>
      </c>
      <c r="Q449">
        <f t="shared" si="37"/>
        <v>5</v>
      </c>
      <c r="R449" s="10" t="s">
        <v>8307</v>
      </c>
      <c r="S449" t="s">
        <v>8313</v>
      </c>
      <c r="T449" s="14">
        <f t="shared" si="39"/>
        <v>41331.555127314816</v>
      </c>
      <c r="U449" s="14">
        <f t="shared" si="40"/>
        <v>41356.513460648144</v>
      </c>
      <c r="V449">
        <f t="shared" si="41"/>
        <v>2013</v>
      </c>
    </row>
    <row r="450" spans="1:22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 t="shared" si="38"/>
        <v>1291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ref="P450:P513" si="42">ROUND(E450/D450*100,0)</f>
        <v>3</v>
      </c>
      <c r="Q450">
        <f t="shared" ref="Q450:Q513" si="43">IFERROR(ROUND(E450/M450,2),0)</f>
        <v>20.5</v>
      </c>
      <c r="R450" s="10" t="s">
        <v>8307</v>
      </c>
      <c r="S450" t="s">
        <v>8313</v>
      </c>
      <c r="T450" s="14">
        <f t="shared" si="39"/>
        <v>41753.758043981477</v>
      </c>
      <c r="U450" s="14">
        <f t="shared" si="40"/>
        <v>41773.758043981477</v>
      </c>
      <c r="V450">
        <f t="shared" si="41"/>
        <v>2014</v>
      </c>
    </row>
    <row r="451" spans="1:22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 t="shared" ref="F451:F514" si="44">ROUND(AVERAGE(D451:E451),0)</f>
        <v>1023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si="42"/>
        <v>2</v>
      </c>
      <c r="Q451">
        <f t="shared" si="43"/>
        <v>9</v>
      </c>
      <c r="R451" s="10" t="s">
        <v>8307</v>
      </c>
      <c r="S451" t="s">
        <v>8313</v>
      </c>
      <c r="T451" s="14">
        <f t="shared" ref="T451:T514" si="45">(((K451/60)/60)/24)+DATE(1970,1,1)</f>
        <v>41534.568113425928</v>
      </c>
      <c r="U451" s="14">
        <f t="shared" ref="U451:U514" si="46">(((J451/60)/60)/24)+DATE(1970,1,1)</f>
        <v>41564.568113425928</v>
      </c>
      <c r="V451">
        <f t="shared" ref="V451:V514" si="47">YEAR(T451)</f>
        <v>2013</v>
      </c>
    </row>
    <row r="452" spans="1:22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 t="shared" si="44"/>
        <v>25198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42"/>
        <v>1</v>
      </c>
      <c r="Q452">
        <f t="shared" si="43"/>
        <v>56.57</v>
      </c>
      <c r="R452" s="10" t="s">
        <v>8307</v>
      </c>
      <c r="S452" t="s">
        <v>8313</v>
      </c>
      <c r="T452" s="14">
        <f t="shared" si="45"/>
        <v>41654.946759259255</v>
      </c>
      <c r="U452" s="14">
        <f t="shared" si="46"/>
        <v>41684.946759259255</v>
      </c>
      <c r="V452">
        <f t="shared" si="47"/>
        <v>2014</v>
      </c>
    </row>
    <row r="453" spans="1:22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>
        <f t="shared" si="44"/>
        <v>10000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42"/>
        <v>0</v>
      </c>
      <c r="Q453">
        <f t="shared" si="43"/>
        <v>0</v>
      </c>
      <c r="R453" s="10" t="s">
        <v>8307</v>
      </c>
      <c r="S453" t="s">
        <v>8313</v>
      </c>
      <c r="T453" s="14">
        <f t="shared" si="45"/>
        <v>41634.715173611112</v>
      </c>
      <c r="U453" s="14">
        <f t="shared" si="46"/>
        <v>41664.715173611112</v>
      </c>
      <c r="V453">
        <f t="shared" si="47"/>
        <v>2013</v>
      </c>
    </row>
    <row r="454" spans="1:22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 t="shared" si="44"/>
        <v>615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42"/>
        <v>64</v>
      </c>
      <c r="Q454">
        <f t="shared" si="43"/>
        <v>40</v>
      </c>
      <c r="R454" s="10" t="s">
        <v>8307</v>
      </c>
      <c r="S454" t="s">
        <v>8313</v>
      </c>
      <c r="T454" s="14">
        <f t="shared" si="45"/>
        <v>42107.703877314809</v>
      </c>
      <c r="U454" s="14">
        <f t="shared" si="46"/>
        <v>42137.703877314809</v>
      </c>
      <c r="V454">
        <f t="shared" si="47"/>
        <v>2015</v>
      </c>
    </row>
    <row r="455" spans="1:22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 t="shared" si="44"/>
        <v>47451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42"/>
        <v>0</v>
      </c>
      <c r="Q455">
        <f t="shared" si="43"/>
        <v>13</v>
      </c>
      <c r="R455" s="10" t="s">
        <v>8307</v>
      </c>
      <c r="S455" t="s">
        <v>8313</v>
      </c>
      <c r="T455" s="14">
        <f t="shared" si="45"/>
        <v>42038.824988425928</v>
      </c>
      <c r="U455" s="14">
        <f t="shared" si="46"/>
        <v>42054.824988425928</v>
      </c>
      <c r="V455">
        <f t="shared" si="47"/>
        <v>2015</v>
      </c>
    </row>
    <row r="456" spans="1:22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 t="shared" si="44"/>
        <v>5041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42"/>
        <v>1</v>
      </c>
      <c r="Q456">
        <f t="shared" si="43"/>
        <v>16.399999999999999</v>
      </c>
      <c r="R456" s="10" t="s">
        <v>8307</v>
      </c>
      <c r="S456" t="s">
        <v>8313</v>
      </c>
      <c r="T456" s="14">
        <f t="shared" si="45"/>
        <v>41938.717256944445</v>
      </c>
      <c r="U456" s="14">
        <f t="shared" si="46"/>
        <v>41969.551388888889</v>
      </c>
      <c r="V456">
        <f t="shared" si="47"/>
        <v>2014</v>
      </c>
    </row>
    <row r="457" spans="1:22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 t="shared" si="44"/>
        <v>32523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42"/>
        <v>0</v>
      </c>
      <c r="Q457">
        <f t="shared" si="43"/>
        <v>22.5</v>
      </c>
      <c r="R457" s="10" t="s">
        <v>8307</v>
      </c>
      <c r="S457" t="s">
        <v>8313</v>
      </c>
      <c r="T457" s="14">
        <f t="shared" si="45"/>
        <v>40971.002569444441</v>
      </c>
      <c r="U457" s="14">
        <f t="shared" si="46"/>
        <v>41016.021527777775</v>
      </c>
      <c r="V457">
        <f t="shared" si="47"/>
        <v>2012</v>
      </c>
    </row>
    <row r="458" spans="1:22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 t="shared" si="44"/>
        <v>4475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42"/>
        <v>1</v>
      </c>
      <c r="Q458">
        <f t="shared" si="43"/>
        <v>20.329999999999998</v>
      </c>
      <c r="R458" s="10" t="s">
        <v>8307</v>
      </c>
      <c r="S458" t="s">
        <v>8313</v>
      </c>
      <c r="T458" s="14">
        <f t="shared" si="45"/>
        <v>41547.694456018515</v>
      </c>
      <c r="U458" s="14">
        <f t="shared" si="46"/>
        <v>41569.165972222225</v>
      </c>
      <c r="V458">
        <f t="shared" si="47"/>
        <v>2013</v>
      </c>
    </row>
    <row r="459" spans="1:22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>
        <f t="shared" si="44"/>
        <v>10000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42"/>
        <v>0</v>
      </c>
      <c r="Q459">
        <f t="shared" si="43"/>
        <v>0</v>
      </c>
      <c r="R459" s="10" t="s">
        <v>8307</v>
      </c>
      <c r="S459" t="s">
        <v>8313</v>
      </c>
      <c r="T459" s="14">
        <f t="shared" si="45"/>
        <v>41837.767500000002</v>
      </c>
      <c r="U459" s="14">
        <f t="shared" si="46"/>
        <v>41867.767500000002</v>
      </c>
      <c r="V459">
        <f t="shared" si="47"/>
        <v>2014</v>
      </c>
    </row>
    <row r="460" spans="1:22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 t="shared" si="44"/>
        <v>5411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42"/>
        <v>8</v>
      </c>
      <c r="Q460">
        <f t="shared" si="43"/>
        <v>16.760000000000002</v>
      </c>
      <c r="R460" s="10" t="s">
        <v>8307</v>
      </c>
      <c r="S460" t="s">
        <v>8313</v>
      </c>
      <c r="T460" s="14">
        <f t="shared" si="45"/>
        <v>41378.69976851852</v>
      </c>
      <c r="U460" s="14">
        <f t="shared" si="46"/>
        <v>41408.69976851852</v>
      </c>
      <c r="V460">
        <f t="shared" si="47"/>
        <v>2013</v>
      </c>
    </row>
    <row r="461" spans="1:22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 t="shared" si="44"/>
        <v>19513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42"/>
        <v>0</v>
      </c>
      <c r="Q461">
        <f t="shared" si="43"/>
        <v>25</v>
      </c>
      <c r="R461" s="10" t="s">
        <v>8307</v>
      </c>
      <c r="S461" t="s">
        <v>8313</v>
      </c>
      <c r="T461" s="14">
        <f t="shared" si="45"/>
        <v>40800.6403587963</v>
      </c>
      <c r="U461" s="14">
        <f t="shared" si="46"/>
        <v>40860.682025462964</v>
      </c>
      <c r="V461">
        <f t="shared" si="47"/>
        <v>2011</v>
      </c>
    </row>
    <row r="462" spans="1:22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 t="shared" si="44"/>
        <v>4263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42"/>
        <v>0</v>
      </c>
      <c r="Q462">
        <f t="shared" si="43"/>
        <v>12.5</v>
      </c>
      <c r="R462" s="10" t="s">
        <v>8307</v>
      </c>
      <c r="S462" t="s">
        <v>8313</v>
      </c>
      <c r="T462" s="14">
        <f t="shared" si="45"/>
        <v>41759.542534722219</v>
      </c>
      <c r="U462" s="14">
        <f t="shared" si="46"/>
        <v>41791.166666666664</v>
      </c>
      <c r="V462">
        <f t="shared" si="47"/>
        <v>2014</v>
      </c>
    </row>
    <row r="463" spans="1:22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>
        <f t="shared" si="44"/>
        <v>275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42"/>
        <v>0</v>
      </c>
      <c r="Q463">
        <f t="shared" si="43"/>
        <v>0</v>
      </c>
      <c r="R463" s="10" t="s">
        <v>8307</v>
      </c>
      <c r="S463" t="s">
        <v>8313</v>
      </c>
      <c r="T463" s="14">
        <f t="shared" si="45"/>
        <v>41407.84684027778</v>
      </c>
      <c r="U463" s="14">
        <f t="shared" si="46"/>
        <v>41427.84684027778</v>
      </c>
      <c r="V463">
        <f t="shared" si="47"/>
        <v>2013</v>
      </c>
    </row>
    <row r="464" spans="1:22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>
        <f t="shared" si="44"/>
        <v>50000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42"/>
        <v>0</v>
      </c>
      <c r="Q464">
        <f t="shared" si="43"/>
        <v>0</v>
      </c>
      <c r="R464" s="10" t="s">
        <v>8307</v>
      </c>
      <c r="S464" t="s">
        <v>8313</v>
      </c>
      <c r="T464" s="14">
        <f t="shared" si="45"/>
        <v>40705.126631944448</v>
      </c>
      <c r="U464" s="14">
        <f t="shared" si="46"/>
        <v>40765.126631944448</v>
      </c>
      <c r="V464">
        <f t="shared" si="47"/>
        <v>2011</v>
      </c>
    </row>
    <row r="465" spans="1:22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 t="shared" si="44"/>
        <v>28125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42"/>
        <v>2</v>
      </c>
      <c r="Q465">
        <f t="shared" si="43"/>
        <v>113.64</v>
      </c>
      <c r="R465" s="10" t="s">
        <v>8307</v>
      </c>
      <c r="S465" t="s">
        <v>8313</v>
      </c>
      <c r="T465" s="14">
        <f t="shared" si="45"/>
        <v>40750.710104166668</v>
      </c>
      <c r="U465" s="14">
        <f t="shared" si="46"/>
        <v>40810.710104166668</v>
      </c>
      <c r="V465">
        <f t="shared" si="47"/>
        <v>2011</v>
      </c>
    </row>
    <row r="466" spans="1:22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 t="shared" si="44"/>
        <v>506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42"/>
        <v>0</v>
      </c>
      <c r="Q466">
        <f t="shared" si="43"/>
        <v>1</v>
      </c>
      <c r="R466" s="10" t="s">
        <v>8307</v>
      </c>
      <c r="S466" t="s">
        <v>8313</v>
      </c>
      <c r="T466" s="14">
        <f t="shared" si="45"/>
        <v>42488.848784722228</v>
      </c>
      <c r="U466" s="14">
        <f t="shared" si="46"/>
        <v>42508.848784722228</v>
      </c>
      <c r="V466">
        <f t="shared" si="47"/>
        <v>2016</v>
      </c>
    </row>
    <row r="467" spans="1:22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 t="shared" si="44"/>
        <v>325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42"/>
        <v>27</v>
      </c>
      <c r="Q467">
        <f t="shared" si="43"/>
        <v>17.25</v>
      </c>
      <c r="R467" s="10" t="s">
        <v>8307</v>
      </c>
      <c r="S467" t="s">
        <v>8313</v>
      </c>
      <c r="T467" s="14">
        <f t="shared" si="45"/>
        <v>41801.120069444441</v>
      </c>
      <c r="U467" s="14">
        <f t="shared" si="46"/>
        <v>41817.120069444441</v>
      </c>
      <c r="V467">
        <f t="shared" si="47"/>
        <v>2014</v>
      </c>
    </row>
    <row r="468" spans="1:22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 t="shared" si="44"/>
        <v>5038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42"/>
        <v>1</v>
      </c>
      <c r="Q468">
        <f t="shared" si="43"/>
        <v>15.2</v>
      </c>
      <c r="R468" s="10" t="s">
        <v>8307</v>
      </c>
      <c r="S468" t="s">
        <v>8313</v>
      </c>
      <c r="T468" s="14">
        <f t="shared" si="45"/>
        <v>41129.942870370374</v>
      </c>
      <c r="U468" s="14">
        <f t="shared" si="46"/>
        <v>41159.942870370374</v>
      </c>
      <c r="V468">
        <f t="shared" si="47"/>
        <v>2012</v>
      </c>
    </row>
    <row r="469" spans="1:22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 t="shared" si="44"/>
        <v>12158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42"/>
        <v>22</v>
      </c>
      <c r="Q469">
        <f t="shared" si="43"/>
        <v>110.64</v>
      </c>
      <c r="R469" s="10" t="s">
        <v>8307</v>
      </c>
      <c r="S469" t="s">
        <v>8313</v>
      </c>
      <c r="T469" s="14">
        <f t="shared" si="45"/>
        <v>41135.679791666669</v>
      </c>
      <c r="U469" s="14">
        <f t="shared" si="46"/>
        <v>41180.679791666669</v>
      </c>
      <c r="V469">
        <f t="shared" si="47"/>
        <v>2012</v>
      </c>
    </row>
    <row r="470" spans="1:22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>
        <f t="shared" si="44"/>
        <v>3750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42"/>
        <v>0</v>
      </c>
      <c r="Q470">
        <f t="shared" si="43"/>
        <v>0</v>
      </c>
      <c r="R470" s="10" t="s">
        <v>8307</v>
      </c>
      <c r="S470" t="s">
        <v>8313</v>
      </c>
      <c r="T470" s="14">
        <f t="shared" si="45"/>
        <v>41041.167627314811</v>
      </c>
      <c r="U470" s="14">
        <f t="shared" si="46"/>
        <v>41101.160474537035</v>
      </c>
      <c r="V470">
        <f t="shared" si="47"/>
        <v>2012</v>
      </c>
    </row>
    <row r="471" spans="1:22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>
        <f t="shared" si="44"/>
        <v>3000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42"/>
        <v>0</v>
      </c>
      <c r="Q471">
        <f t="shared" si="43"/>
        <v>0</v>
      </c>
      <c r="R471" s="10" t="s">
        <v>8307</v>
      </c>
      <c r="S471" t="s">
        <v>8313</v>
      </c>
      <c r="T471" s="14">
        <f t="shared" si="45"/>
        <v>41827.989861111113</v>
      </c>
      <c r="U471" s="14">
        <f t="shared" si="46"/>
        <v>41887.989861111113</v>
      </c>
      <c r="V471">
        <f t="shared" si="47"/>
        <v>2014</v>
      </c>
    </row>
    <row r="472" spans="1:22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 t="shared" si="44"/>
        <v>2526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42"/>
        <v>1</v>
      </c>
      <c r="Q472">
        <f t="shared" si="43"/>
        <v>25.5</v>
      </c>
      <c r="R472" s="10" t="s">
        <v>8307</v>
      </c>
      <c r="S472" t="s">
        <v>8313</v>
      </c>
      <c r="T472" s="14">
        <f t="shared" si="45"/>
        <v>41605.167696759258</v>
      </c>
      <c r="U472" s="14">
        <f t="shared" si="46"/>
        <v>41655.166666666664</v>
      </c>
      <c r="V472">
        <f t="shared" si="47"/>
        <v>2013</v>
      </c>
    </row>
    <row r="473" spans="1:22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 t="shared" si="44"/>
        <v>30771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42"/>
        <v>12</v>
      </c>
      <c r="Q473">
        <f t="shared" si="43"/>
        <v>38.479999999999997</v>
      </c>
      <c r="R473" s="10" t="s">
        <v>8307</v>
      </c>
      <c r="S473" t="s">
        <v>8313</v>
      </c>
      <c r="T473" s="14">
        <f t="shared" si="45"/>
        <v>41703.721979166665</v>
      </c>
      <c r="U473" s="14">
        <f t="shared" si="46"/>
        <v>41748.680312500001</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 t="shared" si="44"/>
        <v>471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42"/>
        <v>18</v>
      </c>
      <c r="Q474">
        <f t="shared" si="43"/>
        <v>28.2</v>
      </c>
      <c r="R474" s="10" t="s">
        <v>8307</v>
      </c>
      <c r="S474" t="s">
        <v>8313</v>
      </c>
      <c r="T474" s="14">
        <f t="shared" si="45"/>
        <v>41844.922662037039</v>
      </c>
      <c r="U474" s="14">
        <f t="shared" si="46"/>
        <v>41874.922662037039</v>
      </c>
      <c r="V474">
        <f t="shared" si="47"/>
        <v>2014</v>
      </c>
    </row>
    <row r="475" spans="1:22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 t="shared" si="44"/>
        <v>15431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42"/>
        <v>3</v>
      </c>
      <c r="Q475">
        <f t="shared" si="43"/>
        <v>61.5</v>
      </c>
      <c r="R475" s="10" t="s">
        <v>8307</v>
      </c>
      <c r="S475" t="s">
        <v>8313</v>
      </c>
      <c r="T475" s="14">
        <f t="shared" si="45"/>
        <v>41869.698136574072</v>
      </c>
      <c r="U475" s="14">
        <f t="shared" si="46"/>
        <v>41899.698136574072</v>
      </c>
      <c r="V475">
        <f t="shared" si="47"/>
        <v>2014</v>
      </c>
    </row>
    <row r="476" spans="1:22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 t="shared" si="44"/>
        <v>1651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42"/>
        <v>0</v>
      </c>
      <c r="Q476">
        <f t="shared" si="43"/>
        <v>1</v>
      </c>
      <c r="R476" s="10" t="s">
        <v>8307</v>
      </c>
      <c r="S476" t="s">
        <v>8313</v>
      </c>
      <c r="T476" s="14">
        <f t="shared" si="45"/>
        <v>42753.329039351855</v>
      </c>
      <c r="U476" s="14">
        <f t="shared" si="46"/>
        <v>42783.329039351855</v>
      </c>
      <c r="V476">
        <f t="shared" si="47"/>
        <v>2017</v>
      </c>
    </row>
    <row r="477" spans="1:22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>
        <f t="shared" si="44"/>
        <v>1000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42"/>
        <v>0</v>
      </c>
      <c r="Q477">
        <f t="shared" si="43"/>
        <v>0</v>
      </c>
      <c r="R477" s="10" t="s">
        <v>8307</v>
      </c>
      <c r="S477" t="s">
        <v>8313</v>
      </c>
      <c r="T477" s="14">
        <f t="shared" si="45"/>
        <v>42100.086145833338</v>
      </c>
      <c r="U477" s="14">
        <f t="shared" si="46"/>
        <v>42130.086145833338</v>
      </c>
      <c r="V477">
        <f t="shared" si="47"/>
        <v>2015</v>
      </c>
    </row>
    <row r="478" spans="1:22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 t="shared" si="44"/>
        <v>112453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42"/>
        <v>2</v>
      </c>
      <c r="Q478">
        <f t="shared" si="43"/>
        <v>39.57</v>
      </c>
      <c r="R478" s="10" t="s">
        <v>8307</v>
      </c>
      <c r="S478" t="s">
        <v>8313</v>
      </c>
      <c r="T478" s="14">
        <f t="shared" si="45"/>
        <v>41757.975011574075</v>
      </c>
      <c r="U478" s="14">
        <f t="shared" si="46"/>
        <v>41793.165972222225</v>
      </c>
      <c r="V478">
        <f t="shared" si="47"/>
        <v>2014</v>
      </c>
    </row>
    <row r="479" spans="1:22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>
        <f t="shared" si="44"/>
        <v>750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42"/>
        <v>0</v>
      </c>
      <c r="Q479">
        <f t="shared" si="43"/>
        <v>0</v>
      </c>
      <c r="R479" s="10" t="s">
        <v>8307</v>
      </c>
      <c r="S479" t="s">
        <v>8313</v>
      </c>
      <c r="T479" s="14">
        <f t="shared" si="45"/>
        <v>40987.83488425926</v>
      </c>
      <c r="U479" s="14">
        <f t="shared" si="46"/>
        <v>41047.83488425926</v>
      </c>
      <c r="V479">
        <f t="shared" si="47"/>
        <v>2012</v>
      </c>
    </row>
    <row r="480" spans="1:22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>
        <f t="shared" si="44"/>
        <v>5000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42"/>
        <v>0</v>
      </c>
      <c r="Q480">
        <f t="shared" si="43"/>
        <v>0</v>
      </c>
      <c r="R480" s="10" t="s">
        <v>8307</v>
      </c>
      <c r="S480" t="s">
        <v>8313</v>
      </c>
      <c r="T480" s="14">
        <f t="shared" si="45"/>
        <v>42065.910983796297</v>
      </c>
      <c r="U480" s="14">
        <f t="shared" si="46"/>
        <v>42095.869317129633</v>
      </c>
      <c r="V480">
        <f t="shared" si="47"/>
        <v>2015</v>
      </c>
    </row>
    <row r="481" spans="1:22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 t="shared" si="44"/>
        <v>9942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42"/>
        <v>33</v>
      </c>
      <c r="Q481">
        <f t="shared" si="43"/>
        <v>88.8</v>
      </c>
      <c r="R481" s="10" t="s">
        <v>8307</v>
      </c>
      <c r="S481" t="s">
        <v>8313</v>
      </c>
      <c r="T481" s="14">
        <f t="shared" si="45"/>
        <v>41904.407812500001</v>
      </c>
      <c r="U481" s="14">
        <f t="shared" si="46"/>
        <v>41964.449479166666</v>
      </c>
      <c r="V481">
        <f t="shared" si="47"/>
        <v>2014</v>
      </c>
    </row>
    <row r="482" spans="1:22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 t="shared" si="44"/>
        <v>23882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42"/>
        <v>19</v>
      </c>
      <c r="Q482">
        <f t="shared" si="43"/>
        <v>55.46</v>
      </c>
      <c r="R482" s="10" t="s">
        <v>8307</v>
      </c>
      <c r="S482" t="s">
        <v>8313</v>
      </c>
      <c r="T482" s="14">
        <f t="shared" si="45"/>
        <v>41465.500173611108</v>
      </c>
      <c r="U482" s="14">
        <f t="shared" si="46"/>
        <v>41495.500173611108</v>
      </c>
      <c r="V482">
        <f t="shared" si="47"/>
        <v>2013</v>
      </c>
    </row>
    <row r="483" spans="1:22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 t="shared" si="44"/>
        <v>15915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42"/>
        <v>6</v>
      </c>
      <c r="Q483">
        <f t="shared" si="43"/>
        <v>87.14</v>
      </c>
      <c r="R483" s="10" t="s">
        <v>8307</v>
      </c>
      <c r="S483" t="s">
        <v>8313</v>
      </c>
      <c r="T483" s="14">
        <f t="shared" si="45"/>
        <v>41162.672326388885</v>
      </c>
      <c r="U483" s="14">
        <f t="shared" si="46"/>
        <v>41192.672326388885</v>
      </c>
      <c r="V483">
        <f t="shared" si="47"/>
        <v>2012</v>
      </c>
    </row>
    <row r="484" spans="1:22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 t="shared" si="44"/>
        <v>5005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42"/>
        <v>0</v>
      </c>
      <c r="Q484">
        <f t="shared" si="43"/>
        <v>10</v>
      </c>
      <c r="R484" s="10" t="s">
        <v>8307</v>
      </c>
      <c r="S484" t="s">
        <v>8313</v>
      </c>
      <c r="T484" s="14">
        <f t="shared" si="45"/>
        <v>42447.896875000006</v>
      </c>
      <c r="U484" s="14">
        <f t="shared" si="46"/>
        <v>42474.606944444444</v>
      </c>
      <c r="V484">
        <f t="shared" si="47"/>
        <v>2016</v>
      </c>
    </row>
    <row r="485" spans="1:22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 t="shared" si="44"/>
        <v>11265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42"/>
        <v>50</v>
      </c>
      <c r="Q485">
        <f t="shared" si="43"/>
        <v>51.22</v>
      </c>
      <c r="R485" s="10" t="s">
        <v>8307</v>
      </c>
      <c r="S485" t="s">
        <v>8313</v>
      </c>
      <c r="T485" s="14">
        <f t="shared" si="45"/>
        <v>41243.197592592594</v>
      </c>
      <c r="U485" s="14">
        <f t="shared" si="46"/>
        <v>41303.197592592594</v>
      </c>
      <c r="V485">
        <f t="shared" si="47"/>
        <v>2012</v>
      </c>
    </row>
    <row r="486" spans="1:22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 t="shared" si="44"/>
        <v>40075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42"/>
        <v>0</v>
      </c>
      <c r="Q486">
        <f t="shared" si="43"/>
        <v>13.55</v>
      </c>
      <c r="R486" s="10" t="s">
        <v>8307</v>
      </c>
      <c r="S486" t="s">
        <v>8313</v>
      </c>
      <c r="T486" s="14">
        <f t="shared" si="45"/>
        <v>42272.93949074074</v>
      </c>
      <c r="U486" s="14">
        <f t="shared" si="46"/>
        <v>42313.981157407412</v>
      </c>
      <c r="V486">
        <f t="shared" si="47"/>
        <v>2015</v>
      </c>
    </row>
    <row r="487" spans="1:22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 t="shared" si="44"/>
        <v>23136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42"/>
        <v>22</v>
      </c>
      <c r="Q487">
        <f t="shared" si="43"/>
        <v>66.52</v>
      </c>
      <c r="R487" s="10" t="s">
        <v>8307</v>
      </c>
      <c r="S487" t="s">
        <v>8313</v>
      </c>
      <c r="T487" s="14">
        <f t="shared" si="45"/>
        <v>41381.50577546296</v>
      </c>
      <c r="U487" s="14">
        <f t="shared" si="46"/>
        <v>41411.50577546296</v>
      </c>
      <c r="V487">
        <f t="shared" si="47"/>
        <v>2013</v>
      </c>
    </row>
    <row r="488" spans="1:22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 t="shared" si="44"/>
        <v>275025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42"/>
        <v>0</v>
      </c>
      <c r="Q488">
        <f t="shared" si="43"/>
        <v>50</v>
      </c>
      <c r="R488" s="10" t="s">
        <v>8307</v>
      </c>
      <c r="S488" t="s">
        <v>8313</v>
      </c>
      <c r="T488" s="14">
        <f t="shared" si="45"/>
        <v>41761.94258101852</v>
      </c>
      <c r="U488" s="14">
        <f t="shared" si="46"/>
        <v>41791.94258101852</v>
      </c>
      <c r="V488">
        <f t="shared" si="47"/>
        <v>2014</v>
      </c>
    </row>
    <row r="489" spans="1:22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>
        <f t="shared" si="44"/>
        <v>25000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42"/>
        <v>0</v>
      </c>
      <c r="Q489">
        <f t="shared" si="43"/>
        <v>0</v>
      </c>
      <c r="R489" s="10" t="s">
        <v>8307</v>
      </c>
      <c r="S489" t="s">
        <v>8313</v>
      </c>
      <c r="T489" s="14">
        <f t="shared" si="45"/>
        <v>42669.594837962963</v>
      </c>
      <c r="U489" s="14">
        <f t="shared" si="46"/>
        <v>42729.636504629627</v>
      </c>
      <c r="V489">
        <f t="shared" si="47"/>
        <v>2016</v>
      </c>
    </row>
    <row r="490" spans="1:22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>
        <f t="shared" si="44"/>
        <v>6000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42"/>
        <v>0</v>
      </c>
      <c r="Q490">
        <f t="shared" si="43"/>
        <v>0</v>
      </c>
      <c r="R490" s="10" t="s">
        <v>8307</v>
      </c>
      <c r="S490" t="s">
        <v>8313</v>
      </c>
      <c r="T490" s="14">
        <f t="shared" si="45"/>
        <v>42714.054398148146</v>
      </c>
      <c r="U490" s="14">
        <f t="shared" si="46"/>
        <v>42744.054398148146</v>
      </c>
      <c r="V490">
        <f t="shared" si="47"/>
        <v>2016</v>
      </c>
    </row>
    <row r="491" spans="1:22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 t="shared" si="44"/>
        <v>37606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42"/>
        <v>0</v>
      </c>
      <c r="Q491">
        <f t="shared" si="43"/>
        <v>71.67</v>
      </c>
      <c r="R491" s="10" t="s">
        <v>8307</v>
      </c>
      <c r="S491" t="s">
        <v>8313</v>
      </c>
      <c r="T491" s="14">
        <f t="shared" si="45"/>
        <v>40882.481666666667</v>
      </c>
      <c r="U491" s="14">
        <f t="shared" si="46"/>
        <v>40913.481249999997</v>
      </c>
      <c r="V491">
        <f t="shared" si="47"/>
        <v>2011</v>
      </c>
    </row>
    <row r="492" spans="1:22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>
        <f t="shared" si="44"/>
        <v>500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42"/>
        <v>0</v>
      </c>
      <c r="Q492">
        <f t="shared" si="43"/>
        <v>0</v>
      </c>
      <c r="R492" s="10" t="s">
        <v>8307</v>
      </c>
      <c r="S492" t="s">
        <v>8313</v>
      </c>
      <c r="T492" s="14">
        <f t="shared" si="45"/>
        <v>41113.968576388892</v>
      </c>
      <c r="U492" s="14">
        <f t="shared" si="46"/>
        <v>41143.968576388892</v>
      </c>
      <c r="V492">
        <f t="shared" si="47"/>
        <v>2012</v>
      </c>
    </row>
    <row r="493" spans="1:22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>
        <f t="shared" si="44"/>
        <v>5000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42"/>
        <v>0</v>
      </c>
      <c r="Q493">
        <f t="shared" si="43"/>
        <v>0</v>
      </c>
      <c r="R493" s="10" t="s">
        <v>8307</v>
      </c>
      <c r="S493" t="s">
        <v>8313</v>
      </c>
      <c r="T493" s="14">
        <f t="shared" si="45"/>
        <v>42366.982627314821</v>
      </c>
      <c r="U493" s="14">
        <f t="shared" si="46"/>
        <v>42396.982627314821</v>
      </c>
      <c r="V493">
        <f t="shared" si="47"/>
        <v>2015</v>
      </c>
    </row>
    <row r="494" spans="1:22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>
        <f t="shared" si="44"/>
        <v>5000000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42"/>
        <v>0</v>
      </c>
      <c r="Q494">
        <f t="shared" si="43"/>
        <v>0</v>
      </c>
      <c r="R494" s="10" t="s">
        <v>8307</v>
      </c>
      <c r="S494" t="s">
        <v>8313</v>
      </c>
      <c r="T494" s="14">
        <f t="shared" si="45"/>
        <v>42596.03506944445</v>
      </c>
      <c r="U494" s="14">
        <f t="shared" si="46"/>
        <v>42656.03506944445</v>
      </c>
      <c r="V494">
        <f t="shared" si="47"/>
        <v>2016</v>
      </c>
    </row>
    <row r="495" spans="1:22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>
        <f t="shared" si="44"/>
        <v>15000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42"/>
        <v>0</v>
      </c>
      <c r="Q495">
        <f t="shared" si="43"/>
        <v>0</v>
      </c>
      <c r="R495" s="10" t="s">
        <v>8307</v>
      </c>
      <c r="S495" t="s">
        <v>8313</v>
      </c>
      <c r="T495" s="14">
        <f t="shared" si="45"/>
        <v>42114.726134259254</v>
      </c>
      <c r="U495" s="14">
        <f t="shared" si="46"/>
        <v>42144.726134259254</v>
      </c>
      <c r="V495">
        <f t="shared" si="47"/>
        <v>2015</v>
      </c>
    </row>
    <row r="496" spans="1:22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 t="shared" si="44"/>
        <v>10016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42"/>
        <v>0</v>
      </c>
      <c r="Q496">
        <f t="shared" si="43"/>
        <v>10.33</v>
      </c>
      <c r="R496" s="10" t="s">
        <v>8307</v>
      </c>
      <c r="S496" t="s">
        <v>8313</v>
      </c>
      <c r="T496" s="14">
        <f t="shared" si="45"/>
        <v>41799.830613425926</v>
      </c>
      <c r="U496" s="14">
        <f t="shared" si="46"/>
        <v>41823.125</v>
      </c>
      <c r="V496">
        <f t="shared" si="47"/>
        <v>2014</v>
      </c>
    </row>
    <row r="497" spans="1:22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>
        <f t="shared" si="44"/>
        <v>3500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42"/>
        <v>0</v>
      </c>
      <c r="Q497">
        <f t="shared" si="43"/>
        <v>0</v>
      </c>
      <c r="R497" s="10" t="s">
        <v>8307</v>
      </c>
      <c r="S497" t="s">
        <v>8313</v>
      </c>
      <c r="T497" s="14">
        <f t="shared" si="45"/>
        <v>42171.827604166669</v>
      </c>
      <c r="U497" s="14">
        <f t="shared" si="46"/>
        <v>42201.827604166669</v>
      </c>
      <c r="V497">
        <f t="shared" si="47"/>
        <v>2015</v>
      </c>
    </row>
    <row r="498" spans="1:22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 t="shared" si="44"/>
        <v>30001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42"/>
        <v>0</v>
      </c>
      <c r="Q498">
        <f t="shared" si="43"/>
        <v>1</v>
      </c>
      <c r="R498" s="10" t="s">
        <v>8307</v>
      </c>
      <c r="S498" t="s">
        <v>8313</v>
      </c>
      <c r="T498" s="14">
        <f t="shared" si="45"/>
        <v>41620.93141203704</v>
      </c>
      <c r="U498" s="14">
        <f t="shared" si="46"/>
        <v>41680.93141203704</v>
      </c>
      <c r="V498">
        <f t="shared" si="47"/>
        <v>2013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 t="shared" si="44"/>
        <v>2255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42"/>
        <v>1</v>
      </c>
      <c r="Q499">
        <f t="shared" si="43"/>
        <v>10</v>
      </c>
      <c r="R499" s="10" t="s">
        <v>8307</v>
      </c>
      <c r="S499" t="s">
        <v>8313</v>
      </c>
      <c r="T499" s="14">
        <f t="shared" si="45"/>
        <v>41945.037789351853</v>
      </c>
      <c r="U499" s="14">
        <f t="shared" si="46"/>
        <v>41998.208333333328</v>
      </c>
      <c r="V499">
        <f t="shared" si="47"/>
        <v>2014</v>
      </c>
    </row>
    <row r="500" spans="1:22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 t="shared" si="44"/>
        <v>34051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42"/>
        <v>5</v>
      </c>
      <c r="Q500">
        <f t="shared" si="43"/>
        <v>136.09</v>
      </c>
      <c r="R500" s="10" t="s">
        <v>8307</v>
      </c>
      <c r="S500" t="s">
        <v>8313</v>
      </c>
      <c r="T500" s="14">
        <f t="shared" si="45"/>
        <v>40858.762141203704</v>
      </c>
      <c r="U500" s="14">
        <f t="shared" si="46"/>
        <v>40900.762141203704</v>
      </c>
      <c r="V500">
        <f t="shared" si="47"/>
        <v>2011</v>
      </c>
    </row>
    <row r="501" spans="1:22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 t="shared" si="44"/>
        <v>10955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42"/>
        <v>10</v>
      </c>
      <c r="Q501">
        <f t="shared" si="43"/>
        <v>73.459999999999994</v>
      </c>
      <c r="R501" s="10" t="s">
        <v>8307</v>
      </c>
      <c r="S501" t="s">
        <v>8313</v>
      </c>
      <c r="T501" s="14">
        <f t="shared" si="45"/>
        <v>40043.895462962959</v>
      </c>
      <c r="U501" s="14">
        <f t="shared" si="46"/>
        <v>40098.874305555553</v>
      </c>
      <c r="V501">
        <f t="shared" si="47"/>
        <v>2009</v>
      </c>
    </row>
    <row r="502" spans="1:22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 t="shared" si="44"/>
        <v>3358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42"/>
        <v>3</v>
      </c>
      <c r="Q502">
        <f t="shared" si="43"/>
        <v>53.75</v>
      </c>
      <c r="R502" s="10" t="s">
        <v>8307</v>
      </c>
      <c r="S502" t="s">
        <v>8313</v>
      </c>
      <c r="T502" s="14">
        <f t="shared" si="45"/>
        <v>40247.886006944449</v>
      </c>
      <c r="U502" s="14">
        <f t="shared" si="46"/>
        <v>40306.927777777775</v>
      </c>
      <c r="V502">
        <f t="shared" si="47"/>
        <v>2010</v>
      </c>
    </row>
    <row r="503" spans="1:22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>
        <f t="shared" si="44"/>
        <v>5000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42"/>
        <v>0</v>
      </c>
      <c r="Q503">
        <f t="shared" si="43"/>
        <v>0</v>
      </c>
      <c r="R503" s="10" t="s">
        <v>8307</v>
      </c>
      <c r="S503" t="s">
        <v>8313</v>
      </c>
      <c r="T503" s="14">
        <f t="shared" si="45"/>
        <v>40703.234386574077</v>
      </c>
      <c r="U503" s="14">
        <f t="shared" si="46"/>
        <v>40733.234386574077</v>
      </c>
      <c r="V503">
        <f t="shared" si="47"/>
        <v>2011</v>
      </c>
    </row>
    <row r="504" spans="1:22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 t="shared" si="44"/>
        <v>10115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42"/>
        <v>1</v>
      </c>
      <c r="Q504">
        <f t="shared" si="43"/>
        <v>57.5</v>
      </c>
      <c r="R504" s="10" t="s">
        <v>8307</v>
      </c>
      <c r="S504" t="s">
        <v>8313</v>
      </c>
      <c r="T504" s="14">
        <f t="shared" si="45"/>
        <v>40956.553530092591</v>
      </c>
      <c r="U504" s="14">
        <f t="shared" si="46"/>
        <v>40986.511863425927</v>
      </c>
      <c r="V504">
        <f t="shared" si="47"/>
        <v>2012</v>
      </c>
    </row>
    <row r="505" spans="1:22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 t="shared" si="44"/>
        <v>3307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42"/>
        <v>2</v>
      </c>
      <c r="Q505">
        <f t="shared" si="43"/>
        <v>12.67</v>
      </c>
      <c r="R505" s="10" t="s">
        <v>8307</v>
      </c>
      <c r="S505" t="s">
        <v>8313</v>
      </c>
      <c r="T505" s="14">
        <f t="shared" si="45"/>
        <v>41991.526655092588</v>
      </c>
      <c r="U505" s="14">
        <f t="shared" si="46"/>
        <v>42021.526655092588</v>
      </c>
      <c r="V505">
        <f t="shared" si="47"/>
        <v>2014</v>
      </c>
    </row>
    <row r="506" spans="1:22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 t="shared" si="44"/>
        <v>12418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42"/>
        <v>1</v>
      </c>
      <c r="Q506">
        <f t="shared" si="43"/>
        <v>67</v>
      </c>
      <c r="R506" s="10" t="s">
        <v>8307</v>
      </c>
      <c r="S506" t="s">
        <v>8313</v>
      </c>
      <c r="T506" s="14">
        <f t="shared" si="45"/>
        <v>40949.98364583333</v>
      </c>
      <c r="U506" s="14">
        <f t="shared" si="46"/>
        <v>41009.941979166666</v>
      </c>
      <c r="V506">
        <f t="shared" si="47"/>
        <v>2012</v>
      </c>
    </row>
    <row r="507" spans="1:22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 t="shared" si="44"/>
        <v>6026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42"/>
        <v>0</v>
      </c>
      <c r="Q507">
        <f t="shared" si="43"/>
        <v>3.71</v>
      </c>
      <c r="R507" s="10" t="s">
        <v>8307</v>
      </c>
      <c r="S507" t="s">
        <v>8313</v>
      </c>
      <c r="T507" s="14">
        <f t="shared" si="45"/>
        <v>42318.098217592589</v>
      </c>
      <c r="U507" s="14">
        <f t="shared" si="46"/>
        <v>42363.098217592589</v>
      </c>
      <c r="V507">
        <f t="shared" si="47"/>
        <v>2015</v>
      </c>
    </row>
    <row r="508" spans="1:22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 t="shared" si="44"/>
        <v>100125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42"/>
        <v>0</v>
      </c>
      <c r="Q508">
        <f t="shared" si="43"/>
        <v>250</v>
      </c>
      <c r="R508" s="10" t="s">
        <v>8307</v>
      </c>
      <c r="S508" t="s">
        <v>8313</v>
      </c>
      <c r="T508" s="14">
        <f t="shared" si="45"/>
        <v>41466.552314814813</v>
      </c>
      <c r="U508" s="14">
        <f t="shared" si="46"/>
        <v>41496.552314814813</v>
      </c>
      <c r="V508">
        <f t="shared" si="47"/>
        <v>2013</v>
      </c>
    </row>
    <row r="509" spans="1:22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 t="shared" si="44"/>
        <v>10320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42"/>
        <v>3</v>
      </c>
      <c r="Q509">
        <f t="shared" si="43"/>
        <v>64</v>
      </c>
      <c r="R509" s="10" t="s">
        <v>8307</v>
      </c>
      <c r="S509" t="s">
        <v>8313</v>
      </c>
      <c r="T509" s="14">
        <f t="shared" si="45"/>
        <v>41156.958993055552</v>
      </c>
      <c r="U509" s="14">
        <f t="shared" si="46"/>
        <v>41201.958993055552</v>
      </c>
      <c r="V509">
        <f t="shared" si="47"/>
        <v>2012</v>
      </c>
    </row>
    <row r="510" spans="1:22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 t="shared" si="44"/>
        <v>25200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42"/>
        <v>1</v>
      </c>
      <c r="Q510">
        <f t="shared" si="43"/>
        <v>133.33000000000001</v>
      </c>
      <c r="R510" s="10" t="s">
        <v>8307</v>
      </c>
      <c r="S510" t="s">
        <v>8313</v>
      </c>
      <c r="T510" s="14">
        <f t="shared" si="45"/>
        <v>40995.024317129632</v>
      </c>
      <c r="U510" s="14">
        <f t="shared" si="46"/>
        <v>41054.593055555553</v>
      </c>
      <c r="V510">
        <f t="shared" si="47"/>
        <v>2012</v>
      </c>
    </row>
    <row r="511" spans="1:22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 t="shared" si="44"/>
        <v>2505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42"/>
        <v>0</v>
      </c>
      <c r="Q511">
        <f t="shared" si="43"/>
        <v>10</v>
      </c>
      <c r="R511" s="10" t="s">
        <v>8307</v>
      </c>
      <c r="S511" t="s">
        <v>8313</v>
      </c>
      <c r="T511" s="14">
        <f t="shared" si="45"/>
        <v>42153.631597222222</v>
      </c>
      <c r="U511" s="14">
        <f t="shared" si="46"/>
        <v>42183.631597222222</v>
      </c>
      <c r="V511">
        <f t="shared" si="47"/>
        <v>2015</v>
      </c>
    </row>
    <row r="512" spans="1:22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>
        <f t="shared" si="44"/>
        <v>7000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42"/>
        <v>0</v>
      </c>
      <c r="Q512">
        <f t="shared" si="43"/>
        <v>0</v>
      </c>
      <c r="R512" s="10" t="s">
        <v>8307</v>
      </c>
      <c r="S512" t="s">
        <v>8313</v>
      </c>
      <c r="T512" s="14">
        <f t="shared" si="45"/>
        <v>42400.176377314812</v>
      </c>
      <c r="U512" s="14">
        <f t="shared" si="46"/>
        <v>42430.176377314812</v>
      </c>
      <c r="V512">
        <f t="shared" si="47"/>
        <v>2016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 t="shared" si="44"/>
        <v>2575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42"/>
        <v>3</v>
      </c>
      <c r="Q513">
        <f t="shared" si="43"/>
        <v>30</v>
      </c>
      <c r="R513" s="10" t="s">
        <v>8307</v>
      </c>
      <c r="S513" t="s">
        <v>8313</v>
      </c>
      <c r="T513" s="14">
        <f t="shared" si="45"/>
        <v>41340.303032407406</v>
      </c>
      <c r="U513" s="14">
        <f t="shared" si="46"/>
        <v>41370.261365740742</v>
      </c>
      <c r="V513">
        <f t="shared" si="47"/>
        <v>2013</v>
      </c>
    </row>
    <row r="514" spans="1:22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 t="shared" si="44"/>
        <v>4006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ref="P514:P540" si="48">ROUND(E514/D514*100,0)</f>
        <v>0</v>
      </c>
      <c r="Q514">
        <f t="shared" ref="Q514:Q540" si="49">IFERROR(ROUND(E514/M514,2),0)</f>
        <v>5.5</v>
      </c>
      <c r="R514" s="10" t="s">
        <v>8307</v>
      </c>
      <c r="S514" t="s">
        <v>8313</v>
      </c>
      <c r="T514" s="14">
        <f t="shared" si="45"/>
        <v>42649.742210648154</v>
      </c>
      <c r="U514" s="14">
        <f t="shared" si="46"/>
        <v>42694.783877314811</v>
      </c>
      <c r="V514">
        <f t="shared" si="47"/>
        <v>2016</v>
      </c>
    </row>
    <row r="515" spans="1:22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 t="shared" ref="F515:F540" si="50">ROUND(AVERAGE(D515:E515),0)</f>
        <v>28481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si="48"/>
        <v>14</v>
      </c>
      <c r="Q515">
        <f t="shared" si="49"/>
        <v>102.38</v>
      </c>
      <c r="R515" s="10" t="s">
        <v>8307</v>
      </c>
      <c r="S515" t="s">
        <v>8313</v>
      </c>
      <c r="T515" s="14">
        <f t="shared" ref="T515:T540" si="51">(((K515/60)/60)/24)+DATE(1970,1,1)</f>
        <v>42552.653993055559</v>
      </c>
      <c r="U515" s="14">
        <f t="shared" ref="U515:U540" si="52">(((J515/60)/60)/24)+DATE(1970,1,1)</f>
        <v>42597.291666666672</v>
      </c>
      <c r="V515">
        <f t="shared" ref="V515:V522" si="53">YEAR(T515)</f>
        <v>2016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 t="shared" si="50"/>
        <v>775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8"/>
        <v>3</v>
      </c>
      <c r="Q516">
        <f t="shared" si="49"/>
        <v>16.670000000000002</v>
      </c>
      <c r="R516" s="10" t="s">
        <v>8307</v>
      </c>
      <c r="S516" t="s">
        <v>8313</v>
      </c>
      <c r="T516" s="14">
        <f t="shared" si="51"/>
        <v>41830.613969907405</v>
      </c>
      <c r="U516" s="14">
        <f t="shared" si="52"/>
        <v>41860.613969907405</v>
      </c>
      <c r="V516">
        <f t="shared" si="53"/>
        <v>2014</v>
      </c>
    </row>
    <row r="517" spans="1:22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 t="shared" si="50"/>
        <v>60826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8"/>
        <v>25</v>
      </c>
      <c r="Q517">
        <f t="shared" si="49"/>
        <v>725.03</v>
      </c>
      <c r="R517" s="10" t="s">
        <v>8307</v>
      </c>
      <c r="S517" t="s">
        <v>8313</v>
      </c>
      <c r="T517" s="14">
        <f t="shared" si="51"/>
        <v>42327.490752314814</v>
      </c>
      <c r="U517" s="14">
        <f t="shared" si="52"/>
        <v>42367.490752314814</v>
      </c>
      <c r="V517">
        <f t="shared" si="53"/>
        <v>2015</v>
      </c>
    </row>
    <row r="518" spans="1:22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>
        <f t="shared" si="50"/>
        <v>2500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8"/>
        <v>0</v>
      </c>
      <c r="Q518">
        <f t="shared" si="49"/>
        <v>0</v>
      </c>
      <c r="R518" s="10" t="s">
        <v>8307</v>
      </c>
      <c r="S518" t="s">
        <v>8313</v>
      </c>
      <c r="T518" s="14">
        <f t="shared" si="51"/>
        <v>42091.778703703705</v>
      </c>
      <c r="U518" s="14">
        <f t="shared" si="52"/>
        <v>42151.778703703705</v>
      </c>
      <c r="V518">
        <f t="shared" si="53"/>
        <v>2015</v>
      </c>
    </row>
    <row r="519" spans="1:22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 t="shared" si="50"/>
        <v>7603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8"/>
        <v>1</v>
      </c>
      <c r="Q519">
        <f t="shared" si="49"/>
        <v>68.33</v>
      </c>
      <c r="R519" s="10" t="s">
        <v>8307</v>
      </c>
      <c r="S519" t="s">
        <v>8313</v>
      </c>
      <c r="T519" s="14">
        <f t="shared" si="51"/>
        <v>42738.615289351852</v>
      </c>
      <c r="U519" s="14">
        <f t="shared" si="52"/>
        <v>42768.615289351852</v>
      </c>
      <c r="V519">
        <f t="shared" si="53"/>
        <v>2017</v>
      </c>
    </row>
    <row r="520" spans="1:22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>
        <f t="shared" si="50"/>
        <v>3588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8"/>
        <v>0</v>
      </c>
      <c r="Q520">
        <f t="shared" si="49"/>
        <v>0</v>
      </c>
      <c r="R520" s="10" t="s">
        <v>8307</v>
      </c>
      <c r="S520" t="s">
        <v>8313</v>
      </c>
      <c r="T520" s="14">
        <f t="shared" si="51"/>
        <v>42223.616018518514</v>
      </c>
      <c r="U520" s="14">
        <f t="shared" si="52"/>
        <v>42253.615277777775</v>
      </c>
      <c r="V520">
        <f t="shared" si="53"/>
        <v>2015</v>
      </c>
    </row>
    <row r="521" spans="1:22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 t="shared" si="50"/>
        <v>7374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8"/>
        <v>23</v>
      </c>
      <c r="Q521">
        <f t="shared" si="49"/>
        <v>39.229999999999997</v>
      </c>
      <c r="R521" s="10" t="s">
        <v>8307</v>
      </c>
      <c r="S521" t="s">
        <v>8313</v>
      </c>
      <c r="T521" s="14">
        <f t="shared" si="51"/>
        <v>41218.391446759262</v>
      </c>
      <c r="U521" s="14">
        <f t="shared" si="52"/>
        <v>41248.391446759262</v>
      </c>
      <c r="V521">
        <f t="shared" si="53"/>
        <v>2012</v>
      </c>
    </row>
    <row r="522" spans="1:22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 t="shared" si="50"/>
        <v>5053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8"/>
        <v>102</v>
      </c>
      <c r="Q522">
        <f t="shared" si="49"/>
        <v>150.15</v>
      </c>
      <c r="R522" s="10" t="s">
        <v>8314</v>
      </c>
      <c r="S522" t="s">
        <v>8315</v>
      </c>
      <c r="T522" s="14">
        <f t="shared" si="51"/>
        <v>42318.702094907407</v>
      </c>
      <c r="U522" s="14">
        <f t="shared" si="52"/>
        <v>42348.702094907407</v>
      </c>
      <c r="V522">
        <f t="shared" si="53"/>
        <v>2015</v>
      </c>
    </row>
    <row r="523" spans="1:22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 t="shared" si="50"/>
        <v>5116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8"/>
        <v>105</v>
      </c>
      <c r="Q523">
        <f t="shared" si="49"/>
        <v>93.43</v>
      </c>
      <c r="R523" s="10" t="s">
        <v>8314</v>
      </c>
      <c r="S523" t="s">
        <v>8315</v>
      </c>
      <c r="T523" s="14">
        <f t="shared" si="51"/>
        <v>42646.092812499999</v>
      </c>
      <c r="U523" s="14">
        <f t="shared" si="52"/>
        <v>42675.207638888889</v>
      </c>
      <c r="V523">
        <f>YEAR(T523)</f>
        <v>2016</v>
      </c>
    </row>
    <row r="524" spans="1:22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 t="shared" si="50"/>
        <v>3220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8"/>
        <v>115</v>
      </c>
      <c r="Q524">
        <f t="shared" si="49"/>
        <v>110.97</v>
      </c>
      <c r="R524" s="10" t="s">
        <v>8314</v>
      </c>
      <c r="S524" t="s">
        <v>8315</v>
      </c>
      <c r="T524" s="14">
        <f t="shared" si="51"/>
        <v>42430.040798611109</v>
      </c>
      <c r="U524" s="14">
        <f t="shared" si="52"/>
        <v>42449.999131944445</v>
      </c>
      <c r="V524">
        <f t="shared" ref="V524:V540" si="54">YEAR(T524)</f>
        <v>2016</v>
      </c>
    </row>
    <row r="525" spans="1:22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 t="shared" si="50"/>
        <v>5515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8"/>
        <v>121</v>
      </c>
      <c r="Q525">
        <f t="shared" si="49"/>
        <v>71.790000000000006</v>
      </c>
      <c r="R525" s="10" t="s">
        <v>8314</v>
      </c>
      <c r="S525" t="s">
        <v>8315</v>
      </c>
      <c r="T525" s="14">
        <f t="shared" si="51"/>
        <v>42238.13282407407</v>
      </c>
      <c r="U525" s="14">
        <f t="shared" si="52"/>
        <v>42268.13282407407</v>
      </c>
      <c r="V525">
        <f t="shared" si="54"/>
        <v>2015</v>
      </c>
    </row>
    <row r="526" spans="1:22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 t="shared" si="50"/>
        <v>3652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8"/>
        <v>109</v>
      </c>
      <c r="Q526">
        <f t="shared" si="49"/>
        <v>29.26</v>
      </c>
      <c r="R526" s="10" t="s">
        <v>8314</v>
      </c>
      <c r="S526" t="s">
        <v>8315</v>
      </c>
      <c r="T526" s="14">
        <f t="shared" si="51"/>
        <v>42492.717233796298</v>
      </c>
      <c r="U526" s="14">
        <f t="shared" si="52"/>
        <v>42522.717233796298</v>
      </c>
      <c r="V526">
        <f t="shared" si="54"/>
        <v>2016</v>
      </c>
    </row>
    <row r="527" spans="1:22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 t="shared" si="50"/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8"/>
        <v>100</v>
      </c>
      <c r="Q527">
        <f t="shared" si="49"/>
        <v>1000</v>
      </c>
      <c r="R527" s="10" t="s">
        <v>8314</v>
      </c>
      <c r="S527" t="s">
        <v>8315</v>
      </c>
      <c r="T527" s="14">
        <f t="shared" si="51"/>
        <v>41850.400937500002</v>
      </c>
      <c r="U527" s="14">
        <f t="shared" si="52"/>
        <v>41895.400937500002</v>
      </c>
      <c r="V527">
        <f t="shared" si="54"/>
        <v>2014</v>
      </c>
    </row>
    <row r="528" spans="1:22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 t="shared" si="50"/>
        <v>1605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8"/>
        <v>114</v>
      </c>
      <c r="Q528">
        <f t="shared" si="49"/>
        <v>74.349999999999994</v>
      </c>
      <c r="R528" s="10" t="s">
        <v>8314</v>
      </c>
      <c r="S528" t="s">
        <v>8315</v>
      </c>
      <c r="T528" s="14">
        <f t="shared" si="51"/>
        <v>42192.591944444444</v>
      </c>
      <c r="U528" s="14">
        <f t="shared" si="52"/>
        <v>42223.708333333328</v>
      </c>
      <c r="V528">
        <f t="shared" si="54"/>
        <v>2015</v>
      </c>
    </row>
    <row r="529" spans="1:22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 t="shared" si="50"/>
        <v>10043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8"/>
        <v>101</v>
      </c>
      <c r="Q529">
        <f t="shared" si="49"/>
        <v>63.83</v>
      </c>
      <c r="R529" s="10" t="s">
        <v>8314</v>
      </c>
      <c r="S529" t="s">
        <v>8315</v>
      </c>
      <c r="T529" s="14">
        <f t="shared" si="51"/>
        <v>42753.205625000002</v>
      </c>
      <c r="U529" s="14">
        <f t="shared" si="52"/>
        <v>42783.670138888891</v>
      </c>
      <c r="V529">
        <f t="shared" si="54"/>
        <v>2017</v>
      </c>
    </row>
    <row r="530" spans="1:22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 t="shared" si="50"/>
        <v>1240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8"/>
        <v>116</v>
      </c>
      <c r="Q530">
        <f t="shared" si="49"/>
        <v>44.33</v>
      </c>
      <c r="R530" s="10" t="s">
        <v>8314</v>
      </c>
      <c r="S530" t="s">
        <v>8315</v>
      </c>
      <c r="T530" s="14">
        <f t="shared" si="51"/>
        <v>42155.920219907406</v>
      </c>
      <c r="U530" s="14">
        <f t="shared" si="52"/>
        <v>42176.888888888891</v>
      </c>
      <c r="V530">
        <f t="shared" si="54"/>
        <v>2015</v>
      </c>
    </row>
    <row r="531" spans="1:22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 t="shared" si="50"/>
        <v>1383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8"/>
        <v>130</v>
      </c>
      <c r="Q531">
        <f t="shared" si="49"/>
        <v>86.94</v>
      </c>
      <c r="R531" s="10" t="s">
        <v>8314</v>
      </c>
      <c r="S531" t="s">
        <v>8315</v>
      </c>
      <c r="T531" s="14">
        <f t="shared" si="51"/>
        <v>42725.031180555554</v>
      </c>
      <c r="U531" s="14">
        <f t="shared" si="52"/>
        <v>42746.208333333328</v>
      </c>
      <c r="V531">
        <f t="shared" si="54"/>
        <v>2016</v>
      </c>
    </row>
    <row r="532" spans="1:22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 t="shared" si="50"/>
        <v>3538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8"/>
        <v>108</v>
      </c>
      <c r="Q532">
        <f t="shared" si="49"/>
        <v>126.55</v>
      </c>
      <c r="R532" s="10" t="s">
        <v>8314</v>
      </c>
      <c r="S532" t="s">
        <v>8315</v>
      </c>
      <c r="T532" s="14">
        <f t="shared" si="51"/>
        <v>42157.591064814813</v>
      </c>
      <c r="U532" s="14">
        <f t="shared" si="52"/>
        <v>42179.083333333328</v>
      </c>
      <c r="V532">
        <f t="shared" si="54"/>
        <v>2015</v>
      </c>
    </row>
    <row r="533" spans="1:22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 t="shared" si="50"/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8"/>
        <v>100</v>
      </c>
      <c r="Q533">
        <f t="shared" si="49"/>
        <v>129.03</v>
      </c>
      <c r="R533" s="10" t="s">
        <v>8314</v>
      </c>
      <c r="S533" t="s">
        <v>8315</v>
      </c>
      <c r="T533" s="14">
        <f t="shared" si="51"/>
        <v>42676.065150462964</v>
      </c>
      <c r="U533" s="14">
        <f t="shared" si="52"/>
        <v>42721.290972222225</v>
      </c>
      <c r="V533">
        <f t="shared" si="54"/>
        <v>2016</v>
      </c>
    </row>
    <row r="534" spans="1:22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 t="shared" si="50"/>
        <v>11163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8"/>
        <v>123</v>
      </c>
      <c r="Q534">
        <f t="shared" si="49"/>
        <v>71.239999999999995</v>
      </c>
      <c r="R534" s="10" t="s">
        <v>8314</v>
      </c>
      <c r="S534" t="s">
        <v>8315</v>
      </c>
      <c r="T534" s="14">
        <f t="shared" si="51"/>
        <v>42473.007037037038</v>
      </c>
      <c r="U534" s="14">
        <f t="shared" si="52"/>
        <v>42503.007037037038</v>
      </c>
      <c r="V534">
        <f t="shared" si="54"/>
        <v>2016</v>
      </c>
    </row>
    <row r="535" spans="1:22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 t="shared" si="50"/>
        <v>2002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8"/>
        <v>100</v>
      </c>
      <c r="Q535">
        <f t="shared" si="49"/>
        <v>117.88</v>
      </c>
      <c r="R535" s="10" t="s">
        <v>8314</v>
      </c>
      <c r="S535" t="s">
        <v>8315</v>
      </c>
      <c r="T535" s="14">
        <f t="shared" si="51"/>
        <v>42482.43478009259</v>
      </c>
      <c r="U535" s="14">
        <f t="shared" si="52"/>
        <v>42506.43478009259</v>
      </c>
      <c r="V535">
        <f t="shared" si="54"/>
        <v>2016</v>
      </c>
    </row>
    <row r="536" spans="1:22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 t="shared" si="50"/>
        <v>15350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8"/>
        <v>105</v>
      </c>
      <c r="Q536">
        <f t="shared" si="49"/>
        <v>327.08</v>
      </c>
      <c r="R536" s="10" t="s">
        <v>8314</v>
      </c>
      <c r="S536" t="s">
        <v>8315</v>
      </c>
      <c r="T536" s="14">
        <f t="shared" si="51"/>
        <v>42270.810995370368</v>
      </c>
      <c r="U536" s="14">
        <f t="shared" si="52"/>
        <v>42309.958333333328</v>
      </c>
      <c r="V536">
        <f t="shared" si="54"/>
        <v>2015</v>
      </c>
    </row>
    <row r="537" spans="1:22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 t="shared" si="50"/>
        <v>2025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8"/>
        <v>103</v>
      </c>
      <c r="Q537">
        <f t="shared" si="49"/>
        <v>34.75</v>
      </c>
      <c r="R537" s="10" t="s">
        <v>8314</v>
      </c>
      <c r="S537" t="s">
        <v>8315</v>
      </c>
      <c r="T537" s="14">
        <f t="shared" si="51"/>
        <v>42711.545196759253</v>
      </c>
      <c r="U537" s="14">
        <f t="shared" si="52"/>
        <v>42741.545196759253</v>
      </c>
      <c r="V537">
        <f t="shared" si="54"/>
        <v>2016</v>
      </c>
    </row>
    <row r="538" spans="1:22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 t="shared" si="50"/>
        <v>3601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8"/>
        <v>118</v>
      </c>
      <c r="Q538">
        <f t="shared" si="49"/>
        <v>100.06</v>
      </c>
      <c r="R538" s="10" t="s">
        <v>8314</v>
      </c>
      <c r="S538" t="s">
        <v>8315</v>
      </c>
      <c r="T538" s="14">
        <f t="shared" si="51"/>
        <v>42179.344988425932</v>
      </c>
      <c r="U538" s="14">
        <f t="shared" si="52"/>
        <v>42219.75</v>
      </c>
      <c r="V538">
        <f t="shared" si="54"/>
        <v>2015</v>
      </c>
    </row>
    <row r="539" spans="1:22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 t="shared" si="50"/>
        <v>2205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8"/>
        <v>121</v>
      </c>
      <c r="Q539">
        <f t="shared" si="49"/>
        <v>40.85</v>
      </c>
      <c r="R539" s="10" t="s">
        <v>8314</v>
      </c>
      <c r="S539" t="s">
        <v>8315</v>
      </c>
      <c r="T539" s="14">
        <f t="shared" si="51"/>
        <v>42282.768414351856</v>
      </c>
      <c r="U539" s="14">
        <f t="shared" si="52"/>
        <v>42312.810081018513</v>
      </c>
      <c r="V539">
        <f t="shared" si="54"/>
        <v>2015</v>
      </c>
    </row>
    <row r="540" spans="1:22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 t="shared" si="50"/>
        <v>10061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8"/>
        <v>302</v>
      </c>
      <c r="Q540">
        <f t="shared" si="49"/>
        <v>252.02</v>
      </c>
      <c r="R540" s="10" t="s">
        <v>8314</v>
      </c>
      <c r="S540" t="s">
        <v>8315</v>
      </c>
      <c r="T540" s="14">
        <f t="shared" si="51"/>
        <v>42473.794710648144</v>
      </c>
      <c r="U540" s="14">
        <f t="shared" si="52"/>
        <v>42503.794710648144</v>
      </c>
      <c r="V540">
        <f t="shared" si="54"/>
        <v>2016</v>
      </c>
    </row>
    <row r="541" spans="1:22" ht="60" x14ac:dyDescent="0.25">
      <c r="A541">
        <v>3510</v>
      </c>
      <c r="B541" s="3" t="s">
        <v>3509</v>
      </c>
      <c r="C541" s="3" t="s">
        <v>7620</v>
      </c>
      <c r="D541" s="6">
        <v>900</v>
      </c>
      <c r="E541" s="8">
        <v>905</v>
      </c>
      <c r="F541" s="8">
        <f t="shared" ref="F541:F604" si="55">ROUND(AVERAGE(D541:E541),0)</f>
        <v>903</v>
      </c>
      <c r="G541" t="s">
        <v>8218</v>
      </c>
      <c r="H541" t="s">
        <v>8223</v>
      </c>
      <c r="I541" t="s">
        <v>8245</v>
      </c>
      <c r="J541">
        <v>1404312846</v>
      </c>
      <c r="K541">
        <v>1402584846</v>
      </c>
      <c r="L541" t="b">
        <v>0</v>
      </c>
      <c r="M541">
        <v>15</v>
      </c>
      <c r="N541" t="b">
        <v>1</v>
      </c>
      <c r="O541" t="s">
        <v>8269</v>
      </c>
      <c r="P541">
        <f t="shared" ref="P541:P604" si="56">ROUND(E541/D541*100,0)</f>
        <v>101</v>
      </c>
      <c r="Q541">
        <f t="shared" ref="Q541:Q604" si="57">IFERROR(ROUND(E541/M541,2),0)</f>
        <v>60.33</v>
      </c>
      <c r="R541" s="10" t="s">
        <v>8314</v>
      </c>
      <c r="S541" t="s">
        <v>8315</v>
      </c>
      <c r="T541" s="14">
        <f t="shared" ref="T541:T604" si="58">(((K541/60)/60)/24)+DATE(1970,1,1)</f>
        <v>41802.62090277778</v>
      </c>
      <c r="U541" s="14">
        <f t="shared" ref="U541:U604" si="59">(((J541/60)/60)/24)+DATE(1970,1,1)</f>
        <v>41822.62090277778</v>
      </c>
      <c r="V541">
        <f t="shared" ref="V541:V604" si="60">YEAR(T541)</f>
        <v>2014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 t="shared" si="55"/>
        <v>7501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56"/>
        <v>0</v>
      </c>
      <c r="Q542">
        <f t="shared" si="57"/>
        <v>1</v>
      </c>
      <c r="R542" s="10" t="s">
        <v>8316</v>
      </c>
      <c r="S542" t="s">
        <v>8317</v>
      </c>
      <c r="T542" s="14">
        <f t="shared" si="58"/>
        <v>42009.817199074074</v>
      </c>
      <c r="U542" s="14">
        <f t="shared" si="59"/>
        <v>42039.817199074074</v>
      </c>
      <c r="V542">
        <f t="shared" si="60"/>
        <v>2015</v>
      </c>
    </row>
    <row r="543" spans="1:22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 t="shared" si="55"/>
        <v>2263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56"/>
        <v>1</v>
      </c>
      <c r="Q543">
        <f t="shared" si="57"/>
        <v>25</v>
      </c>
      <c r="R543" s="10" t="s">
        <v>8316</v>
      </c>
      <c r="S543" t="s">
        <v>8317</v>
      </c>
      <c r="T543" s="14">
        <f t="shared" si="58"/>
        <v>42276.046689814815</v>
      </c>
      <c r="U543" s="14">
        <f t="shared" si="59"/>
        <v>42306.046689814815</v>
      </c>
      <c r="V543">
        <f t="shared" si="60"/>
        <v>2015</v>
      </c>
    </row>
    <row r="544" spans="1:22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 t="shared" si="55"/>
        <v>125001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56"/>
        <v>0</v>
      </c>
      <c r="Q544">
        <f t="shared" si="57"/>
        <v>1</v>
      </c>
      <c r="R544" s="10" t="s">
        <v>8316</v>
      </c>
      <c r="S544" t="s">
        <v>8317</v>
      </c>
      <c r="T544" s="14">
        <f t="shared" si="58"/>
        <v>42433.737453703703</v>
      </c>
      <c r="U544" s="14">
        <f t="shared" si="59"/>
        <v>42493.695787037039</v>
      </c>
      <c r="V544">
        <f t="shared" si="60"/>
        <v>2016</v>
      </c>
    </row>
    <row r="545" spans="1:22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 t="shared" si="55"/>
        <v>11035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56"/>
        <v>0</v>
      </c>
      <c r="Q545">
        <f t="shared" si="57"/>
        <v>35</v>
      </c>
      <c r="R545" s="10" t="s">
        <v>8316</v>
      </c>
      <c r="S545" t="s">
        <v>8317</v>
      </c>
      <c r="T545" s="14">
        <f t="shared" si="58"/>
        <v>41914.092152777775</v>
      </c>
      <c r="U545" s="14">
        <f t="shared" si="59"/>
        <v>41944.092152777775</v>
      </c>
      <c r="V545">
        <f t="shared" si="60"/>
        <v>2014</v>
      </c>
    </row>
    <row r="546" spans="1:22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 t="shared" si="55"/>
        <v>253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56"/>
        <v>1</v>
      </c>
      <c r="Q546">
        <f t="shared" si="57"/>
        <v>3</v>
      </c>
      <c r="R546" s="10" t="s">
        <v>8316</v>
      </c>
      <c r="S546" t="s">
        <v>8317</v>
      </c>
      <c r="T546" s="14">
        <f t="shared" si="58"/>
        <v>42525.656944444447</v>
      </c>
      <c r="U546" s="14">
        <f t="shared" si="59"/>
        <v>42555.656944444447</v>
      </c>
      <c r="V546">
        <f t="shared" si="60"/>
        <v>2016</v>
      </c>
    </row>
    <row r="547" spans="1:22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 t="shared" si="55"/>
        <v>31846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56"/>
        <v>27</v>
      </c>
      <c r="Q547">
        <f t="shared" si="57"/>
        <v>402.71</v>
      </c>
      <c r="R547" s="10" t="s">
        <v>8316</v>
      </c>
      <c r="S547" t="s">
        <v>8317</v>
      </c>
      <c r="T547" s="14">
        <f t="shared" si="58"/>
        <v>42283.592465277776</v>
      </c>
      <c r="U547" s="14">
        <f t="shared" si="59"/>
        <v>42323.634131944447</v>
      </c>
      <c r="V547">
        <f t="shared" si="60"/>
        <v>2015</v>
      </c>
    </row>
    <row r="548" spans="1:22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 t="shared" si="55"/>
        <v>30026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56"/>
        <v>0</v>
      </c>
      <c r="Q548">
        <f t="shared" si="57"/>
        <v>26</v>
      </c>
      <c r="R548" s="10" t="s">
        <v>8316</v>
      </c>
      <c r="S548" t="s">
        <v>8317</v>
      </c>
      <c r="T548" s="14">
        <f t="shared" si="58"/>
        <v>42249.667997685188</v>
      </c>
      <c r="U548" s="14">
        <f t="shared" si="59"/>
        <v>42294.667997685188</v>
      </c>
      <c r="V548">
        <f t="shared" si="60"/>
        <v>2015</v>
      </c>
    </row>
    <row r="549" spans="1:22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>
        <f t="shared" si="55"/>
        <v>3750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56"/>
        <v>0</v>
      </c>
      <c r="Q549">
        <f t="shared" si="57"/>
        <v>0</v>
      </c>
      <c r="R549" s="10" t="s">
        <v>8316</v>
      </c>
      <c r="S549" t="s">
        <v>8317</v>
      </c>
      <c r="T549" s="14">
        <f t="shared" si="58"/>
        <v>42380.696342592593</v>
      </c>
      <c r="U549" s="14">
        <f t="shared" si="59"/>
        <v>42410.696342592593</v>
      </c>
      <c r="V549">
        <f t="shared" si="60"/>
        <v>2016</v>
      </c>
    </row>
    <row r="550" spans="1:22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 t="shared" si="55"/>
        <v>5005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56"/>
        <v>0</v>
      </c>
      <c r="Q550">
        <f t="shared" si="57"/>
        <v>9</v>
      </c>
      <c r="R550" s="10" t="s">
        <v>8316</v>
      </c>
      <c r="S550" t="s">
        <v>8317</v>
      </c>
      <c r="T550" s="14">
        <f t="shared" si="58"/>
        <v>42276.903333333335</v>
      </c>
      <c r="U550" s="14">
        <f t="shared" si="59"/>
        <v>42306.903333333335</v>
      </c>
      <c r="V550">
        <f t="shared" si="60"/>
        <v>2015</v>
      </c>
    </row>
    <row r="551" spans="1:22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 t="shared" si="55"/>
        <v>1284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56"/>
        <v>3</v>
      </c>
      <c r="Q551">
        <f t="shared" si="57"/>
        <v>8.5</v>
      </c>
      <c r="R551" s="10" t="s">
        <v>8316</v>
      </c>
      <c r="S551" t="s">
        <v>8317</v>
      </c>
      <c r="T551" s="14">
        <f t="shared" si="58"/>
        <v>42163.636828703704</v>
      </c>
      <c r="U551" s="14">
        <f t="shared" si="59"/>
        <v>42193.636828703704</v>
      </c>
      <c r="V551">
        <f t="shared" si="60"/>
        <v>2015</v>
      </c>
    </row>
    <row r="552" spans="1:22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 t="shared" si="55"/>
        <v>2518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56"/>
        <v>1</v>
      </c>
      <c r="Q552">
        <f t="shared" si="57"/>
        <v>8.75</v>
      </c>
      <c r="R552" s="10" t="s">
        <v>8316</v>
      </c>
      <c r="S552" t="s">
        <v>8317</v>
      </c>
      <c r="T552" s="14">
        <f t="shared" si="58"/>
        <v>42753.678761574076</v>
      </c>
      <c r="U552" s="14">
        <f t="shared" si="59"/>
        <v>42766.208333333328</v>
      </c>
      <c r="V552">
        <f t="shared" si="60"/>
        <v>2017</v>
      </c>
    </row>
    <row r="553" spans="1:22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 t="shared" si="55"/>
        <v>39391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56"/>
        <v>5</v>
      </c>
      <c r="Q553">
        <f t="shared" si="57"/>
        <v>135.04</v>
      </c>
      <c r="R553" s="10" t="s">
        <v>8316</v>
      </c>
      <c r="S553" t="s">
        <v>8317</v>
      </c>
      <c r="T553" s="14">
        <f t="shared" si="58"/>
        <v>42173.275740740741</v>
      </c>
      <c r="U553" s="14">
        <f t="shared" si="59"/>
        <v>42217.745138888888</v>
      </c>
      <c r="V553">
        <f t="shared" si="60"/>
        <v>2015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>
        <f t="shared" si="55"/>
        <v>22500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56"/>
        <v>0</v>
      </c>
      <c r="Q554">
        <f t="shared" si="57"/>
        <v>0</v>
      </c>
      <c r="R554" s="10" t="s">
        <v>8316</v>
      </c>
      <c r="S554" t="s">
        <v>8317</v>
      </c>
      <c r="T554" s="14">
        <f t="shared" si="58"/>
        <v>42318.616851851853</v>
      </c>
      <c r="U554" s="14">
        <f t="shared" si="59"/>
        <v>42378.616851851853</v>
      </c>
      <c r="V554">
        <f t="shared" si="60"/>
        <v>2015</v>
      </c>
    </row>
    <row r="555" spans="1:22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 t="shared" si="55"/>
        <v>12562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56"/>
        <v>0</v>
      </c>
      <c r="Q555">
        <f t="shared" si="57"/>
        <v>20.5</v>
      </c>
      <c r="R555" s="10" t="s">
        <v>8316</v>
      </c>
      <c r="S555" t="s">
        <v>8317</v>
      </c>
      <c r="T555" s="14">
        <f t="shared" si="58"/>
        <v>41927.71980324074</v>
      </c>
      <c r="U555" s="14">
        <f t="shared" si="59"/>
        <v>41957.761469907404</v>
      </c>
      <c r="V555">
        <f t="shared" si="60"/>
        <v>2014</v>
      </c>
    </row>
    <row r="556" spans="1:22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 t="shared" si="55"/>
        <v>2643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56"/>
        <v>37</v>
      </c>
      <c r="Q556">
        <f t="shared" si="57"/>
        <v>64.36</v>
      </c>
      <c r="R556" s="10" t="s">
        <v>8316</v>
      </c>
      <c r="S556" t="s">
        <v>8317</v>
      </c>
      <c r="T556" s="14">
        <f t="shared" si="58"/>
        <v>41901.684861111113</v>
      </c>
      <c r="U556" s="14">
        <f t="shared" si="59"/>
        <v>41931.684861111113</v>
      </c>
      <c r="V556">
        <f t="shared" si="60"/>
        <v>2014</v>
      </c>
    </row>
    <row r="557" spans="1:22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>
        <f t="shared" si="55"/>
        <v>3750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56"/>
        <v>0</v>
      </c>
      <c r="Q557">
        <f t="shared" si="57"/>
        <v>0</v>
      </c>
      <c r="R557" s="10" t="s">
        <v>8316</v>
      </c>
      <c r="S557" t="s">
        <v>8317</v>
      </c>
      <c r="T557" s="14">
        <f t="shared" si="58"/>
        <v>42503.353506944448</v>
      </c>
      <c r="U557" s="14">
        <f t="shared" si="59"/>
        <v>42533.353506944448</v>
      </c>
      <c r="V557">
        <f t="shared" si="60"/>
        <v>2016</v>
      </c>
    </row>
    <row r="558" spans="1:22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 t="shared" si="55"/>
        <v>4100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56"/>
        <v>3</v>
      </c>
      <c r="Q558">
        <f t="shared" si="57"/>
        <v>200</v>
      </c>
      <c r="R558" s="10" t="s">
        <v>8316</v>
      </c>
      <c r="S558" t="s">
        <v>8317</v>
      </c>
      <c r="T558" s="14">
        <f t="shared" si="58"/>
        <v>42345.860150462962</v>
      </c>
      <c r="U558" s="14">
        <f t="shared" si="59"/>
        <v>42375.860150462962</v>
      </c>
      <c r="V558">
        <f t="shared" si="60"/>
        <v>2015</v>
      </c>
    </row>
    <row r="559" spans="1:22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 t="shared" si="55"/>
        <v>75683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56"/>
        <v>1</v>
      </c>
      <c r="Q559">
        <f t="shared" si="57"/>
        <v>68.3</v>
      </c>
      <c r="R559" s="10" t="s">
        <v>8316</v>
      </c>
      <c r="S559" t="s">
        <v>8317</v>
      </c>
      <c r="T559" s="14">
        <f t="shared" si="58"/>
        <v>42676.942164351851</v>
      </c>
      <c r="U559" s="14">
        <f t="shared" si="59"/>
        <v>42706.983831018515</v>
      </c>
      <c r="V559">
        <f t="shared" si="60"/>
        <v>2016</v>
      </c>
    </row>
    <row r="560" spans="1:22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>
        <f t="shared" si="55"/>
        <v>375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56"/>
        <v>0</v>
      </c>
      <c r="Q560">
        <f t="shared" si="57"/>
        <v>0</v>
      </c>
      <c r="R560" s="10" t="s">
        <v>8316</v>
      </c>
      <c r="S560" t="s">
        <v>8317</v>
      </c>
      <c r="T560" s="14">
        <f t="shared" si="58"/>
        <v>42057.883159722223</v>
      </c>
      <c r="U560" s="14">
        <f t="shared" si="59"/>
        <v>42087.841493055559</v>
      </c>
      <c r="V560">
        <f t="shared" si="60"/>
        <v>2015</v>
      </c>
    </row>
    <row r="561" spans="1:22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 t="shared" si="55"/>
        <v>120025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56"/>
        <v>0</v>
      </c>
      <c r="Q561">
        <f t="shared" si="57"/>
        <v>50</v>
      </c>
      <c r="R561" s="10" t="s">
        <v>8316</v>
      </c>
      <c r="S561" t="s">
        <v>8317</v>
      </c>
      <c r="T561" s="14">
        <f t="shared" si="58"/>
        <v>42321.283101851848</v>
      </c>
      <c r="U561" s="14">
        <f t="shared" si="59"/>
        <v>42351.283101851848</v>
      </c>
      <c r="V561">
        <f t="shared" si="60"/>
        <v>2015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 t="shared" si="55"/>
        <v>50006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56"/>
        <v>0</v>
      </c>
      <c r="Q562">
        <f t="shared" si="57"/>
        <v>4</v>
      </c>
      <c r="R562" s="10" t="s">
        <v>8316</v>
      </c>
      <c r="S562" t="s">
        <v>8317</v>
      </c>
      <c r="T562" s="14">
        <f t="shared" si="58"/>
        <v>41960.771354166667</v>
      </c>
      <c r="U562" s="14">
        <f t="shared" si="59"/>
        <v>41990.771354166667</v>
      </c>
      <c r="V562">
        <f t="shared" si="60"/>
        <v>2014</v>
      </c>
    </row>
    <row r="563" spans="1:22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 t="shared" si="55"/>
        <v>7528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56"/>
        <v>0</v>
      </c>
      <c r="Q563">
        <f t="shared" si="57"/>
        <v>27.5</v>
      </c>
      <c r="R563" s="10" t="s">
        <v>8316</v>
      </c>
      <c r="S563" t="s">
        <v>8317</v>
      </c>
      <c r="T563" s="14">
        <f t="shared" si="58"/>
        <v>42268.658715277779</v>
      </c>
      <c r="U563" s="14">
        <f t="shared" si="59"/>
        <v>42303.658715277779</v>
      </c>
      <c r="V563">
        <f t="shared" si="60"/>
        <v>2015</v>
      </c>
    </row>
    <row r="564" spans="1:22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>
        <f t="shared" si="55"/>
        <v>25000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56"/>
        <v>0</v>
      </c>
      <c r="Q564">
        <f t="shared" si="57"/>
        <v>0</v>
      </c>
      <c r="R564" s="10" t="s">
        <v>8316</v>
      </c>
      <c r="S564" t="s">
        <v>8317</v>
      </c>
      <c r="T564" s="14">
        <f t="shared" si="58"/>
        <v>42692.389062500006</v>
      </c>
      <c r="U564" s="14">
        <f t="shared" si="59"/>
        <v>42722.389062500006</v>
      </c>
      <c r="V564">
        <f t="shared" si="60"/>
        <v>2016</v>
      </c>
    </row>
    <row r="565" spans="1:22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 t="shared" si="55"/>
        <v>37534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56"/>
        <v>0</v>
      </c>
      <c r="Q565">
        <f t="shared" si="57"/>
        <v>34</v>
      </c>
      <c r="R565" s="10" t="s">
        <v>8316</v>
      </c>
      <c r="S565" t="s">
        <v>8317</v>
      </c>
      <c r="T565" s="14">
        <f t="shared" si="58"/>
        <v>42022.069988425923</v>
      </c>
      <c r="U565" s="14">
        <f t="shared" si="59"/>
        <v>42052.069988425923</v>
      </c>
      <c r="V565">
        <f t="shared" si="60"/>
        <v>2015</v>
      </c>
    </row>
    <row r="566" spans="1:22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 t="shared" si="55"/>
        <v>9001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56"/>
        <v>0</v>
      </c>
      <c r="Q566">
        <f t="shared" si="57"/>
        <v>1</v>
      </c>
      <c r="R566" s="10" t="s">
        <v>8316</v>
      </c>
      <c r="S566" t="s">
        <v>8317</v>
      </c>
      <c r="T566" s="14">
        <f t="shared" si="58"/>
        <v>42411.942997685182</v>
      </c>
      <c r="U566" s="14">
        <f t="shared" si="59"/>
        <v>42441.942997685182</v>
      </c>
      <c r="V566">
        <f t="shared" si="60"/>
        <v>2016</v>
      </c>
    </row>
    <row r="567" spans="1:22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>
        <f t="shared" si="55"/>
        <v>12500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56"/>
        <v>0</v>
      </c>
      <c r="Q567">
        <f t="shared" si="57"/>
        <v>0</v>
      </c>
      <c r="R567" s="10" t="s">
        <v>8316</v>
      </c>
      <c r="S567" t="s">
        <v>8317</v>
      </c>
      <c r="T567" s="14">
        <f t="shared" si="58"/>
        <v>42165.785289351858</v>
      </c>
      <c r="U567" s="14">
        <f t="shared" si="59"/>
        <v>42195.785289351858</v>
      </c>
      <c r="V567">
        <f t="shared" si="60"/>
        <v>2015</v>
      </c>
    </row>
    <row r="568" spans="1:22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 t="shared" si="55"/>
        <v>2501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56"/>
        <v>0</v>
      </c>
      <c r="Q568">
        <f t="shared" si="57"/>
        <v>1</v>
      </c>
      <c r="R568" s="10" t="s">
        <v>8316</v>
      </c>
      <c r="S568" t="s">
        <v>8317</v>
      </c>
      <c r="T568" s="14">
        <f t="shared" si="58"/>
        <v>42535.68440972222</v>
      </c>
      <c r="U568" s="14">
        <f t="shared" si="59"/>
        <v>42565.68440972222</v>
      </c>
      <c r="V568">
        <f t="shared" si="60"/>
        <v>2016</v>
      </c>
    </row>
    <row r="569" spans="1:22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>
        <f t="shared" si="55"/>
        <v>5000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56"/>
        <v>0</v>
      </c>
      <c r="Q569">
        <f t="shared" si="57"/>
        <v>0</v>
      </c>
      <c r="R569" s="10" t="s">
        <v>8316</v>
      </c>
      <c r="S569" t="s">
        <v>8317</v>
      </c>
      <c r="T569" s="14">
        <f t="shared" si="58"/>
        <v>41975.842523148152</v>
      </c>
      <c r="U569" s="14">
        <f t="shared" si="59"/>
        <v>42005.842523148152</v>
      </c>
      <c r="V569">
        <f t="shared" si="60"/>
        <v>2014</v>
      </c>
    </row>
    <row r="570" spans="1:22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 t="shared" si="55"/>
        <v>12373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56"/>
        <v>1</v>
      </c>
      <c r="Q570">
        <f t="shared" si="57"/>
        <v>49</v>
      </c>
      <c r="R570" s="10" t="s">
        <v>8316</v>
      </c>
      <c r="S570" t="s">
        <v>8317</v>
      </c>
      <c r="T570" s="14">
        <f t="shared" si="58"/>
        <v>42348.9215625</v>
      </c>
      <c r="U570" s="14">
        <f t="shared" si="59"/>
        <v>42385.458333333328</v>
      </c>
      <c r="V570">
        <f t="shared" si="60"/>
        <v>2015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 t="shared" si="55"/>
        <v>1260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56"/>
        <v>1</v>
      </c>
      <c r="Q571">
        <f t="shared" si="57"/>
        <v>20</v>
      </c>
      <c r="R571" s="10" t="s">
        <v>8316</v>
      </c>
      <c r="S571" t="s">
        <v>8317</v>
      </c>
      <c r="T571" s="14">
        <f t="shared" si="58"/>
        <v>42340.847361111111</v>
      </c>
      <c r="U571" s="14">
        <f t="shared" si="59"/>
        <v>42370.847361111111</v>
      </c>
      <c r="V571">
        <f t="shared" si="60"/>
        <v>2015</v>
      </c>
    </row>
    <row r="572" spans="1:22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 t="shared" si="55"/>
        <v>42571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56"/>
        <v>0</v>
      </c>
      <c r="Q572">
        <f t="shared" si="57"/>
        <v>142</v>
      </c>
      <c r="R572" s="10" t="s">
        <v>8316</v>
      </c>
      <c r="S572" t="s">
        <v>8317</v>
      </c>
      <c r="T572" s="14">
        <f t="shared" si="58"/>
        <v>42388.798252314817</v>
      </c>
      <c r="U572" s="14">
        <f t="shared" si="59"/>
        <v>42418.798252314817</v>
      </c>
      <c r="V572">
        <f t="shared" si="60"/>
        <v>2016</v>
      </c>
    </row>
    <row r="573" spans="1:22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 t="shared" si="55"/>
        <v>12553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56"/>
        <v>0</v>
      </c>
      <c r="Q573">
        <f t="shared" si="57"/>
        <v>53</v>
      </c>
      <c r="R573" s="10" t="s">
        <v>8316</v>
      </c>
      <c r="S573" t="s">
        <v>8317</v>
      </c>
      <c r="T573" s="14">
        <f t="shared" si="58"/>
        <v>42192.816238425927</v>
      </c>
      <c r="U573" s="14">
        <f t="shared" si="59"/>
        <v>42212.165972222225</v>
      </c>
      <c r="V573">
        <f t="shared" si="60"/>
        <v>2015</v>
      </c>
    </row>
    <row r="574" spans="1:22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>
        <f t="shared" si="55"/>
        <v>1250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56"/>
        <v>0</v>
      </c>
      <c r="Q574">
        <f t="shared" si="57"/>
        <v>0</v>
      </c>
      <c r="R574" s="10" t="s">
        <v>8316</v>
      </c>
      <c r="S574" t="s">
        <v>8317</v>
      </c>
      <c r="T574" s="14">
        <f t="shared" si="58"/>
        <v>42282.71629629629</v>
      </c>
      <c r="U574" s="14">
        <f t="shared" si="59"/>
        <v>42312.757962962962</v>
      </c>
      <c r="V574">
        <f t="shared" si="60"/>
        <v>2015</v>
      </c>
    </row>
    <row r="575" spans="1:22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 t="shared" si="55"/>
        <v>44617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56"/>
        <v>0</v>
      </c>
      <c r="Q575">
        <f t="shared" si="57"/>
        <v>38.44</v>
      </c>
      <c r="R575" s="10" t="s">
        <v>8316</v>
      </c>
      <c r="S575" t="s">
        <v>8317</v>
      </c>
      <c r="T575" s="14">
        <f t="shared" si="58"/>
        <v>41963.050127314811</v>
      </c>
      <c r="U575" s="14">
        <f t="shared" si="59"/>
        <v>42022.05</v>
      </c>
      <c r="V575">
        <f t="shared" si="60"/>
        <v>2014</v>
      </c>
    </row>
    <row r="576" spans="1:22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 t="shared" si="55"/>
        <v>5630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56"/>
        <v>1</v>
      </c>
      <c r="Q576">
        <f t="shared" si="57"/>
        <v>20</v>
      </c>
      <c r="R576" s="10" t="s">
        <v>8316</v>
      </c>
      <c r="S576" t="s">
        <v>8317</v>
      </c>
      <c r="T576" s="14">
        <f t="shared" si="58"/>
        <v>42632.443368055552</v>
      </c>
      <c r="U576" s="14">
        <f t="shared" si="59"/>
        <v>42662.443368055552</v>
      </c>
      <c r="V576">
        <f t="shared" si="60"/>
        <v>2016</v>
      </c>
    </row>
    <row r="577" spans="1:22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 t="shared" si="55"/>
        <v>30130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56"/>
        <v>0</v>
      </c>
      <c r="Q577">
        <f t="shared" si="57"/>
        <v>64.75</v>
      </c>
      <c r="R577" s="10" t="s">
        <v>8316</v>
      </c>
      <c r="S577" t="s">
        <v>8317</v>
      </c>
      <c r="T577" s="14">
        <f t="shared" si="58"/>
        <v>42138.692627314813</v>
      </c>
      <c r="U577" s="14">
        <f t="shared" si="59"/>
        <v>42168.692627314813</v>
      </c>
      <c r="V577">
        <f t="shared" si="60"/>
        <v>2015</v>
      </c>
    </row>
    <row r="578" spans="1:22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 t="shared" si="55"/>
        <v>40001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56"/>
        <v>0</v>
      </c>
      <c r="Q578">
        <f t="shared" si="57"/>
        <v>1</v>
      </c>
      <c r="R578" s="10" t="s">
        <v>8316</v>
      </c>
      <c r="S578" t="s">
        <v>8317</v>
      </c>
      <c r="T578" s="14">
        <f t="shared" si="58"/>
        <v>42031.471666666665</v>
      </c>
      <c r="U578" s="14">
        <f t="shared" si="59"/>
        <v>42091.43</v>
      </c>
      <c r="V578">
        <f t="shared" si="60"/>
        <v>2015</v>
      </c>
    </row>
    <row r="579" spans="1:22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 t="shared" si="55"/>
        <v>2505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si="56"/>
        <v>0</v>
      </c>
      <c r="Q579">
        <f t="shared" si="57"/>
        <v>10</v>
      </c>
      <c r="R579" s="10" t="s">
        <v>8316</v>
      </c>
      <c r="S579" t="s">
        <v>8317</v>
      </c>
      <c r="T579" s="14">
        <f t="shared" si="58"/>
        <v>42450.589143518519</v>
      </c>
      <c r="U579" s="14">
        <f t="shared" si="59"/>
        <v>42510.589143518519</v>
      </c>
      <c r="V579">
        <f t="shared" si="60"/>
        <v>2016</v>
      </c>
    </row>
    <row r="580" spans="1:22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 t="shared" si="55"/>
        <v>62507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56"/>
        <v>0</v>
      </c>
      <c r="Q580">
        <f t="shared" si="57"/>
        <v>2</v>
      </c>
      <c r="R580" s="10" t="s">
        <v>8316</v>
      </c>
      <c r="S580" t="s">
        <v>8317</v>
      </c>
      <c r="T580" s="14">
        <f t="shared" si="58"/>
        <v>42230.578622685185</v>
      </c>
      <c r="U580" s="14">
        <f t="shared" si="59"/>
        <v>42254.578622685185</v>
      </c>
      <c r="V580">
        <f t="shared" si="60"/>
        <v>2015</v>
      </c>
    </row>
    <row r="581" spans="1:22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 t="shared" si="55"/>
        <v>6088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56"/>
        <v>1</v>
      </c>
      <c r="Q581">
        <f t="shared" si="57"/>
        <v>35</v>
      </c>
      <c r="R581" s="10" t="s">
        <v>8316</v>
      </c>
      <c r="S581" t="s">
        <v>8317</v>
      </c>
      <c r="T581" s="14">
        <f t="shared" si="58"/>
        <v>41968.852118055554</v>
      </c>
      <c r="U581" s="14">
        <f t="shared" si="59"/>
        <v>41998.852118055554</v>
      </c>
      <c r="V581">
        <f t="shared" si="60"/>
        <v>2014</v>
      </c>
    </row>
    <row r="582" spans="1:22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 t="shared" si="55"/>
        <v>1501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56"/>
        <v>0</v>
      </c>
      <c r="Q582">
        <f t="shared" si="57"/>
        <v>1</v>
      </c>
      <c r="R582" s="10" t="s">
        <v>8316</v>
      </c>
      <c r="S582" t="s">
        <v>8317</v>
      </c>
      <c r="T582" s="14">
        <f t="shared" si="58"/>
        <v>42605.908182870371</v>
      </c>
      <c r="U582" s="14">
        <f t="shared" si="59"/>
        <v>42635.908182870371</v>
      </c>
      <c r="V582">
        <f t="shared" si="60"/>
        <v>2016</v>
      </c>
    </row>
    <row r="583" spans="1:22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>
        <f t="shared" si="55"/>
        <v>200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56"/>
        <v>0</v>
      </c>
      <c r="Q583">
        <f t="shared" si="57"/>
        <v>0</v>
      </c>
      <c r="R583" s="10" t="s">
        <v>8316</v>
      </c>
      <c r="S583" t="s">
        <v>8317</v>
      </c>
      <c r="T583" s="14">
        <f t="shared" si="58"/>
        <v>42188.012777777782</v>
      </c>
      <c r="U583" s="14">
        <f t="shared" si="59"/>
        <v>42218.012777777782</v>
      </c>
      <c r="V583">
        <f t="shared" si="60"/>
        <v>2015</v>
      </c>
    </row>
    <row r="584" spans="1:22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>
        <f t="shared" si="55"/>
        <v>50000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56"/>
        <v>0</v>
      </c>
      <c r="Q584">
        <f t="shared" si="57"/>
        <v>0</v>
      </c>
      <c r="R584" s="10" t="s">
        <v>8316</v>
      </c>
      <c r="S584" t="s">
        <v>8317</v>
      </c>
      <c r="T584" s="14">
        <f t="shared" si="58"/>
        <v>42055.739803240736</v>
      </c>
      <c r="U584" s="14">
        <f t="shared" si="59"/>
        <v>42078.75</v>
      </c>
      <c r="V584">
        <f t="shared" si="60"/>
        <v>2015</v>
      </c>
    </row>
    <row r="585" spans="1:22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 t="shared" si="55"/>
        <v>4501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56"/>
        <v>0</v>
      </c>
      <c r="Q585">
        <f t="shared" si="57"/>
        <v>1</v>
      </c>
      <c r="R585" s="10" t="s">
        <v>8316</v>
      </c>
      <c r="S585" t="s">
        <v>8317</v>
      </c>
      <c r="T585" s="14">
        <f t="shared" si="58"/>
        <v>42052.93850694444</v>
      </c>
      <c r="U585" s="14">
        <f t="shared" si="59"/>
        <v>42082.896840277783</v>
      </c>
      <c r="V585">
        <f t="shared" si="60"/>
        <v>2015</v>
      </c>
    </row>
    <row r="586" spans="1:22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 t="shared" si="55"/>
        <v>505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56"/>
        <v>1</v>
      </c>
      <c r="Q586">
        <f t="shared" si="57"/>
        <v>5</v>
      </c>
      <c r="R586" s="10" t="s">
        <v>8316</v>
      </c>
      <c r="S586" t="s">
        <v>8317</v>
      </c>
      <c r="T586" s="14">
        <f t="shared" si="58"/>
        <v>42049.716620370367</v>
      </c>
      <c r="U586" s="14">
        <f t="shared" si="59"/>
        <v>42079.674953703703</v>
      </c>
      <c r="V586">
        <f t="shared" si="60"/>
        <v>2015</v>
      </c>
    </row>
    <row r="587" spans="1:22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>
        <f t="shared" si="55"/>
        <v>4500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56"/>
        <v>0</v>
      </c>
      <c r="Q587">
        <f t="shared" si="57"/>
        <v>0</v>
      </c>
      <c r="R587" s="10" t="s">
        <v>8316</v>
      </c>
      <c r="S587" t="s">
        <v>8317</v>
      </c>
      <c r="T587" s="14">
        <f t="shared" si="58"/>
        <v>42283.3909375</v>
      </c>
      <c r="U587" s="14">
        <f t="shared" si="59"/>
        <v>42339</v>
      </c>
      <c r="V587">
        <f t="shared" si="60"/>
        <v>2015</v>
      </c>
    </row>
    <row r="588" spans="1:22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 t="shared" si="55"/>
        <v>5028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56"/>
        <v>1</v>
      </c>
      <c r="Q588">
        <f t="shared" si="57"/>
        <v>14</v>
      </c>
      <c r="R588" s="10" t="s">
        <v>8316</v>
      </c>
      <c r="S588" t="s">
        <v>8317</v>
      </c>
      <c r="T588" s="14">
        <f t="shared" si="58"/>
        <v>42020.854247685187</v>
      </c>
      <c r="U588" s="14">
        <f t="shared" si="59"/>
        <v>42050.854247685187</v>
      </c>
      <c r="V588">
        <f t="shared" si="60"/>
        <v>2015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 t="shared" si="55"/>
        <v>16363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56"/>
        <v>9</v>
      </c>
      <c r="Q589">
        <f t="shared" si="57"/>
        <v>389.29</v>
      </c>
      <c r="R589" s="10" t="s">
        <v>8316</v>
      </c>
      <c r="S589" t="s">
        <v>8317</v>
      </c>
      <c r="T589" s="14">
        <f t="shared" si="58"/>
        <v>42080.757326388892</v>
      </c>
      <c r="U589" s="14">
        <f t="shared" si="59"/>
        <v>42110.757326388892</v>
      </c>
      <c r="V589">
        <f t="shared" si="60"/>
        <v>2015</v>
      </c>
    </row>
    <row r="590" spans="1:22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 t="shared" si="55"/>
        <v>4651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56"/>
        <v>3</v>
      </c>
      <c r="Q590">
        <f t="shared" si="57"/>
        <v>150.5</v>
      </c>
      <c r="R590" s="10" t="s">
        <v>8316</v>
      </c>
      <c r="S590" t="s">
        <v>8317</v>
      </c>
      <c r="T590" s="14">
        <f t="shared" si="58"/>
        <v>42631.769513888896</v>
      </c>
      <c r="U590" s="14">
        <f t="shared" si="59"/>
        <v>42691.811180555553</v>
      </c>
      <c r="V590">
        <f t="shared" si="60"/>
        <v>2016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 t="shared" si="55"/>
        <v>3751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56"/>
        <v>0</v>
      </c>
      <c r="Q591">
        <f t="shared" si="57"/>
        <v>1</v>
      </c>
      <c r="R591" s="10" t="s">
        <v>8316</v>
      </c>
      <c r="S591" t="s">
        <v>8317</v>
      </c>
      <c r="T591" s="14">
        <f t="shared" si="58"/>
        <v>42178.614571759259</v>
      </c>
      <c r="U591" s="14">
        <f t="shared" si="59"/>
        <v>42193.614571759259</v>
      </c>
      <c r="V591">
        <f t="shared" si="60"/>
        <v>2015</v>
      </c>
    </row>
    <row r="592" spans="1:22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 t="shared" si="55"/>
        <v>2612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56"/>
        <v>4</v>
      </c>
      <c r="Q592">
        <f t="shared" si="57"/>
        <v>24.78</v>
      </c>
      <c r="R592" s="10" t="s">
        <v>8316</v>
      </c>
      <c r="S592" t="s">
        <v>8317</v>
      </c>
      <c r="T592" s="14">
        <f t="shared" si="58"/>
        <v>42377.554756944446</v>
      </c>
      <c r="U592" s="14">
        <f t="shared" si="59"/>
        <v>42408.542361111111</v>
      </c>
      <c r="V592">
        <f t="shared" si="60"/>
        <v>2016</v>
      </c>
    </row>
    <row r="593" spans="1:22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 t="shared" si="55"/>
        <v>50031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56"/>
        <v>0</v>
      </c>
      <c r="Q593">
        <f t="shared" si="57"/>
        <v>30.5</v>
      </c>
      <c r="R593" s="10" t="s">
        <v>8316</v>
      </c>
      <c r="S593" t="s">
        <v>8317</v>
      </c>
      <c r="T593" s="14">
        <f t="shared" si="58"/>
        <v>42177.543171296296</v>
      </c>
      <c r="U593" s="14">
        <f t="shared" si="59"/>
        <v>42207.543171296296</v>
      </c>
      <c r="V593">
        <f t="shared" si="60"/>
        <v>2015</v>
      </c>
    </row>
    <row r="594" spans="1:22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 t="shared" si="55"/>
        <v>3875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56"/>
        <v>3</v>
      </c>
      <c r="Q594">
        <f t="shared" si="57"/>
        <v>250</v>
      </c>
      <c r="R594" s="10" t="s">
        <v>8316</v>
      </c>
      <c r="S594" t="s">
        <v>8317</v>
      </c>
      <c r="T594" s="14">
        <f t="shared" si="58"/>
        <v>41946.232175925928</v>
      </c>
      <c r="U594" s="14">
        <f t="shared" si="59"/>
        <v>41976.232175925921</v>
      </c>
      <c r="V594">
        <f t="shared" si="60"/>
        <v>2014</v>
      </c>
    </row>
    <row r="595" spans="1:22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 t="shared" si="55"/>
        <v>308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56"/>
        <v>23</v>
      </c>
      <c r="Q595">
        <f t="shared" si="57"/>
        <v>16.43</v>
      </c>
      <c r="R595" s="10" t="s">
        <v>8316</v>
      </c>
      <c r="S595" t="s">
        <v>8317</v>
      </c>
      <c r="T595" s="14">
        <f t="shared" si="58"/>
        <v>42070.677604166667</v>
      </c>
      <c r="U595" s="14">
        <f t="shared" si="59"/>
        <v>42100.635937500003</v>
      </c>
      <c r="V595">
        <f t="shared" si="60"/>
        <v>2015</v>
      </c>
    </row>
    <row r="596" spans="1:22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 t="shared" si="55"/>
        <v>12513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56"/>
        <v>0</v>
      </c>
      <c r="Q596">
        <f t="shared" si="57"/>
        <v>13</v>
      </c>
      <c r="R596" s="10" t="s">
        <v>8316</v>
      </c>
      <c r="S596" t="s">
        <v>8317</v>
      </c>
      <c r="T596" s="14">
        <f t="shared" si="58"/>
        <v>42446.780162037037</v>
      </c>
      <c r="U596" s="14">
        <f t="shared" si="59"/>
        <v>42476.780162037037</v>
      </c>
      <c r="V596">
        <f t="shared" si="60"/>
        <v>2016</v>
      </c>
    </row>
    <row r="597" spans="1:22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 t="shared" si="55"/>
        <v>50213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56"/>
        <v>0</v>
      </c>
      <c r="Q597">
        <f t="shared" si="57"/>
        <v>53.25</v>
      </c>
      <c r="R597" s="10" t="s">
        <v>8316</v>
      </c>
      <c r="S597" t="s">
        <v>8317</v>
      </c>
      <c r="T597" s="14">
        <f t="shared" si="58"/>
        <v>42083.069884259254</v>
      </c>
      <c r="U597" s="14">
        <f t="shared" si="59"/>
        <v>42128.069884259254</v>
      </c>
      <c r="V597">
        <f t="shared" si="60"/>
        <v>2015</v>
      </c>
    </row>
    <row r="598" spans="1:22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 t="shared" si="55"/>
        <v>10003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56"/>
        <v>0</v>
      </c>
      <c r="Q598">
        <f t="shared" si="57"/>
        <v>3</v>
      </c>
      <c r="R598" s="10" t="s">
        <v>8316</v>
      </c>
      <c r="S598" t="s">
        <v>8317</v>
      </c>
      <c r="T598" s="14">
        <f t="shared" si="58"/>
        <v>42646.896898148145</v>
      </c>
      <c r="U598" s="14">
        <f t="shared" si="59"/>
        <v>42676.896898148145</v>
      </c>
      <c r="V598">
        <f t="shared" si="60"/>
        <v>2016</v>
      </c>
    </row>
    <row r="599" spans="1:22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 t="shared" si="55"/>
        <v>3760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56"/>
        <v>0</v>
      </c>
      <c r="Q599">
        <f t="shared" si="57"/>
        <v>10</v>
      </c>
      <c r="R599" s="10" t="s">
        <v>8316</v>
      </c>
      <c r="S599" t="s">
        <v>8317</v>
      </c>
      <c r="T599" s="14">
        <f t="shared" si="58"/>
        <v>42545.705266203702</v>
      </c>
      <c r="U599" s="14">
        <f t="shared" si="59"/>
        <v>42582.666666666672</v>
      </c>
      <c r="V599">
        <f t="shared" si="60"/>
        <v>2016</v>
      </c>
    </row>
    <row r="600" spans="1:22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 t="shared" si="55"/>
        <v>1675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56"/>
        <v>34</v>
      </c>
      <c r="Q600">
        <f t="shared" si="57"/>
        <v>121.43</v>
      </c>
      <c r="R600" s="10" t="s">
        <v>8316</v>
      </c>
      <c r="S600" t="s">
        <v>8317</v>
      </c>
      <c r="T600" s="14">
        <f t="shared" si="58"/>
        <v>41948.00209490741</v>
      </c>
      <c r="U600" s="14">
        <f t="shared" si="59"/>
        <v>41978.00209490741</v>
      </c>
      <c r="V600">
        <f t="shared" si="60"/>
        <v>2014</v>
      </c>
    </row>
    <row r="601" spans="1:22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 t="shared" si="55"/>
        <v>25016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56"/>
        <v>0</v>
      </c>
      <c r="Q601">
        <f t="shared" si="57"/>
        <v>15.5</v>
      </c>
      <c r="R601" s="10" t="s">
        <v>8316</v>
      </c>
      <c r="S601" t="s">
        <v>8317</v>
      </c>
      <c r="T601" s="14">
        <f t="shared" si="58"/>
        <v>42047.812523148154</v>
      </c>
      <c r="U601" s="14">
        <f t="shared" si="59"/>
        <v>42071.636111111111</v>
      </c>
      <c r="V601">
        <f t="shared" si="60"/>
        <v>2015</v>
      </c>
    </row>
    <row r="602" spans="1:22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 t="shared" si="55"/>
        <v>2550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56"/>
        <v>2</v>
      </c>
      <c r="Q602">
        <f t="shared" si="57"/>
        <v>100</v>
      </c>
      <c r="R602" s="10" t="s">
        <v>8316</v>
      </c>
      <c r="S602" t="s">
        <v>8317</v>
      </c>
      <c r="T602" s="14">
        <f t="shared" si="58"/>
        <v>42073.798171296294</v>
      </c>
      <c r="U602" s="14">
        <f t="shared" si="59"/>
        <v>42133.798171296294</v>
      </c>
      <c r="V602">
        <f t="shared" si="60"/>
        <v>2015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 t="shared" si="55"/>
        <v>5070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56"/>
        <v>1</v>
      </c>
      <c r="Q603">
        <f t="shared" si="57"/>
        <v>23.33</v>
      </c>
      <c r="R603" s="10" t="s">
        <v>8316</v>
      </c>
      <c r="S603" t="s">
        <v>8317</v>
      </c>
      <c r="T603" s="14">
        <f t="shared" si="58"/>
        <v>41969.858090277776</v>
      </c>
      <c r="U603" s="14">
        <f t="shared" si="59"/>
        <v>41999.858090277776</v>
      </c>
      <c r="V603">
        <f t="shared" si="60"/>
        <v>2014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>
        <f t="shared" si="55"/>
        <v>35000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56"/>
        <v>0</v>
      </c>
      <c r="Q604">
        <f t="shared" si="57"/>
        <v>0</v>
      </c>
      <c r="R604" s="10" t="s">
        <v>8316</v>
      </c>
      <c r="S604" t="s">
        <v>8317</v>
      </c>
      <c r="T604" s="14">
        <f t="shared" si="58"/>
        <v>42143.79415509259</v>
      </c>
      <c r="U604" s="14">
        <f t="shared" si="59"/>
        <v>42173.79415509259</v>
      </c>
      <c r="V604">
        <f t="shared" si="60"/>
        <v>2015</v>
      </c>
    </row>
    <row r="605" spans="1:22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 t="shared" ref="F605:F668" si="61">ROUND(AVERAGE(D605:E605),0)</f>
        <v>7795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ref="P605:P668" si="62">ROUND(E605/D605*100,0)</f>
        <v>4</v>
      </c>
      <c r="Q605">
        <f t="shared" ref="Q605:Q668" si="63">IFERROR(ROUND(E605/M605,2),0)</f>
        <v>45.39</v>
      </c>
      <c r="R605" s="10" t="s">
        <v>8316</v>
      </c>
      <c r="S605" t="s">
        <v>8317</v>
      </c>
      <c r="T605" s="14">
        <f t="shared" ref="T605:T668" si="64">(((K605/60)/60)/24)+DATE(1970,1,1)</f>
        <v>41835.639155092591</v>
      </c>
      <c r="U605" s="14">
        <f t="shared" ref="U605:U668" si="65">(((J605/60)/60)/24)+DATE(1970,1,1)</f>
        <v>41865.639155092591</v>
      </c>
      <c r="V605">
        <f t="shared" ref="V605:V668" si="66">YEAR(T605)</f>
        <v>2014</v>
      </c>
    </row>
    <row r="606" spans="1:22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>
        <f t="shared" si="61"/>
        <v>750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62"/>
        <v>0</v>
      </c>
      <c r="Q606">
        <f t="shared" si="63"/>
        <v>0</v>
      </c>
      <c r="R606" s="10" t="s">
        <v>8316</v>
      </c>
      <c r="S606" t="s">
        <v>8317</v>
      </c>
      <c r="T606" s="14">
        <f t="shared" si="64"/>
        <v>41849.035370370373</v>
      </c>
      <c r="U606" s="14">
        <f t="shared" si="65"/>
        <v>41879.035370370373</v>
      </c>
      <c r="V606">
        <f t="shared" si="66"/>
        <v>2014</v>
      </c>
    </row>
    <row r="607" spans="1:22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 t="shared" si="61"/>
        <v>2566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62"/>
        <v>3</v>
      </c>
      <c r="Q607">
        <f t="shared" si="63"/>
        <v>16.38</v>
      </c>
      <c r="R607" s="10" t="s">
        <v>8316</v>
      </c>
      <c r="S607" t="s">
        <v>8317</v>
      </c>
      <c r="T607" s="14">
        <f t="shared" si="64"/>
        <v>42194.357731481476</v>
      </c>
      <c r="U607" s="14">
        <f t="shared" si="65"/>
        <v>42239.357731481476</v>
      </c>
      <c r="V607">
        <f t="shared" si="66"/>
        <v>2015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 t="shared" si="61"/>
        <v>2505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62"/>
        <v>0</v>
      </c>
      <c r="Q608">
        <f t="shared" si="63"/>
        <v>10</v>
      </c>
      <c r="R608" s="10" t="s">
        <v>8316</v>
      </c>
      <c r="S608" t="s">
        <v>8317</v>
      </c>
      <c r="T608" s="14">
        <f t="shared" si="64"/>
        <v>42102.650567129633</v>
      </c>
      <c r="U608" s="14">
        <f t="shared" si="65"/>
        <v>42148.625</v>
      </c>
      <c r="V608">
        <f t="shared" si="66"/>
        <v>2015</v>
      </c>
    </row>
    <row r="609" spans="1:22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>
        <f t="shared" si="61"/>
        <v>125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62"/>
        <v>0</v>
      </c>
      <c r="Q609">
        <f t="shared" si="63"/>
        <v>0</v>
      </c>
      <c r="R609" s="10" t="s">
        <v>8316</v>
      </c>
      <c r="S609" t="s">
        <v>8317</v>
      </c>
      <c r="T609" s="14">
        <f t="shared" si="64"/>
        <v>42300.825648148151</v>
      </c>
      <c r="U609" s="14">
        <f t="shared" si="65"/>
        <v>42330.867314814815</v>
      </c>
      <c r="V609">
        <f t="shared" si="66"/>
        <v>2015</v>
      </c>
    </row>
    <row r="610" spans="1:22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 t="shared" si="61"/>
        <v>75731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62"/>
        <v>1</v>
      </c>
      <c r="Q610">
        <f t="shared" si="63"/>
        <v>292.2</v>
      </c>
      <c r="R610" s="10" t="s">
        <v>8316</v>
      </c>
      <c r="S610" t="s">
        <v>8317</v>
      </c>
      <c r="T610" s="14">
        <f t="shared" si="64"/>
        <v>42140.921064814815</v>
      </c>
      <c r="U610" s="14">
        <f t="shared" si="65"/>
        <v>42170.921064814815</v>
      </c>
      <c r="V610">
        <f t="shared" si="66"/>
        <v>2015</v>
      </c>
    </row>
    <row r="611" spans="1:22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 t="shared" si="61"/>
        <v>393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62"/>
        <v>1</v>
      </c>
      <c r="Q611">
        <f t="shared" si="63"/>
        <v>5</v>
      </c>
      <c r="R611" s="10" t="s">
        <v>8316</v>
      </c>
      <c r="S611" t="s">
        <v>8317</v>
      </c>
      <c r="T611" s="14">
        <f t="shared" si="64"/>
        <v>42307.034074074079</v>
      </c>
      <c r="U611" s="14">
        <f t="shared" si="65"/>
        <v>42337.075740740736</v>
      </c>
      <c r="V611">
        <f t="shared" si="66"/>
        <v>2015</v>
      </c>
    </row>
    <row r="612" spans="1:22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>
        <f t="shared" si="61"/>
        <v>6902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62"/>
        <v>0</v>
      </c>
      <c r="Q612">
        <f t="shared" si="63"/>
        <v>0</v>
      </c>
      <c r="R612" s="10" t="s">
        <v>8316</v>
      </c>
      <c r="S612" t="s">
        <v>8317</v>
      </c>
      <c r="T612" s="14">
        <f t="shared" si="64"/>
        <v>42086.83085648148</v>
      </c>
      <c r="U612" s="14">
        <f t="shared" si="65"/>
        <v>42116.83085648148</v>
      </c>
      <c r="V612">
        <f t="shared" si="66"/>
        <v>2015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>
        <f t="shared" si="61"/>
        <v>40000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62"/>
        <v>0</v>
      </c>
      <c r="Q613">
        <f t="shared" si="63"/>
        <v>0</v>
      </c>
      <c r="R613" s="10" t="s">
        <v>8316</v>
      </c>
      <c r="S613" t="s">
        <v>8317</v>
      </c>
      <c r="T613" s="14">
        <f t="shared" si="64"/>
        <v>42328.560613425929</v>
      </c>
      <c r="U613" s="14">
        <f t="shared" si="65"/>
        <v>42388.560613425929</v>
      </c>
      <c r="V613">
        <f t="shared" si="66"/>
        <v>2015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>
        <f t="shared" si="61"/>
        <v>5000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62"/>
        <v>0</v>
      </c>
      <c r="Q614">
        <f t="shared" si="63"/>
        <v>0</v>
      </c>
      <c r="R614" s="10" t="s">
        <v>8316</v>
      </c>
      <c r="S614" t="s">
        <v>8317</v>
      </c>
      <c r="T614" s="14">
        <f t="shared" si="64"/>
        <v>42585.031782407401</v>
      </c>
      <c r="U614" s="14">
        <f t="shared" si="65"/>
        <v>42615.031782407401</v>
      </c>
      <c r="V614">
        <f t="shared" si="66"/>
        <v>2016</v>
      </c>
    </row>
    <row r="615" spans="1:22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 t="shared" si="61"/>
        <v>36409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62"/>
        <v>21</v>
      </c>
      <c r="Q615">
        <f t="shared" si="63"/>
        <v>105.93</v>
      </c>
      <c r="R615" s="10" t="s">
        <v>8316</v>
      </c>
      <c r="S615" t="s">
        <v>8317</v>
      </c>
      <c r="T615" s="14">
        <f t="shared" si="64"/>
        <v>42247.496759259258</v>
      </c>
      <c r="U615" s="14">
        <f t="shared" si="65"/>
        <v>42278.207638888889</v>
      </c>
      <c r="V615">
        <f t="shared" si="66"/>
        <v>2015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>
        <f t="shared" si="61"/>
        <v>5000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62"/>
        <v>0</v>
      </c>
      <c r="Q616">
        <f t="shared" si="63"/>
        <v>0</v>
      </c>
      <c r="R616" s="10" t="s">
        <v>8316</v>
      </c>
      <c r="S616" t="s">
        <v>8317</v>
      </c>
      <c r="T616" s="14">
        <f t="shared" si="64"/>
        <v>42515.061805555553</v>
      </c>
      <c r="U616" s="14">
        <f t="shared" si="65"/>
        <v>42545.061805555553</v>
      </c>
      <c r="V616">
        <f t="shared" si="66"/>
        <v>2016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>
        <f t="shared" si="61"/>
        <v>258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62"/>
        <v>0</v>
      </c>
      <c r="Q617">
        <f t="shared" si="63"/>
        <v>0</v>
      </c>
      <c r="R617" s="10" t="s">
        <v>8316</v>
      </c>
      <c r="S617" t="s">
        <v>8317</v>
      </c>
      <c r="T617" s="14">
        <f t="shared" si="64"/>
        <v>42242.122210648144</v>
      </c>
      <c r="U617" s="14">
        <f t="shared" si="65"/>
        <v>42272.122210648144</v>
      </c>
      <c r="V617">
        <f t="shared" si="66"/>
        <v>2015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>
        <f t="shared" si="61"/>
        <v>2500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62"/>
        <v>0</v>
      </c>
      <c r="Q618">
        <f t="shared" si="63"/>
        <v>0</v>
      </c>
      <c r="R618" s="10" t="s">
        <v>8316</v>
      </c>
      <c r="S618" t="s">
        <v>8317</v>
      </c>
      <c r="T618" s="14">
        <f t="shared" si="64"/>
        <v>42761.376238425932</v>
      </c>
      <c r="U618" s="14">
        <f t="shared" si="65"/>
        <v>42791.376238425932</v>
      </c>
      <c r="V618">
        <f t="shared" si="66"/>
        <v>2017</v>
      </c>
    </row>
    <row r="619" spans="1:22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 t="shared" si="61"/>
        <v>1030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62"/>
        <v>3</v>
      </c>
      <c r="Q619">
        <f t="shared" si="63"/>
        <v>20</v>
      </c>
      <c r="R619" s="10" t="s">
        <v>8316</v>
      </c>
      <c r="S619" t="s">
        <v>8317</v>
      </c>
      <c r="T619" s="14">
        <f t="shared" si="64"/>
        <v>42087.343090277776</v>
      </c>
      <c r="U619" s="14">
        <f t="shared" si="65"/>
        <v>42132.343090277776</v>
      </c>
      <c r="V619">
        <f t="shared" si="66"/>
        <v>2015</v>
      </c>
    </row>
    <row r="620" spans="1:22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>
        <f t="shared" si="61"/>
        <v>200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62"/>
        <v>0</v>
      </c>
      <c r="Q620">
        <f t="shared" si="63"/>
        <v>0</v>
      </c>
      <c r="R620" s="10" t="s">
        <v>8316</v>
      </c>
      <c r="S620" t="s">
        <v>8317</v>
      </c>
      <c r="T620" s="14">
        <f t="shared" si="64"/>
        <v>42317.810219907406</v>
      </c>
      <c r="U620" s="14">
        <f t="shared" si="65"/>
        <v>42347.810219907406</v>
      </c>
      <c r="V620">
        <f t="shared" si="66"/>
        <v>2015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 t="shared" si="61"/>
        <v>1250001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62"/>
        <v>0</v>
      </c>
      <c r="Q621">
        <f t="shared" si="63"/>
        <v>1</v>
      </c>
      <c r="R621" s="10" t="s">
        <v>8316</v>
      </c>
      <c r="S621" t="s">
        <v>8317</v>
      </c>
      <c r="T621" s="14">
        <f t="shared" si="64"/>
        <v>41908.650347222225</v>
      </c>
      <c r="U621" s="14">
        <f t="shared" si="65"/>
        <v>41968.692013888889</v>
      </c>
      <c r="V621">
        <f t="shared" si="66"/>
        <v>2014</v>
      </c>
    </row>
    <row r="622" spans="1:22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 t="shared" si="61"/>
        <v>15150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62"/>
        <v>1</v>
      </c>
      <c r="Q622">
        <f t="shared" si="63"/>
        <v>300</v>
      </c>
      <c r="R622" s="10" t="s">
        <v>8316</v>
      </c>
      <c r="S622" t="s">
        <v>8317</v>
      </c>
      <c r="T622" s="14">
        <f t="shared" si="64"/>
        <v>41831.716874999998</v>
      </c>
      <c r="U622" s="14">
        <f t="shared" si="65"/>
        <v>41876.716874999998</v>
      </c>
      <c r="V622">
        <f t="shared" si="66"/>
        <v>2014</v>
      </c>
    </row>
    <row r="623" spans="1:22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 t="shared" si="61"/>
        <v>12631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62"/>
        <v>1</v>
      </c>
      <c r="Q623">
        <f t="shared" si="63"/>
        <v>87</v>
      </c>
      <c r="R623" s="10" t="s">
        <v>8316</v>
      </c>
      <c r="S623" t="s">
        <v>8317</v>
      </c>
      <c r="T623" s="14">
        <f t="shared" si="64"/>
        <v>42528.987696759257</v>
      </c>
      <c r="U623" s="14">
        <f t="shared" si="65"/>
        <v>42558.987696759257</v>
      </c>
      <c r="V623">
        <f t="shared" si="66"/>
        <v>2016</v>
      </c>
    </row>
    <row r="624" spans="1:22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 t="shared" si="61"/>
        <v>3171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62"/>
        <v>6</v>
      </c>
      <c r="Q624">
        <f t="shared" si="63"/>
        <v>37.89</v>
      </c>
      <c r="R624" s="10" t="s">
        <v>8316</v>
      </c>
      <c r="S624" t="s">
        <v>8317</v>
      </c>
      <c r="T624" s="14">
        <f t="shared" si="64"/>
        <v>42532.774745370371</v>
      </c>
      <c r="U624" s="14">
        <f t="shared" si="65"/>
        <v>42552.774745370371</v>
      </c>
      <c r="V624">
        <f t="shared" si="66"/>
        <v>2016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>
        <f t="shared" si="61"/>
        <v>37500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62"/>
        <v>0</v>
      </c>
      <c r="Q625">
        <f t="shared" si="63"/>
        <v>0</v>
      </c>
      <c r="R625" s="10" t="s">
        <v>8316</v>
      </c>
      <c r="S625" t="s">
        <v>8317</v>
      </c>
      <c r="T625" s="14">
        <f t="shared" si="64"/>
        <v>42122.009224537032</v>
      </c>
      <c r="U625" s="14">
        <f t="shared" si="65"/>
        <v>42152.009224537032</v>
      </c>
      <c r="V625">
        <f t="shared" si="66"/>
        <v>2015</v>
      </c>
    </row>
    <row r="626" spans="1:22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>
        <f t="shared" si="61"/>
        <v>2500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62"/>
        <v>0</v>
      </c>
      <c r="Q626">
        <f t="shared" si="63"/>
        <v>0</v>
      </c>
      <c r="R626" s="10" t="s">
        <v>8316</v>
      </c>
      <c r="S626" t="s">
        <v>8317</v>
      </c>
      <c r="T626" s="14">
        <f t="shared" si="64"/>
        <v>42108.988900462966</v>
      </c>
      <c r="U626" s="14">
        <f t="shared" si="65"/>
        <v>42138.988900462966</v>
      </c>
      <c r="V626">
        <f t="shared" si="66"/>
        <v>2015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>
        <f t="shared" si="61"/>
        <v>12500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62"/>
        <v>0</v>
      </c>
      <c r="Q627">
        <f t="shared" si="63"/>
        <v>0</v>
      </c>
      <c r="R627" s="10" t="s">
        <v>8316</v>
      </c>
      <c r="S627" t="s">
        <v>8317</v>
      </c>
      <c r="T627" s="14">
        <f t="shared" si="64"/>
        <v>42790.895567129628</v>
      </c>
      <c r="U627" s="14">
        <f t="shared" si="65"/>
        <v>42820.853900462964</v>
      </c>
      <c r="V627">
        <f t="shared" si="66"/>
        <v>2017</v>
      </c>
    </row>
    <row r="628" spans="1:22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 t="shared" si="61"/>
        <v>14673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62"/>
        <v>17</v>
      </c>
      <c r="Q628">
        <f t="shared" si="63"/>
        <v>111.41</v>
      </c>
      <c r="R628" s="10" t="s">
        <v>8316</v>
      </c>
      <c r="S628" t="s">
        <v>8317</v>
      </c>
      <c r="T628" s="14">
        <f t="shared" si="64"/>
        <v>42198.559479166666</v>
      </c>
      <c r="U628" s="14">
        <f t="shared" si="65"/>
        <v>42231.556944444441</v>
      </c>
      <c r="V628">
        <f t="shared" si="66"/>
        <v>2015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 t="shared" si="61"/>
        <v>225045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62"/>
        <v>0</v>
      </c>
      <c r="Q629">
        <f t="shared" si="63"/>
        <v>90</v>
      </c>
      <c r="R629" s="10" t="s">
        <v>8316</v>
      </c>
      <c r="S629" t="s">
        <v>8317</v>
      </c>
      <c r="T629" s="14">
        <f t="shared" si="64"/>
        <v>42384.306840277779</v>
      </c>
      <c r="U629" s="14">
        <f t="shared" si="65"/>
        <v>42443.958333333328</v>
      </c>
      <c r="V629">
        <f t="shared" si="66"/>
        <v>2016</v>
      </c>
    </row>
    <row r="630" spans="1:22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>
        <f t="shared" si="61"/>
        <v>2500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62"/>
        <v>0</v>
      </c>
      <c r="Q630">
        <f t="shared" si="63"/>
        <v>0</v>
      </c>
      <c r="R630" s="10" t="s">
        <v>8316</v>
      </c>
      <c r="S630" t="s">
        <v>8317</v>
      </c>
      <c r="T630" s="14">
        <f t="shared" si="64"/>
        <v>41803.692789351851</v>
      </c>
      <c r="U630" s="14">
        <f t="shared" si="65"/>
        <v>41833.692789351851</v>
      </c>
      <c r="V630">
        <f t="shared" si="66"/>
        <v>2014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 t="shared" si="61"/>
        <v>100175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62"/>
        <v>0</v>
      </c>
      <c r="Q631">
        <f t="shared" si="63"/>
        <v>116.67</v>
      </c>
      <c r="R631" s="10" t="s">
        <v>8316</v>
      </c>
      <c r="S631" t="s">
        <v>8317</v>
      </c>
      <c r="T631" s="14">
        <f t="shared" si="64"/>
        <v>42474.637824074074</v>
      </c>
      <c r="U631" s="14">
        <f t="shared" si="65"/>
        <v>42504.637824074074</v>
      </c>
      <c r="V631">
        <f t="shared" si="66"/>
        <v>2016</v>
      </c>
    </row>
    <row r="632" spans="1:22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 t="shared" si="61"/>
        <v>6005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62"/>
        <v>0</v>
      </c>
      <c r="Q632">
        <f t="shared" si="63"/>
        <v>10</v>
      </c>
      <c r="R632" s="10" t="s">
        <v>8316</v>
      </c>
      <c r="S632" t="s">
        <v>8317</v>
      </c>
      <c r="T632" s="14">
        <f t="shared" si="64"/>
        <v>42223.619456018518</v>
      </c>
      <c r="U632" s="14">
        <f t="shared" si="65"/>
        <v>42253.215277777781</v>
      </c>
      <c r="V632">
        <f t="shared" si="66"/>
        <v>2015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 t="shared" si="61"/>
        <v>25345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62"/>
        <v>1</v>
      </c>
      <c r="Q633">
        <f t="shared" si="63"/>
        <v>76.67</v>
      </c>
      <c r="R633" s="10" t="s">
        <v>8316</v>
      </c>
      <c r="S633" t="s">
        <v>8317</v>
      </c>
      <c r="T633" s="14">
        <f t="shared" si="64"/>
        <v>42489.772326388891</v>
      </c>
      <c r="U633" s="14">
        <f t="shared" si="65"/>
        <v>42518.772326388891</v>
      </c>
      <c r="V633">
        <f t="shared" si="66"/>
        <v>2016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>
        <f t="shared" si="61"/>
        <v>10000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62"/>
        <v>0</v>
      </c>
      <c r="Q634">
        <f t="shared" si="63"/>
        <v>0</v>
      </c>
      <c r="R634" s="10" t="s">
        <v>8316</v>
      </c>
      <c r="S634" t="s">
        <v>8317</v>
      </c>
      <c r="T634" s="14">
        <f t="shared" si="64"/>
        <v>42303.659317129626</v>
      </c>
      <c r="U634" s="14">
        <f t="shared" si="65"/>
        <v>42333.700983796298</v>
      </c>
      <c r="V634">
        <f t="shared" si="66"/>
        <v>2015</v>
      </c>
    </row>
    <row r="635" spans="1:22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 t="shared" si="61"/>
        <v>5623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62"/>
        <v>12</v>
      </c>
      <c r="Q635">
        <f t="shared" si="63"/>
        <v>49.8</v>
      </c>
      <c r="R635" s="10" t="s">
        <v>8316</v>
      </c>
      <c r="S635" t="s">
        <v>8317</v>
      </c>
      <c r="T635" s="14">
        <f t="shared" si="64"/>
        <v>42507.29932870371</v>
      </c>
      <c r="U635" s="14">
        <f t="shared" si="65"/>
        <v>42538.958333333328</v>
      </c>
      <c r="V635">
        <f t="shared" si="66"/>
        <v>2016</v>
      </c>
    </row>
    <row r="636" spans="1:22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 t="shared" si="61"/>
        <v>2501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62"/>
        <v>0</v>
      </c>
      <c r="Q636">
        <f t="shared" si="63"/>
        <v>1</v>
      </c>
      <c r="R636" s="10" t="s">
        <v>8316</v>
      </c>
      <c r="S636" t="s">
        <v>8317</v>
      </c>
      <c r="T636" s="14">
        <f t="shared" si="64"/>
        <v>42031.928576388891</v>
      </c>
      <c r="U636" s="14">
        <f t="shared" si="65"/>
        <v>42061.928576388891</v>
      </c>
      <c r="V636">
        <f t="shared" si="66"/>
        <v>2015</v>
      </c>
    </row>
    <row r="637" spans="1:22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 t="shared" si="61"/>
        <v>12501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62"/>
        <v>0</v>
      </c>
      <c r="Q637">
        <f t="shared" si="63"/>
        <v>2</v>
      </c>
      <c r="R637" s="10" t="s">
        <v>8316</v>
      </c>
      <c r="S637" t="s">
        <v>8317</v>
      </c>
      <c r="T637" s="14">
        <f t="shared" si="64"/>
        <v>42076.092152777783</v>
      </c>
      <c r="U637" s="14">
        <f t="shared" si="65"/>
        <v>42106.092152777783</v>
      </c>
      <c r="V637">
        <f t="shared" si="66"/>
        <v>2015</v>
      </c>
    </row>
    <row r="638" spans="1:22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 t="shared" si="61"/>
        <v>1002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62"/>
        <v>0</v>
      </c>
      <c r="Q638">
        <f t="shared" si="63"/>
        <v>4</v>
      </c>
      <c r="R638" s="10" t="s">
        <v>8316</v>
      </c>
      <c r="S638" t="s">
        <v>8317</v>
      </c>
      <c r="T638" s="14">
        <f t="shared" si="64"/>
        <v>42131.455439814818</v>
      </c>
      <c r="U638" s="14">
        <f t="shared" si="65"/>
        <v>42161.44930555555</v>
      </c>
      <c r="V638">
        <f t="shared" si="66"/>
        <v>2015</v>
      </c>
    </row>
    <row r="639" spans="1:22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>
        <f t="shared" si="61"/>
        <v>50000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62"/>
        <v>0</v>
      </c>
      <c r="Q639">
        <f t="shared" si="63"/>
        <v>0</v>
      </c>
      <c r="R639" s="10" t="s">
        <v>8316</v>
      </c>
      <c r="S639" t="s">
        <v>8317</v>
      </c>
      <c r="T639" s="14">
        <f t="shared" si="64"/>
        <v>42762.962013888886</v>
      </c>
      <c r="U639" s="14">
        <f t="shared" si="65"/>
        <v>42791.961111111115</v>
      </c>
      <c r="V639">
        <f t="shared" si="66"/>
        <v>2017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 t="shared" si="61"/>
        <v>100009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62"/>
        <v>0</v>
      </c>
      <c r="Q640">
        <f t="shared" si="63"/>
        <v>3</v>
      </c>
      <c r="R640" s="10" t="s">
        <v>8316</v>
      </c>
      <c r="S640" t="s">
        <v>8317</v>
      </c>
      <c r="T640" s="14">
        <f t="shared" si="64"/>
        <v>42759.593310185184</v>
      </c>
      <c r="U640" s="14">
        <f t="shared" si="65"/>
        <v>42819.55164351852</v>
      </c>
      <c r="V640">
        <f t="shared" si="66"/>
        <v>2017</v>
      </c>
    </row>
    <row r="641" spans="1:22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 t="shared" si="61"/>
        <v>500001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62"/>
        <v>0</v>
      </c>
      <c r="Q641">
        <f t="shared" si="63"/>
        <v>1</v>
      </c>
      <c r="R641" s="10" t="s">
        <v>8316</v>
      </c>
      <c r="S641" t="s">
        <v>8317</v>
      </c>
      <c r="T641" s="14">
        <f t="shared" si="64"/>
        <v>41865.583275462966</v>
      </c>
      <c r="U641" s="14">
        <f t="shared" si="65"/>
        <v>41925.583275462966</v>
      </c>
      <c r="V641">
        <f t="shared" si="66"/>
        <v>2014</v>
      </c>
    </row>
    <row r="642" spans="1:22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 t="shared" si="61"/>
        <v>86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62"/>
        <v>144</v>
      </c>
      <c r="Q642">
        <f t="shared" si="63"/>
        <v>50.5</v>
      </c>
      <c r="R642" s="10" t="s">
        <v>8316</v>
      </c>
      <c r="S642" t="s">
        <v>8318</v>
      </c>
      <c r="T642" s="14">
        <f t="shared" si="64"/>
        <v>42683.420312500006</v>
      </c>
      <c r="U642" s="14">
        <f t="shared" si="65"/>
        <v>42698.958333333328</v>
      </c>
      <c r="V642">
        <f t="shared" si="66"/>
        <v>2016</v>
      </c>
    </row>
    <row r="643" spans="1:22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 t="shared" si="61"/>
        <v>43833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si="62"/>
        <v>119</v>
      </c>
      <c r="Q643">
        <f t="shared" si="63"/>
        <v>151.32</v>
      </c>
      <c r="R643" s="10" t="s">
        <v>8316</v>
      </c>
      <c r="S643" t="s">
        <v>8318</v>
      </c>
      <c r="T643" s="14">
        <f t="shared" si="64"/>
        <v>42199.57</v>
      </c>
      <c r="U643" s="14">
        <f t="shared" si="65"/>
        <v>42229.57</v>
      </c>
      <c r="V643">
        <f t="shared" si="66"/>
        <v>2015</v>
      </c>
    </row>
    <row r="644" spans="1:22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 t="shared" si="61"/>
        <v>156049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62"/>
        <v>1460</v>
      </c>
      <c r="Q644">
        <f t="shared" si="63"/>
        <v>134.36000000000001</v>
      </c>
      <c r="R644" s="10" t="s">
        <v>8316</v>
      </c>
      <c r="S644" t="s">
        <v>8318</v>
      </c>
      <c r="T644" s="14">
        <f t="shared" si="64"/>
        <v>42199.651319444441</v>
      </c>
      <c r="U644" s="14">
        <f t="shared" si="65"/>
        <v>42235.651319444441</v>
      </c>
      <c r="V644">
        <f t="shared" si="66"/>
        <v>2015</v>
      </c>
    </row>
    <row r="645" spans="1:22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 t="shared" si="61"/>
        <v>25726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62"/>
        <v>106</v>
      </c>
      <c r="Q645">
        <f t="shared" si="63"/>
        <v>174.03</v>
      </c>
      <c r="R645" s="10" t="s">
        <v>8316</v>
      </c>
      <c r="S645" t="s">
        <v>8318</v>
      </c>
      <c r="T645" s="14">
        <f t="shared" si="64"/>
        <v>42100.642071759255</v>
      </c>
      <c r="U645" s="14">
        <f t="shared" si="65"/>
        <v>42155.642071759255</v>
      </c>
      <c r="V645">
        <f t="shared" si="66"/>
        <v>2015</v>
      </c>
    </row>
    <row r="646" spans="1:22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 t="shared" si="61"/>
        <v>50015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62"/>
        <v>300</v>
      </c>
      <c r="Q646">
        <f t="shared" si="63"/>
        <v>73.489999999999995</v>
      </c>
      <c r="R646" s="10" t="s">
        <v>8316</v>
      </c>
      <c r="S646" t="s">
        <v>8318</v>
      </c>
      <c r="T646" s="14">
        <f t="shared" si="64"/>
        <v>41898.665960648148</v>
      </c>
      <c r="U646" s="14">
        <f t="shared" si="65"/>
        <v>41941.041666666664</v>
      </c>
      <c r="V646">
        <f t="shared" si="66"/>
        <v>2014</v>
      </c>
    </row>
    <row r="647" spans="1:22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 t="shared" si="61"/>
        <v>3787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62"/>
        <v>279</v>
      </c>
      <c r="Q647">
        <f t="shared" si="63"/>
        <v>23.52</v>
      </c>
      <c r="R647" s="10" t="s">
        <v>8316</v>
      </c>
      <c r="S647" t="s">
        <v>8318</v>
      </c>
      <c r="T647" s="14">
        <f t="shared" si="64"/>
        <v>42564.026319444441</v>
      </c>
      <c r="U647" s="14">
        <f t="shared" si="65"/>
        <v>42594.026319444441</v>
      </c>
      <c r="V647">
        <f t="shared" si="66"/>
        <v>2016</v>
      </c>
    </row>
    <row r="648" spans="1:22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 t="shared" si="61"/>
        <v>928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62"/>
        <v>132</v>
      </c>
      <c r="Q648">
        <f t="shared" si="63"/>
        <v>39.07</v>
      </c>
      <c r="R648" s="10" t="s">
        <v>8316</v>
      </c>
      <c r="S648" t="s">
        <v>8318</v>
      </c>
      <c r="T648" s="14">
        <f t="shared" si="64"/>
        <v>41832.852627314816</v>
      </c>
      <c r="U648" s="14">
        <f t="shared" si="65"/>
        <v>41862.852627314816</v>
      </c>
      <c r="V648">
        <f t="shared" si="66"/>
        <v>2014</v>
      </c>
    </row>
    <row r="649" spans="1:22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 t="shared" si="61"/>
        <v>2071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62"/>
        <v>107</v>
      </c>
      <c r="Q649">
        <f t="shared" si="63"/>
        <v>125.94</v>
      </c>
      <c r="R649" s="10" t="s">
        <v>8316</v>
      </c>
      <c r="S649" t="s">
        <v>8318</v>
      </c>
      <c r="T649" s="14">
        <f t="shared" si="64"/>
        <v>42416.767928240741</v>
      </c>
      <c r="U649" s="14">
        <f t="shared" si="65"/>
        <v>42446.726261574076</v>
      </c>
      <c r="V649">
        <f t="shared" si="66"/>
        <v>2016</v>
      </c>
    </row>
    <row r="650" spans="1:22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 t="shared" si="61"/>
        <v>39694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62"/>
        <v>127</v>
      </c>
      <c r="Q650">
        <f t="shared" si="63"/>
        <v>1644</v>
      </c>
      <c r="R650" s="10" t="s">
        <v>8316</v>
      </c>
      <c r="S650" t="s">
        <v>8318</v>
      </c>
      <c r="T650" s="14">
        <f t="shared" si="64"/>
        <v>41891.693379629629</v>
      </c>
      <c r="U650" s="14">
        <f t="shared" si="65"/>
        <v>41926.693379629629</v>
      </c>
      <c r="V650">
        <f t="shared" si="66"/>
        <v>2014</v>
      </c>
    </row>
    <row r="651" spans="1:22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 t="shared" si="61"/>
        <v>3000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62"/>
        <v>140</v>
      </c>
      <c r="Q651">
        <f t="shared" si="63"/>
        <v>42.67</v>
      </c>
      <c r="R651" s="10" t="s">
        <v>8316</v>
      </c>
      <c r="S651" t="s">
        <v>8318</v>
      </c>
      <c r="T651" s="14">
        <f t="shared" si="64"/>
        <v>41877.912187499998</v>
      </c>
      <c r="U651" s="14">
        <f t="shared" si="65"/>
        <v>41898.912187499998</v>
      </c>
      <c r="V651">
        <f t="shared" si="66"/>
        <v>2014</v>
      </c>
    </row>
    <row r="652" spans="1:22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 t="shared" si="61"/>
        <v>1593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62"/>
        <v>112</v>
      </c>
      <c r="Q652">
        <f t="shared" si="63"/>
        <v>35.130000000000003</v>
      </c>
      <c r="R652" s="10" t="s">
        <v>8316</v>
      </c>
      <c r="S652" t="s">
        <v>8318</v>
      </c>
      <c r="T652" s="14">
        <f t="shared" si="64"/>
        <v>41932.036851851852</v>
      </c>
      <c r="U652" s="14">
        <f t="shared" si="65"/>
        <v>41992.078518518523</v>
      </c>
      <c r="V652">
        <f t="shared" si="66"/>
        <v>2014</v>
      </c>
    </row>
    <row r="653" spans="1:22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 t="shared" si="61"/>
        <v>25066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62"/>
        <v>101</v>
      </c>
      <c r="Q653">
        <f t="shared" si="63"/>
        <v>239.35</v>
      </c>
      <c r="R653" s="10" t="s">
        <v>8316</v>
      </c>
      <c r="S653" t="s">
        <v>8318</v>
      </c>
      <c r="T653" s="14">
        <f t="shared" si="64"/>
        <v>41956.017488425925</v>
      </c>
      <c r="U653" s="14">
        <f t="shared" si="65"/>
        <v>41986.017488425925</v>
      </c>
      <c r="V653">
        <f t="shared" si="66"/>
        <v>2014</v>
      </c>
    </row>
    <row r="654" spans="1:22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 t="shared" si="61"/>
        <v>3007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62"/>
        <v>100</v>
      </c>
      <c r="Q654">
        <f t="shared" si="63"/>
        <v>107.64</v>
      </c>
      <c r="R654" s="10" t="s">
        <v>8316</v>
      </c>
      <c r="S654" t="s">
        <v>8318</v>
      </c>
      <c r="T654" s="14">
        <f t="shared" si="64"/>
        <v>42675.690393518518</v>
      </c>
      <c r="U654" s="14">
        <f t="shared" si="65"/>
        <v>42705.732060185182</v>
      </c>
      <c r="V654">
        <f t="shared" si="66"/>
        <v>2016</v>
      </c>
    </row>
    <row r="655" spans="1:22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 t="shared" si="61"/>
        <v>90542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62"/>
        <v>141</v>
      </c>
      <c r="Q655">
        <f t="shared" si="63"/>
        <v>95.83</v>
      </c>
      <c r="R655" s="10" t="s">
        <v>8316</v>
      </c>
      <c r="S655" t="s">
        <v>8318</v>
      </c>
      <c r="T655" s="14">
        <f t="shared" si="64"/>
        <v>42199.618518518517</v>
      </c>
      <c r="U655" s="14">
        <f t="shared" si="65"/>
        <v>42236.618518518517</v>
      </c>
      <c r="V655">
        <f t="shared" si="66"/>
        <v>2015</v>
      </c>
    </row>
    <row r="656" spans="1:22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 t="shared" si="61"/>
        <v>22038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62"/>
        <v>267</v>
      </c>
      <c r="Q656">
        <f t="shared" si="63"/>
        <v>31.66</v>
      </c>
      <c r="R656" s="10" t="s">
        <v>8316</v>
      </c>
      <c r="S656" t="s">
        <v>8318</v>
      </c>
      <c r="T656" s="14">
        <f t="shared" si="64"/>
        <v>42163.957326388889</v>
      </c>
      <c r="U656" s="14">
        <f t="shared" si="65"/>
        <v>42193.957326388889</v>
      </c>
      <c r="V656">
        <f t="shared" si="66"/>
        <v>2015</v>
      </c>
    </row>
    <row r="657" spans="1:22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 t="shared" si="61"/>
        <v>9876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62"/>
        <v>147</v>
      </c>
      <c r="Q657">
        <f t="shared" si="63"/>
        <v>42.89</v>
      </c>
      <c r="R657" s="10" t="s">
        <v>8316</v>
      </c>
      <c r="S657" t="s">
        <v>8318</v>
      </c>
      <c r="T657" s="14">
        <f t="shared" si="64"/>
        <v>42045.957314814819</v>
      </c>
      <c r="U657" s="14">
        <f t="shared" si="65"/>
        <v>42075.915648148148</v>
      </c>
      <c r="V657">
        <f t="shared" si="66"/>
        <v>2015</v>
      </c>
    </row>
    <row r="658" spans="1:22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 t="shared" si="61"/>
        <v>7839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62"/>
        <v>214</v>
      </c>
      <c r="Q658">
        <f t="shared" si="63"/>
        <v>122.74</v>
      </c>
      <c r="R658" s="10" t="s">
        <v>8316</v>
      </c>
      <c r="S658" t="s">
        <v>8318</v>
      </c>
      <c r="T658" s="14">
        <f t="shared" si="64"/>
        <v>42417.804618055554</v>
      </c>
      <c r="U658" s="14">
        <f t="shared" si="65"/>
        <v>42477.762951388882</v>
      </c>
      <c r="V658">
        <f t="shared" si="66"/>
        <v>2016</v>
      </c>
    </row>
    <row r="659" spans="1:22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 t="shared" si="61"/>
        <v>16928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62"/>
        <v>126</v>
      </c>
      <c r="Q659">
        <f t="shared" si="63"/>
        <v>190.45</v>
      </c>
      <c r="R659" s="10" t="s">
        <v>8316</v>
      </c>
      <c r="S659" t="s">
        <v>8318</v>
      </c>
      <c r="T659" s="14">
        <f t="shared" si="64"/>
        <v>42331.84574074074</v>
      </c>
      <c r="U659" s="14">
        <f t="shared" si="65"/>
        <v>42361.84574074074</v>
      </c>
      <c r="V659">
        <f t="shared" si="66"/>
        <v>2015</v>
      </c>
    </row>
    <row r="660" spans="1:22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 t="shared" si="61"/>
        <v>29533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62"/>
        <v>104</v>
      </c>
      <c r="Q660">
        <f t="shared" si="63"/>
        <v>109.34</v>
      </c>
      <c r="R660" s="10" t="s">
        <v>8316</v>
      </c>
      <c r="S660" t="s">
        <v>8318</v>
      </c>
      <c r="T660" s="14">
        <f t="shared" si="64"/>
        <v>42179.160752314812</v>
      </c>
      <c r="U660" s="14">
        <f t="shared" si="65"/>
        <v>42211.75</v>
      </c>
      <c r="V660">
        <f t="shared" si="66"/>
        <v>2015</v>
      </c>
    </row>
    <row r="661" spans="1:22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 t="shared" si="61"/>
        <v>3009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62"/>
        <v>101</v>
      </c>
      <c r="Q661">
        <f t="shared" si="63"/>
        <v>143.66999999999999</v>
      </c>
      <c r="R661" s="10" t="s">
        <v>8316</v>
      </c>
      <c r="S661" t="s">
        <v>8318</v>
      </c>
      <c r="T661" s="14">
        <f t="shared" si="64"/>
        <v>42209.593692129631</v>
      </c>
      <c r="U661" s="14">
        <f t="shared" si="65"/>
        <v>42239.593692129631</v>
      </c>
      <c r="V661">
        <f t="shared" si="66"/>
        <v>2015</v>
      </c>
    </row>
    <row r="662" spans="1:22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 t="shared" si="61"/>
        <v>25765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62"/>
        <v>3</v>
      </c>
      <c r="Q662">
        <f t="shared" si="63"/>
        <v>84.94</v>
      </c>
      <c r="R662" s="10" t="s">
        <v>8316</v>
      </c>
      <c r="S662" t="s">
        <v>8318</v>
      </c>
      <c r="T662" s="14">
        <f t="shared" si="64"/>
        <v>41922.741655092592</v>
      </c>
      <c r="U662" s="14">
        <f t="shared" si="65"/>
        <v>41952.783321759263</v>
      </c>
      <c r="V662">
        <f t="shared" si="66"/>
        <v>2014</v>
      </c>
    </row>
    <row r="663" spans="1:22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 t="shared" si="61"/>
        <v>5048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62"/>
        <v>1</v>
      </c>
      <c r="Q663">
        <f t="shared" si="63"/>
        <v>10.56</v>
      </c>
      <c r="R663" s="10" t="s">
        <v>8316</v>
      </c>
      <c r="S663" t="s">
        <v>8318</v>
      </c>
      <c r="T663" s="14">
        <f t="shared" si="64"/>
        <v>42636.645358796297</v>
      </c>
      <c r="U663" s="14">
        <f t="shared" si="65"/>
        <v>42666.645358796297</v>
      </c>
      <c r="V663">
        <f t="shared" si="66"/>
        <v>2016</v>
      </c>
    </row>
    <row r="664" spans="1:22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 t="shared" si="61"/>
        <v>19578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62"/>
        <v>0</v>
      </c>
      <c r="Q664">
        <f t="shared" si="63"/>
        <v>39</v>
      </c>
      <c r="R664" s="10" t="s">
        <v>8316</v>
      </c>
      <c r="S664" t="s">
        <v>8318</v>
      </c>
      <c r="T664" s="14">
        <f t="shared" si="64"/>
        <v>41990.438043981485</v>
      </c>
      <c r="U664" s="14">
        <f t="shared" si="65"/>
        <v>42020.438043981485</v>
      </c>
      <c r="V664">
        <f t="shared" si="66"/>
        <v>2014</v>
      </c>
    </row>
    <row r="665" spans="1:22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 t="shared" si="61"/>
        <v>100350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62"/>
        <v>0</v>
      </c>
      <c r="Q665">
        <f t="shared" si="63"/>
        <v>100</v>
      </c>
      <c r="R665" s="10" t="s">
        <v>8316</v>
      </c>
      <c r="S665" t="s">
        <v>8318</v>
      </c>
      <c r="T665" s="14">
        <f t="shared" si="64"/>
        <v>42173.843240740738</v>
      </c>
      <c r="U665" s="14">
        <f t="shared" si="65"/>
        <v>42203.843240740738</v>
      </c>
      <c r="V665">
        <f t="shared" si="66"/>
        <v>2015</v>
      </c>
    </row>
    <row r="666" spans="1:22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 t="shared" si="61"/>
        <v>6452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62"/>
        <v>8</v>
      </c>
      <c r="Q666">
        <f t="shared" si="63"/>
        <v>31.17</v>
      </c>
      <c r="R666" s="10" t="s">
        <v>8316</v>
      </c>
      <c r="S666" t="s">
        <v>8318</v>
      </c>
      <c r="T666" s="14">
        <f t="shared" si="64"/>
        <v>42077.666377314818</v>
      </c>
      <c r="U666" s="14">
        <f t="shared" si="65"/>
        <v>42107.666377314818</v>
      </c>
      <c r="V666">
        <f t="shared" si="66"/>
        <v>2015</v>
      </c>
    </row>
    <row r="667" spans="1:22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 t="shared" si="61"/>
        <v>5932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62"/>
        <v>19</v>
      </c>
      <c r="Q667">
        <f t="shared" si="63"/>
        <v>155.33000000000001</v>
      </c>
      <c r="R667" s="10" t="s">
        <v>8316</v>
      </c>
      <c r="S667" t="s">
        <v>8318</v>
      </c>
      <c r="T667" s="14">
        <f t="shared" si="64"/>
        <v>42688.711354166662</v>
      </c>
      <c r="U667" s="14">
        <f t="shared" si="65"/>
        <v>42748.711354166662</v>
      </c>
      <c r="V667">
        <f t="shared" si="66"/>
        <v>2016</v>
      </c>
    </row>
    <row r="668" spans="1:22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 t="shared" si="61"/>
        <v>100004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62"/>
        <v>0</v>
      </c>
      <c r="Q668">
        <f t="shared" si="63"/>
        <v>2</v>
      </c>
      <c r="R668" s="10" t="s">
        <v>8316</v>
      </c>
      <c r="S668" t="s">
        <v>8318</v>
      </c>
      <c r="T668" s="14">
        <f t="shared" si="64"/>
        <v>41838.832152777781</v>
      </c>
      <c r="U668" s="14">
        <f t="shared" si="65"/>
        <v>41868.832152777781</v>
      </c>
      <c r="V668">
        <f t="shared" si="66"/>
        <v>2014</v>
      </c>
    </row>
    <row r="669" spans="1:22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 t="shared" ref="F669:F732" si="67">ROUND(AVERAGE(D669:E669),0)</f>
        <v>27505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ref="P669:P732" si="68">ROUND(E669/D669*100,0)</f>
        <v>10</v>
      </c>
      <c r="Q669">
        <f t="shared" ref="Q669:Q732" si="69">IFERROR(ROUND(E669/M669,2),0)</f>
        <v>178.93</v>
      </c>
      <c r="R669" s="10" t="s">
        <v>8316</v>
      </c>
      <c r="S669" t="s">
        <v>8318</v>
      </c>
      <c r="T669" s="14">
        <f t="shared" ref="T669:T732" si="70">(((K669/60)/60)/24)+DATE(1970,1,1)</f>
        <v>42632.373414351852</v>
      </c>
      <c r="U669" s="14">
        <f t="shared" ref="U669:U732" si="71">(((J669/60)/60)/24)+DATE(1970,1,1)</f>
        <v>42672.373414351852</v>
      </c>
      <c r="V669">
        <f t="shared" ref="V669:V732" si="72">YEAR(T669)</f>
        <v>2016</v>
      </c>
    </row>
    <row r="670" spans="1:22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 t="shared" si="67"/>
        <v>7842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68"/>
        <v>5</v>
      </c>
      <c r="Q670">
        <f t="shared" si="69"/>
        <v>27.36</v>
      </c>
      <c r="R670" s="10" t="s">
        <v>8316</v>
      </c>
      <c r="S670" t="s">
        <v>8318</v>
      </c>
      <c r="T670" s="14">
        <f t="shared" si="70"/>
        <v>42090.831273148149</v>
      </c>
      <c r="U670" s="14">
        <f t="shared" si="71"/>
        <v>42135.831273148149</v>
      </c>
      <c r="V670">
        <f t="shared" si="72"/>
        <v>2015</v>
      </c>
    </row>
    <row r="671" spans="1:22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 t="shared" si="67"/>
        <v>121508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68"/>
        <v>22</v>
      </c>
      <c r="Q671">
        <f t="shared" si="69"/>
        <v>1536.25</v>
      </c>
      <c r="R671" s="10" t="s">
        <v>8316</v>
      </c>
      <c r="S671" t="s">
        <v>8318</v>
      </c>
      <c r="T671" s="14">
        <f t="shared" si="70"/>
        <v>42527.625671296293</v>
      </c>
      <c r="U671" s="14">
        <f t="shared" si="71"/>
        <v>42557.625671296293</v>
      </c>
      <c r="V671">
        <f t="shared" si="72"/>
        <v>2016</v>
      </c>
    </row>
    <row r="672" spans="1:22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 t="shared" si="67"/>
        <v>58175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68"/>
        <v>29</v>
      </c>
      <c r="Q672">
        <f t="shared" si="69"/>
        <v>85</v>
      </c>
      <c r="R672" s="10" t="s">
        <v>8316</v>
      </c>
      <c r="S672" t="s">
        <v>8318</v>
      </c>
      <c r="T672" s="14">
        <f t="shared" si="70"/>
        <v>42506.709722222222</v>
      </c>
      <c r="U672" s="14">
        <f t="shared" si="71"/>
        <v>42540.340277777781</v>
      </c>
      <c r="V672">
        <f t="shared" si="72"/>
        <v>2016</v>
      </c>
    </row>
    <row r="673" spans="1:22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 t="shared" si="67"/>
        <v>20914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68"/>
        <v>39</v>
      </c>
      <c r="Q673">
        <f t="shared" si="69"/>
        <v>788.53</v>
      </c>
      <c r="R673" s="10" t="s">
        <v>8316</v>
      </c>
      <c r="S673" t="s">
        <v>8318</v>
      </c>
      <c r="T673" s="14">
        <f t="shared" si="70"/>
        <v>41984.692731481482</v>
      </c>
      <c r="U673" s="14">
        <f t="shared" si="71"/>
        <v>42018.166666666672</v>
      </c>
      <c r="V673">
        <f t="shared" si="72"/>
        <v>2014</v>
      </c>
    </row>
    <row r="674" spans="1:22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 t="shared" si="67"/>
        <v>30407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68"/>
        <v>22</v>
      </c>
      <c r="Q674">
        <f t="shared" si="69"/>
        <v>50.3</v>
      </c>
      <c r="R674" s="10" t="s">
        <v>8316</v>
      </c>
      <c r="S674" t="s">
        <v>8318</v>
      </c>
      <c r="T674" s="14">
        <f t="shared" si="70"/>
        <v>41974.219490740739</v>
      </c>
      <c r="U674" s="14">
        <f t="shared" si="71"/>
        <v>42005.207638888889</v>
      </c>
      <c r="V674">
        <f t="shared" si="72"/>
        <v>2014</v>
      </c>
    </row>
    <row r="675" spans="1:22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 t="shared" si="67"/>
        <v>50103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68"/>
        <v>0</v>
      </c>
      <c r="Q675">
        <f t="shared" si="69"/>
        <v>68.33</v>
      </c>
      <c r="R675" s="10" t="s">
        <v>8316</v>
      </c>
      <c r="S675" t="s">
        <v>8318</v>
      </c>
      <c r="T675" s="14">
        <f t="shared" si="70"/>
        <v>41838.840474537035</v>
      </c>
      <c r="U675" s="14">
        <f t="shared" si="71"/>
        <v>41883.840474537035</v>
      </c>
      <c r="V675">
        <f t="shared" si="72"/>
        <v>2014</v>
      </c>
    </row>
    <row r="676" spans="1:22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 t="shared" si="67"/>
        <v>25008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68"/>
        <v>0</v>
      </c>
      <c r="Q676">
        <f t="shared" si="69"/>
        <v>7.5</v>
      </c>
      <c r="R676" s="10" t="s">
        <v>8316</v>
      </c>
      <c r="S676" t="s">
        <v>8318</v>
      </c>
      <c r="T676" s="14">
        <f t="shared" si="70"/>
        <v>41803.116053240738</v>
      </c>
      <c r="U676" s="14">
        <f t="shared" si="71"/>
        <v>41863.116053240738</v>
      </c>
      <c r="V676">
        <f t="shared" si="72"/>
        <v>2014</v>
      </c>
    </row>
    <row r="677" spans="1:22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 t="shared" si="67"/>
        <v>3446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68"/>
        <v>15</v>
      </c>
      <c r="Q677">
        <f t="shared" si="69"/>
        <v>34.270000000000003</v>
      </c>
      <c r="R677" s="10" t="s">
        <v>8316</v>
      </c>
      <c r="S677" t="s">
        <v>8318</v>
      </c>
      <c r="T677" s="14">
        <f t="shared" si="70"/>
        <v>41975.930601851855</v>
      </c>
      <c r="U677" s="14">
        <f t="shared" si="71"/>
        <v>42005.290972222225</v>
      </c>
      <c r="V677">
        <f t="shared" si="72"/>
        <v>2014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 t="shared" si="67"/>
        <v>50736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68"/>
        <v>1</v>
      </c>
      <c r="Q678">
        <f t="shared" si="69"/>
        <v>61.29</v>
      </c>
      <c r="R678" s="10" t="s">
        <v>8316</v>
      </c>
      <c r="S678" t="s">
        <v>8318</v>
      </c>
      <c r="T678" s="14">
        <f t="shared" si="70"/>
        <v>42012.768298611118</v>
      </c>
      <c r="U678" s="14">
        <f t="shared" si="71"/>
        <v>42042.768298611118</v>
      </c>
      <c r="V678">
        <f t="shared" si="72"/>
        <v>2015</v>
      </c>
    </row>
    <row r="679" spans="1:22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 t="shared" si="67"/>
        <v>31396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68"/>
        <v>26</v>
      </c>
      <c r="Q679">
        <f t="shared" si="69"/>
        <v>133.25</v>
      </c>
      <c r="R679" s="10" t="s">
        <v>8316</v>
      </c>
      <c r="S679" t="s">
        <v>8318</v>
      </c>
      <c r="T679" s="14">
        <f t="shared" si="70"/>
        <v>42504.403877314813</v>
      </c>
      <c r="U679" s="14">
        <f t="shared" si="71"/>
        <v>42549.403877314813</v>
      </c>
      <c r="V679">
        <f t="shared" si="72"/>
        <v>2016</v>
      </c>
    </row>
    <row r="680" spans="1:22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 t="shared" si="67"/>
        <v>15054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68"/>
        <v>4</v>
      </c>
      <c r="Q680">
        <f t="shared" si="69"/>
        <v>65.180000000000007</v>
      </c>
      <c r="R680" s="10" t="s">
        <v>8316</v>
      </c>
      <c r="S680" t="s">
        <v>8318</v>
      </c>
      <c r="T680" s="14">
        <f t="shared" si="70"/>
        <v>42481.376597222217</v>
      </c>
      <c r="U680" s="14">
        <f t="shared" si="71"/>
        <v>42511.376597222217</v>
      </c>
      <c r="V680">
        <f t="shared" si="72"/>
        <v>2016</v>
      </c>
    </row>
    <row r="681" spans="1:22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 t="shared" si="67"/>
        <v>32914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68"/>
        <v>15</v>
      </c>
      <c r="Q681">
        <f t="shared" si="69"/>
        <v>93.9</v>
      </c>
      <c r="R681" s="10" t="s">
        <v>8316</v>
      </c>
      <c r="S681" t="s">
        <v>8318</v>
      </c>
      <c r="T681" s="14">
        <f t="shared" si="70"/>
        <v>42556.695706018523</v>
      </c>
      <c r="U681" s="14">
        <f t="shared" si="71"/>
        <v>42616.695706018523</v>
      </c>
      <c r="V681">
        <f t="shared" si="72"/>
        <v>2016</v>
      </c>
    </row>
    <row r="682" spans="1:22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 t="shared" si="67"/>
        <v>47217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68"/>
        <v>26</v>
      </c>
      <c r="Q682">
        <f t="shared" si="69"/>
        <v>150.65</v>
      </c>
      <c r="R682" s="10" t="s">
        <v>8316</v>
      </c>
      <c r="S682" t="s">
        <v>8318</v>
      </c>
      <c r="T682" s="14">
        <f t="shared" si="70"/>
        <v>41864.501516203702</v>
      </c>
      <c r="U682" s="14">
        <f t="shared" si="71"/>
        <v>41899.501516203702</v>
      </c>
      <c r="V682">
        <f t="shared" si="72"/>
        <v>2014</v>
      </c>
    </row>
    <row r="683" spans="1:22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 t="shared" si="67"/>
        <v>1251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68"/>
        <v>0</v>
      </c>
      <c r="Q683">
        <f t="shared" si="69"/>
        <v>1</v>
      </c>
      <c r="R683" s="10" t="s">
        <v>8316</v>
      </c>
      <c r="S683" t="s">
        <v>8318</v>
      </c>
      <c r="T683" s="14">
        <f t="shared" si="70"/>
        <v>42639.805601851855</v>
      </c>
      <c r="U683" s="14">
        <f t="shared" si="71"/>
        <v>42669.805601851855</v>
      </c>
      <c r="V683">
        <f t="shared" si="72"/>
        <v>2016</v>
      </c>
    </row>
    <row r="684" spans="1:22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 t="shared" si="67"/>
        <v>25027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68"/>
        <v>0</v>
      </c>
      <c r="Q684">
        <f t="shared" si="69"/>
        <v>13.25</v>
      </c>
      <c r="R684" s="10" t="s">
        <v>8316</v>
      </c>
      <c r="S684" t="s">
        <v>8318</v>
      </c>
      <c r="T684" s="14">
        <f t="shared" si="70"/>
        <v>42778.765300925923</v>
      </c>
      <c r="U684" s="14">
        <f t="shared" si="71"/>
        <v>42808.723634259266</v>
      </c>
      <c r="V684">
        <f t="shared" si="72"/>
        <v>2017</v>
      </c>
    </row>
    <row r="685" spans="1:22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 t="shared" si="67"/>
        <v>17649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68"/>
        <v>1</v>
      </c>
      <c r="Q685">
        <f t="shared" si="69"/>
        <v>99.33</v>
      </c>
      <c r="R685" s="10" t="s">
        <v>8316</v>
      </c>
      <c r="S685" t="s">
        <v>8318</v>
      </c>
      <c r="T685" s="14">
        <f t="shared" si="70"/>
        <v>42634.900046296301</v>
      </c>
      <c r="U685" s="14">
        <f t="shared" si="71"/>
        <v>42674.900046296301</v>
      </c>
      <c r="V685">
        <f t="shared" si="72"/>
        <v>2016</v>
      </c>
    </row>
    <row r="686" spans="1:22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 t="shared" si="67"/>
        <v>171974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68"/>
        <v>7</v>
      </c>
      <c r="Q686">
        <f t="shared" si="69"/>
        <v>177.39</v>
      </c>
      <c r="R686" s="10" t="s">
        <v>8316</v>
      </c>
      <c r="S686" t="s">
        <v>8318</v>
      </c>
      <c r="T686" s="14">
        <f t="shared" si="70"/>
        <v>41809.473275462966</v>
      </c>
      <c r="U686" s="14">
        <f t="shared" si="71"/>
        <v>41845.125</v>
      </c>
      <c r="V686">
        <f t="shared" si="72"/>
        <v>2014</v>
      </c>
    </row>
    <row r="687" spans="1:22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 t="shared" si="67"/>
        <v>1277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68"/>
        <v>28</v>
      </c>
      <c r="Q687">
        <f t="shared" si="69"/>
        <v>55.3</v>
      </c>
      <c r="R687" s="10" t="s">
        <v>8316</v>
      </c>
      <c r="S687" t="s">
        <v>8318</v>
      </c>
      <c r="T687" s="14">
        <f t="shared" si="70"/>
        <v>41971.866574074069</v>
      </c>
      <c r="U687" s="14">
        <f t="shared" si="71"/>
        <v>42016.866574074069</v>
      </c>
      <c r="V687">
        <f t="shared" si="72"/>
        <v>2014</v>
      </c>
    </row>
    <row r="688" spans="1:22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>
        <f t="shared" si="67"/>
        <v>250000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68"/>
        <v>0</v>
      </c>
      <c r="Q688">
        <f t="shared" si="69"/>
        <v>0</v>
      </c>
      <c r="R688" s="10" t="s">
        <v>8316</v>
      </c>
      <c r="S688" t="s">
        <v>8318</v>
      </c>
      <c r="T688" s="14">
        <f t="shared" si="70"/>
        <v>42189.673263888893</v>
      </c>
      <c r="U688" s="14">
        <f t="shared" si="71"/>
        <v>42219.673263888893</v>
      </c>
      <c r="V688">
        <f t="shared" si="72"/>
        <v>2015</v>
      </c>
    </row>
    <row r="689" spans="1:22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 t="shared" si="67"/>
        <v>51775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68"/>
        <v>4</v>
      </c>
      <c r="Q689">
        <f t="shared" si="69"/>
        <v>591.66999999999996</v>
      </c>
      <c r="R689" s="10" t="s">
        <v>8316</v>
      </c>
      <c r="S689" t="s">
        <v>8318</v>
      </c>
      <c r="T689" s="14">
        <f t="shared" si="70"/>
        <v>42711.750613425931</v>
      </c>
      <c r="U689" s="14">
        <f t="shared" si="71"/>
        <v>42771.750613425931</v>
      </c>
      <c r="V689">
        <f t="shared" si="72"/>
        <v>2016</v>
      </c>
    </row>
    <row r="690" spans="1:22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 t="shared" si="67"/>
        <v>17299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68"/>
        <v>73</v>
      </c>
      <c r="Q690">
        <f t="shared" si="69"/>
        <v>405.5</v>
      </c>
      <c r="R690" s="10" t="s">
        <v>8316</v>
      </c>
      <c r="S690" t="s">
        <v>8318</v>
      </c>
      <c r="T690" s="14">
        <f t="shared" si="70"/>
        <v>42262.104780092588</v>
      </c>
      <c r="U690" s="14">
        <f t="shared" si="71"/>
        <v>42292.104780092588</v>
      </c>
      <c r="V690">
        <f t="shared" si="72"/>
        <v>2015</v>
      </c>
    </row>
    <row r="691" spans="1:22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 t="shared" si="67"/>
        <v>157649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68"/>
        <v>58</v>
      </c>
      <c r="Q691">
        <f t="shared" si="69"/>
        <v>343.15</v>
      </c>
      <c r="R691" s="10" t="s">
        <v>8316</v>
      </c>
      <c r="S691" t="s">
        <v>8318</v>
      </c>
      <c r="T691" s="14">
        <f t="shared" si="70"/>
        <v>42675.66778935185</v>
      </c>
      <c r="U691" s="14">
        <f t="shared" si="71"/>
        <v>42712.207638888889</v>
      </c>
      <c r="V691">
        <f t="shared" si="72"/>
        <v>2016</v>
      </c>
    </row>
    <row r="692" spans="1:22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 t="shared" si="67"/>
        <v>11234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68"/>
        <v>12</v>
      </c>
      <c r="Q692">
        <f t="shared" si="69"/>
        <v>72.59</v>
      </c>
      <c r="R692" s="10" t="s">
        <v>8316</v>
      </c>
      <c r="S692" t="s">
        <v>8318</v>
      </c>
      <c r="T692" s="14">
        <f t="shared" si="70"/>
        <v>42579.634733796294</v>
      </c>
      <c r="U692" s="14">
        <f t="shared" si="71"/>
        <v>42622.25</v>
      </c>
      <c r="V692">
        <f t="shared" si="72"/>
        <v>2016</v>
      </c>
    </row>
    <row r="693" spans="1:22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 t="shared" si="67"/>
        <v>25130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68"/>
        <v>1</v>
      </c>
      <c r="Q693">
        <f t="shared" si="69"/>
        <v>26</v>
      </c>
      <c r="R693" s="10" t="s">
        <v>8316</v>
      </c>
      <c r="S693" t="s">
        <v>8318</v>
      </c>
      <c r="T693" s="14">
        <f t="shared" si="70"/>
        <v>42158.028310185182</v>
      </c>
      <c r="U693" s="14">
        <f t="shared" si="71"/>
        <v>42186.028310185182</v>
      </c>
      <c r="V693">
        <f t="shared" si="72"/>
        <v>2015</v>
      </c>
    </row>
    <row r="694" spans="1:22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 t="shared" si="67"/>
        <v>10653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68"/>
        <v>7</v>
      </c>
      <c r="Q694">
        <f t="shared" si="69"/>
        <v>6.5</v>
      </c>
      <c r="R694" s="10" t="s">
        <v>8316</v>
      </c>
      <c r="S694" t="s">
        <v>8318</v>
      </c>
      <c r="T694" s="14">
        <f t="shared" si="70"/>
        <v>42696.37572916667</v>
      </c>
      <c r="U694" s="14">
        <f t="shared" si="71"/>
        <v>42726.37572916667</v>
      </c>
      <c r="V694">
        <f t="shared" si="72"/>
        <v>2016</v>
      </c>
    </row>
    <row r="695" spans="1:22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 t="shared" si="67"/>
        <v>67669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68"/>
        <v>35</v>
      </c>
      <c r="Q695">
        <f t="shared" si="69"/>
        <v>119.39</v>
      </c>
      <c r="R695" s="10" t="s">
        <v>8316</v>
      </c>
      <c r="S695" t="s">
        <v>8318</v>
      </c>
      <c r="T695" s="14">
        <f t="shared" si="70"/>
        <v>42094.808182870373</v>
      </c>
      <c r="U695" s="14">
        <f t="shared" si="71"/>
        <v>42124.808182870373</v>
      </c>
      <c r="V695">
        <f t="shared" si="72"/>
        <v>2015</v>
      </c>
    </row>
    <row r="696" spans="1:22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 t="shared" si="67"/>
        <v>75295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68"/>
        <v>0</v>
      </c>
      <c r="Q696">
        <f t="shared" si="69"/>
        <v>84.29</v>
      </c>
      <c r="R696" s="10" t="s">
        <v>8316</v>
      </c>
      <c r="S696" t="s">
        <v>8318</v>
      </c>
      <c r="T696" s="14">
        <f t="shared" si="70"/>
        <v>42737.663877314815</v>
      </c>
      <c r="U696" s="14">
        <f t="shared" si="71"/>
        <v>42767.663877314815</v>
      </c>
      <c r="V696">
        <f t="shared" si="72"/>
        <v>2017</v>
      </c>
    </row>
    <row r="697" spans="1:22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 t="shared" si="67"/>
        <v>30318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68"/>
        <v>1</v>
      </c>
      <c r="Q697">
        <f t="shared" si="69"/>
        <v>90.86</v>
      </c>
      <c r="R697" s="10" t="s">
        <v>8316</v>
      </c>
      <c r="S697" t="s">
        <v>8318</v>
      </c>
      <c r="T697" s="14">
        <f t="shared" si="70"/>
        <v>41913.521064814813</v>
      </c>
      <c r="U697" s="14">
        <f t="shared" si="71"/>
        <v>41943.521064814813</v>
      </c>
      <c r="V697">
        <f t="shared" si="72"/>
        <v>2014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 t="shared" si="67"/>
        <v>87501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68"/>
        <v>0</v>
      </c>
      <c r="Q698">
        <f t="shared" si="69"/>
        <v>1</v>
      </c>
      <c r="R698" s="10" t="s">
        <v>8316</v>
      </c>
      <c r="S698" t="s">
        <v>8318</v>
      </c>
      <c r="T698" s="14">
        <f t="shared" si="70"/>
        <v>41815.927106481482</v>
      </c>
      <c r="U698" s="14">
        <f t="shared" si="71"/>
        <v>41845.927106481482</v>
      </c>
      <c r="V698">
        <f t="shared" si="72"/>
        <v>2014</v>
      </c>
    </row>
    <row r="699" spans="1:22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 t="shared" si="67"/>
        <v>3660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68"/>
        <v>46</v>
      </c>
      <c r="Q699">
        <f t="shared" si="69"/>
        <v>20.34</v>
      </c>
      <c r="R699" s="10" t="s">
        <v>8316</v>
      </c>
      <c r="S699" t="s">
        <v>8318</v>
      </c>
      <c r="T699" s="14">
        <f t="shared" si="70"/>
        <v>42388.523020833338</v>
      </c>
      <c r="U699" s="14">
        <f t="shared" si="71"/>
        <v>42403.523020833338</v>
      </c>
      <c r="V699">
        <f t="shared" si="72"/>
        <v>2016</v>
      </c>
    </row>
    <row r="700" spans="1:22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 t="shared" si="67"/>
        <v>57695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68"/>
        <v>15</v>
      </c>
      <c r="Q700">
        <f t="shared" si="69"/>
        <v>530.69000000000005</v>
      </c>
      <c r="R700" s="10" t="s">
        <v>8316</v>
      </c>
      <c r="S700" t="s">
        <v>8318</v>
      </c>
      <c r="T700" s="14">
        <f t="shared" si="70"/>
        <v>41866.931076388886</v>
      </c>
      <c r="U700" s="14">
        <f t="shared" si="71"/>
        <v>41900.083333333336</v>
      </c>
      <c r="V700">
        <f t="shared" si="72"/>
        <v>2014</v>
      </c>
    </row>
    <row r="701" spans="1:22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 t="shared" si="67"/>
        <v>118574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68"/>
        <v>82</v>
      </c>
      <c r="Q701">
        <f t="shared" si="69"/>
        <v>120.39</v>
      </c>
      <c r="R701" s="10" t="s">
        <v>8316</v>
      </c>
      <c r="S701" t="s">
        <v>8318</v>
      </c>
      <c r="T701" s="14">
        <f t="shared" si="70"/>
        <v>41563.485509259262</v>
      </c>
      <c r="U701" s="14">
        <f t="shared" si="71"/>
        <v>41600.666666666664</v>
      </c>
      <c r="V701">
        <f t="shared" si="72"/>
        <v>2013</v>
      </c>
    </row>
    <row r="702" spans="1:22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 t="shared" si="67"/>
        <v>7702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68"/>
        <v>3</v>
      </c>
      <c r="Q702">
        <f t="shared" si="69"/>
        <v>13</v>
      </c>
      <c r="R702" s="10" t="s">
        <v>8316</v>
      </c>
      <c r="S702" t="s">
        <v>8318</v>
      </c>
      <c r="T702" s="14">
        <f t="shared" si="70"/>
        <v>42715.688437500001</v>
      </c>
      <c r="U702" s="14">
        <f t="shared" si="71"/>
        <v>42745.688437500001</v>
      </c>
      <c r="V702">
        <f t="shared" si="72"/>
        <v>2016</v>
      </c>
    </row>
    <row r="703" spans="1:22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 t="shared" si="67"/>
        <v>14559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68"/>
        <v>27</v>
      </c>
      <c r="Q703">
        <f t="shared" si="69"/>
        <v>291.33</v>
      </c>
      <c r="R703" s="10" t="s">
        <v>8316</v>
      </c>
      <c r="S703" t="s">
        <v>8318</v>
      </c>
      <c r="T703" s="14">
        <f t="shared" si="70"/>
        <v>41813.662962962961</v>
      </c>
      <c r="U703" s="14">
        <f t="shared" si="71"/>
        <v>41843.662962962961</v>
      </c>
      <c r="V703">
        <f t="shared" si="72"/>
        <v>2014</v>
      </c>
    </row>
    <row r="704" spans="1:22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 t="shared" si="67"/>
        <v>9811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68"/>
        <v>31</v>
      </c>
      <c r="Q704">
        <f t="shared" si="69"/>
        <v>124.92</v>
      </c>
      <c r="R704" s="10" t="s">
        <v>8316</v>
      </c>
      <c r="S704" t="s">
        <v>8318</v>
      </c>
      <c r="T704" s="14">
        <f t="shared" si="70"/>
        <v>42668.726701388892</v>
      </c>
      <c r="U704" s="14">
        <f t="shared" si="71"/>
        <v>42698.768368055549</v>
      </c>
      <c r="V704">
        <f t="shared" si="72"/>
        <v>2016</v>
      </c>
    </row>
    <row r="705" spans="1:22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 t="shared" si="67"/>
        <v>7919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68"/>
        <v>6</v>
      </c>
      <c r="Q705">
        <f t="shared" si="69"/>
        <v>119.57</v>
      </c>
      <c r="R705" s="10" t="s">
        <v>8316</v>
      </c>
      <c r="S705" t="s">
        <v>8318</v>
      </c>
      <c r="T705" s="14">
        <f t="shared" si="70"/>
        <v>42711.950798611113</v>
      </c>
      <c r="U705" s="14">
        <f t="shared" si="71"/>
        <v>42766.98055555555</v>
      </c>
      <c r="V705">
        <f t="shared" si="72"/>
        <v>2016</v>
      </c>
    </row>
    <row r="706" spans="1:22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 t="shared" si="67"/>
        <v>27741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68"/>
        <v>1</v>
      </c>
      <c r="Q706">
        <f t="shared" si="69"/>
        <v>120.25</v>
      </c>
      <c r="R706" s="10" t="s">
        <v>8316</v>
      </c>
      <c r="S706" t="s">
        <v>8318</v>
      </c>
      <c r="T706" s="14">
        <f t="shared" si="70"/>
        <v>42726.192916666667</v>
      </c>
      <c r="U706" s="14">
        <f t="shared" si="71"/>
        <v>42786.192916666667</v>
      </c>
      <c r="V706">
        <f t="shared" si="72"/>
        <v>2016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 t="shared" si="67"/>
        <v>50489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si="68"/>
        <v>1</v>
      </c>
      <c r="Q707">
        <f t="shared" si="69"/>
        <v>195.4</v>
      </c>
      <c r="R707" s="10" t="s">
        <v>8316</v>
      </c>
      <c r="S707" t="s">
        <v>8318</v>
      </c>
      <c r="T707" s="14">
        <f t="shared" si="70"/>
        <v>42726.491643518515</v>
      </c>
      <c r="U707" s="14">
        <f t="shared" si="71"/>
        <v>42756.491643518515</v>
      </c>
      <c r="V707">
        <f t="shared" si="72"/>
        <v>2016</v>
      </c>
    </row>
    <row r="708" spans="1:22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>
        <f t="shared" si="67"/>
        <v>50000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68"/>
        <v>0</v>
      </c>
      <c r="Q708">
        <f t="shared" si="69"/>
        <v>0</v>
      </c>
      <c r="R708" s="10" t="s">
        <v>8316</v>
      </c>
      <c r="S708" t="s">
        <v>8318</v>
      </c>
      <c r="T708" s="14">
        <f t="shared" si="70"/>
        <v>42676.995173611111</v>
      </c>
      <c r="U708" s="14">
        <f t="shared" si="71"/>
        <v>42718.777083333334</v>
      </c>
      <c r="V708">
        <f t="shared" si="72"/>
        <v>2016</v>
      </c>
    </row>
    <row r="709" spans="1:22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 t="shared" si="67"/>
        <v>60835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68"/>
        <v>79</v>
      </c>
      <c r="Q709">
        <f t="shared" si="69"/>
        <v>117.7</v>
      </c>
      <c r="R709" s="10" t="s">
        <v>8316</v>
      </c>
      <c r="S709" t="s">
        <v>8318</v>
      </c>
      <c r="T709" s="14">
        <f t="shared" si="70"/>
        <v>42696.663506944446</v>
      </c>
      <c r="U709" s="14">
        <f t="shared" si="71"/>
        <v>42736.663506944446</v>
      </c>
      <c r="V709">
        <f t="shared" si="72"/>
        <v>2016</v>
      </c>
    </row>
    <row r="710" spans="1:22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 t="shared" si="67"/>
        <v>24419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68"/>
        <v>22</v>
      </c>
      <c r="Q710">
        <f t="shared" si="69"/>
        <v>23.95</v>
      </c>
      <c r="R710" s="10" t="s">
        <v>8316</v>
      </c>
      <c r="S710" t="s">
        <v>8318</v>
      </c>
      <c r="T710" s="14">
        <f t="shared" si="70"/>
        <v>41835.581018518518</v>
      </c>
      <c r="U710" s="14">
        <f t="shared" si="71"/>
        <v>41895.581018518518</v>
      </c>
      <c r="V710">
        <f t="shared" si="72"/>
        <v>2014</v>
      </c>
    </row>
    <row r="711" spans="1:22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 t="shared" si="67"/>
        <v>7531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68"/>
        <v>0</v>
      </c>
      <c r="Q711">
        <f t="shared" si="69"/>
        <v>30.5</v>
      </c>
      <c r="R711" s="10" t="s">
        <v>8316</v>
      </c>
      <c r="S711" t="s">
        <v>8318</v>
      </c>
      <c r="T711" s="14">
        <f t="shared" si="70"/>
        <v>41948.041192129633</v>
      </c>
      <c r="U711" s="14">
        <f t="shared" si="71"/>
        <v>41978.041192129633</v>
      </c>
      <c r="V711">
        <f t="shared" si="72"/>
        <v>2014</v>
      </c>
    </row>
    <row r="712" spans="1:22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>
        <f t="shared" si="67"/>
        <v>600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68"/>
        <v>0</v>
      </c>
      <c r="Q712">
        <f t="shared" si="69"/>
        <v>0</v>
      </c>
      <c r="R712" s="10" t="s">
        <v>8316</v>
      </c>
      <c r="S712" t="s">
        <v>8318</v>
      </c>
      <c r="T712" s="14">
        <f t="shared" si="70"/>
        <v>41837.984976851854</v>
      </c>
      <c r="U712" s="14">
        <f t="shared" si="71"/>
        <v>41871.030555555553</v>
      </c>
      <c r="V712">
        <f t="shared" si="72"/>
        <v>2014</v>
      </c>
    </row>
    <row r="713" spans="1:22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 t="shared" si="67"/>
        <v>66896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68"/>
        <v>34</v>
      </c>
      <c r="Q713">
        <f t="shared" si="69"/>
        <v>99.97</v>
      </c>
      <c r="R713" s="10" t="s">
        <v>8316</v>
      </c>
      <c r="S713" t="s">
        <v>8318</v>
      </c>
      <c r="T713" s="14">
        <f t="shared" si="70"/>
        <v>42678.459120370375</v>
      </c>
      <c r="U713" s="14">
        <f t="shared" si="71"/>
        <v>42718.500787037032</v>
      </c>
      <c r="V713">
        <f t="shared" si="72"/>
        <v>2016</v>
      </c>
    </row>
    <row r="714" spans="1:22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 t="shared" si="67"/>
        <v>24303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68"/>
        <v>0</v>
      </c>
      <c r="Q714">
        <f t="shared" si="69"/>
        <v>26.25</v>
      </c>
      <c r="R714" s="10" t="s">
        <v>8316</v>
      </c>
      <c r="S714" t="s">
        <v>8318</v>
      </c>
      <c r="T714" s="14">
        <f t="shared" si="70"/>
        <v>42384.680925925932</v>
      </c>
      <c r="U714" s="14">
        <f t="shared" si="71"/>
        <v>42414.680925925932</v>
      </c>
      <c r="V714">
        <f t="shared" si="72"/>
        <v>2016</v>
      </c>
    </row>
    <row r="715" spans="1:22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 t="shared" si="67"/>
        <v>12600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68"/>
        <v>1</v>
      </c>
      <c r="Q715">
        <f t="shared" si="69"/>
        <v>199</v>
      </c>
      <c r="R715" s="10" t="s">
        <v>8316</v>
      </c>
      <c r="S715" t="s">
        <v>8318</v>
      </c>
      <c r="T715" s="14">
        <f t="shared" si="70"/>
        <v>42496.529305555552</v>
      </c>
      <c r="U715" s="14">
        <f t="shared" si="71"/>
        <v>42526.529305555552</v>
      </c>
      <c r="V715">
        <f t="shared" si="72"/>
        <v>2016</v>
      </c>
    </row>
    <row r="716" spans="1:22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 t="shared" si="67"/>
        <v>8625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68"/>
        <v>15</v>
      </c>
      <c r="Q716">
        <f t="shared" si="69"/>
        <v>80.319999999999993</v>
      </c>
      <c r="R716" s="10" t="s">
        <v>8316</v>
      </c>
      <c r="S716" t="s">
        <v>8318</v>
      </c>
      <c r="T716" s="14">
        <f t="shared" si="70"/>
        <v>42734.787986111114</v>
      </c>
      <c r="U716" s="14">
        <f t="shared" si="71"/>
        <v>42794.787986111114</v>
      </c>
      <c r="V716">
        <f t="shared" si="72"/>
        <v>2016</v>
      </c>
    </row>
    <row r="717" spans="1:22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 t="shared" si="67"/>
        <v>14445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68"/>
        <v>5</v>
      </c>
      <c r="Q717">
        <f t="shared" si="69"/>
        <v>115.75</v>
      </c>
      <c r="R717" s="10" t="s">
        <v>8316</v>
      </c>
      <c r="S717" t="s">
        <v>8318</v>
      </c>
      <c r="T717" s="14">
        <f t="shared" si="70"/>
        <v>42273.090740740736</v>
      </c>
      <c r="U717" s="14">
        <f t="shared" si="71"/>
        <v>42313.132407407407</v>
      </c>
      <c r="V717">
        <f t="shared" si="72"/>
        <v>2015</v>
      </c>
    </row>
    <row r="718" spans="1:22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 t="shared" si="67"/>
        <v>3858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68"/>
        <v>10</v>
      </c>
      <c r="Q718">
        <f t="shared" si="69"/>
        <v>44.69</v>
      </c>
      <c r="R718" s="10" t="s">
        <v>8316</v>
      </c>
      <c r="S718" t="s">
        <v>8318</v>
      </c>
      <c r="T718" s="14">
        <f t="shared" si="70"/>
        <v>41940.658645833333</v>
      </c>
      <c r="U718" s="14">
        <f t="shared" si="71"/>
        <v>41974</v>
      </c>
      <c r="V718">
        <f t="shared" si="72"/>
        <v>2014</v>
      </c>
    </row>
    <row r="719" spans="1:22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 t="shared" si="67"/>
        <v>50153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68"/>
        <v>0</v>
      </c>
      <c r="Q719">
        <f t="shared" si="69"/>
        <v>76.25</v>
      </c>
      <c r="R719" s="10" t="s">
        <v>8316</v>
      </c>
      <c r="S719" t="s">
        <v>8318</v>
      </c>
      <c r="T719" s="14">
        <f t="shared" si="70"/>
        <v>41857.854189814818</v>
      </c>
      <c r="U719" s="14">
        <f t="shared" si="71"/>
        <v>41887.854189814818</v>
      </c>
      <c r="V719">
        <f t="shared" si="72"/>
        <v>2014</v>
      </c>
    </row>
    <row r="720" spans="1:22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 t="shared" si="67"/>
        <v>6045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68"/>
        <v>1</v>
      </c>
      <c r="Q720">
        <f t="shared" si="69"/>
        <v>22.5</v>
      </c>
      <c r="R720" s="10" t="s">
        <v>8316</v>
      </c>
      <c r="S720" t="s">
        <v>8318</v>
      </c>
      <c r="T720" s="14">
        <f t="shared" si="70"/>
        <v>42752.845451388886</v>
      </c>
      <c r="U720" s="14">
        <f t="shared" si="71"/>
        <v>42784.249305555553</v>
      </c>
      <c r="V720">
        <f t="shared" si="72"/>
        <v>2017</v>
      </c>
    </row>
    <row r="721" spans="1:22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 t="shared" si="67"/>
        <v>7597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68"/>
        <v>1</v>
      </c>
      <c r="Q721">
        <f t="shared" si="69"/>
        <v>19.399999999999999</v>
      </c>
      <c r="R721" s="10" t="s">
        <v>8316</v>
      </c>
      <c r="S721" t="s">
        <v>8318</v>
      </c>
      <c r="T721" s="14">
        <f t="shared" si="70"/>
        <v>42409.040231481486</v>
      </c>
      <c r="U721" s="14">
        <f t="shared" si="71"/>
        <v>42423.040231481486</v>
      </c>
      <c r="V721">
        <f t="shared" si="72"/>
        <v>2016</v>
      </c>
    </row>
    <row r="722" spans="1:22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 t="shared" si="67"/>
        <v>2318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68"/>
        <v>144</v>
      </c>
      <c r="Q722">
        <f t="shared" si="69"/>
        <v>66.709999999999994</v>
      </c>
      <c r="R722" s="10" t="s">
        <v>8319</v>
      </c>
      <c r="S722" t="s">
        <v>8320</v>
      </c>
      <c r="T722" s="14">
        <f t="shared" si="70"/>
        <v>40909.649201388893</v>
      </c>
      <c r="U722" s="14">
        <f t="shared" si="71"/>
        <v>40937.649201388893</v>
      </c>
      <c r="V722">
        <f t="shared" si="72"/>
        <v>2012</v>
      </c>
    </row>
    <row r="723" spans="1:22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 t="shared" si="67"/>
        <v>9107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68"/>
        <v>122</v>
      </c>
      <c r="Q723">
        <f t="shared" si="69"/>
        <v>84.14</v>
      </c>
      <c r="R723" s="10" t="s">
        <v>8319</v>
      </c>
      <c r="S723" t="s">
        <v>8320</v>
      </c>
      <c r="T723" s="14">
        <f t="shared" si="70"/>
        <v>41807.571840277778</v>
      </c>
      <c r="U723" s="14">
        <f t="shared" si="71"/>
        <v>41852.571840277778</v>
      </c>
      <c r="V723">
        <f t="shared" si="72"/>
        <v>2014</v>
      </c>
    </row>
    <row r="724" spans="1:22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 t="shared" si="67"/>
        <v>29003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68"/>
        <v>132</v>
      </c>
      <c r="Q724">
        <f t="shared" si="69"/>
        <v>215.73</v>
      </c>
      <c r="R724" s="10" t="s">
        <v>8319</v>
      </c>
      <c r="S724" t="s">
        <v>8320</v>
      </c>
      <c r="T724" s="14">
        <f t="shared" si="70"/>
        <v>40977.805300925924</v>
      </c>
      <c r="U724" s="14">
        <f t="shared" si="71"/>
        <v>41007.76363425926</v>
      </c>
      <c r="V724">
        <f t="shared" si="72"/>
        <v>2012</v>
      </c>
    </row>
    <row r="725" spans="1:22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 t="shared" si="67"/>
        <v>5235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68"/>
        <v>109</v>
      </c>
      <c r="Q725">
        <f t="shared" si="69"/>
        <v>54.69</v>
      </c>
      <c r="R725" s="10" t="s">
        <v>8319</v>
      </c>
      <c r="S725" t="s">
        <v>8320</v>
      </c>
      <c r="T725" s="14">
        <f t="shared" si="70"/>
        <v>42184.816539351858</v>
      </c>
      <c r="U725" s="14">
        <f t="shared" si="71"/>
        <v>42215.165972222225</v>
      </c>
      <c r="V725">
        <f t="shared" si="72"/>
        <v>2015</v>
      </c>
    </row>
    <row r="726" spans="1:22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 t="shared" si="67"/>
        <v>7192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68"/>
        <v>105</v>
      </c>
      <c r="Q726">
        <f t="shared" si="69"/>
        <v>51.63</v>
      </c>
      <c r="R726" s="10" t="s">
        <v>8319</v>
      </c>
      <c r="S726" t="s">
        <v>8320</v>
      </c>
      <c r="T726" s="14">
        <f t="shared" si="70"/>
        <v>40694.638460648144</v>
      </c>
      <c r="U726" s="14">
        <f t="shared" si="71"/>
        <v>40724.638460648144</v>
      </c>
      <c r="V726">
        <f t="shared" si="72"/>
        <v>2011</v>
      </c>
    </row>
    <row r="727" spans="1:22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 t="shared" si="67"/>
        <v>20035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68"/>
        <v>100</v>
      </c>
      <c r="Q727">
        <f t="shared" si="69"/>
        <v>143.36000000000001</v>
      </c>
      <c r="R727" s="10" t="s">
        <v>8319</v>
      </c>
      <c r="S727" t="s">
        <v>8320</v>
      </c>
      <c r="T727" s="14">
        <f t="shared" si="70"/>
        <v>42321.626296296294</v>
      </c>
      <c r="U727" s="14">
        <f t="shared" si="71"/>
        <v>42351.626296296294</v>
      </c>
      <c r="V727">
        <f t="shared" si="72"/>
        <v>2015</v>
      </c>
    </row>
    <row r="728" spans="1:22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 t="shared" si="67"/>
        <v>2518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68"/>
        <v>101</v>
      </c>
      <c r="Q728">
        <f t="shared" si="69"/>
        <v>72.430000000000007</v>
      </c>
      <c r="R728" s="10" t="s">
        <v>8319</v>
      </c>
      <c r="S728" t="s">
        <v>8320</v>
      </c>
      <c r="T728" s="14">
        <f t="shared" si="70"/>
        <v>41346.042673611111</v>
      </c>
      <c r="U728" s="14">
        <f t="shared" si="71"/>
        <v>41376.042673611111</v>
      </c>
      <c r="V728">
        <f t="shared" si="72"/>
        <v>2013</v>
      </c>
    </row>
    <row r="729" spans="1:22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 t="shared" si="67"/>
        <v>4472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68"/>
        <v>156</v>
      </c>
      <c r="Q729">
        <f t="shared" si="69"/>
        <v>36.53</v>
      </c>
      <c r="R729" s="10" t="s">
        <v>8319</v>
      </c>
      <c r="S729" t="s">
        <v>8320</v>
      </c>
      <c r="T729" s="14">
        <f t="shared" si="70"/>
        <v>41247.020243055551</v>
      </c>
      <c r="U729" s="14">
        <f t="shared" si="71"/>
        <v>41288.888888888891</v>
      </c>
      <c r="V729">
        <f t="shared" si="72"/>
        <v>2012</v>
      </c>
    </row>
    <row r="730" spans="1:22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 t="shared" si="67"/>
        <v>7709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68"/>
        <v>106</v>
      </c>
      <c r="Q730">
        <f t="shared" si="69"/>
        <v>60.9</v>
      </c>
      <c r="R730" s="10" t="s">
        <v>8319</v>
      </c>
      <c r="S730" t="s">
        <v>8320</v>
      </c>
      <c r="T730" s="14">
        <f t="shared" si="70"/>
        <v>40731.837465277778</v>
      </c>
      <c r="U730" s="14">
        <f t="shared" si="71"/>
        <v>40776.837465277778</v>
      </c>
      <c r="V730">
        <f t="shared" si="72"/>
        <v>2011</v>
      </c>
    </row>
    <row r="731" spans="1:22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 t="shared" si="67"/>
        <v>4613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68"/>
        <v>131</v>
      </c>
      <c r="Q731">
        <f t="shared" si="69"/>
        <v>43.55</v>
      </c>
      <c r="R731" s="10" t="s">
        <v>8319</v>
      </c>
      <c r="S731" t="s">
        <v>8320</v>
      </c>
      <c r="T731" s="14">
        <f t="shared" si="70"/>
        <v>41111.185891203706</v>
      </c>
      <c r="U731" s="14">
        <f t="shared" si="71"/>
        <v>41171.185891203706</v>
      </c>
      <c r="V731">
        <f t="shared" si="72"/>
        <v>2012</v>
      </c>
    </row>
    <row r="732" spans="1:22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 t="shared" si="67"/>
        <v>23219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68"/>
        <v>132</v>
      </c>
      <c r="Q732">
        <f t="shared" si="69"/>
        <v>99.77</v>
      </c>
      <c r="R732" s="10" t="s">
        <v>8319</v>
      </c>
      <c r="S732" t="s">
        <v>8320</v>
      </c>
      <c r="T732" s="14">
        <f t="shared" si="70"/>
        <v>40854.745266203703</v>
      </c>
      <c r="U732" s="14">
        <f t="shared" si="71"/>
        <v>40884.745266203703</v>
      </c>
      <c r="V732">
        <f t="shared" si="72"/>
        <v>2011</v>
      </c>
    </row>
    <row r="733" spans="1:22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 t="shared" ref="F733:F796" si="73">ROUND(AVERAGE(D733:E733),0)</f>
        <v>5650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ref="P733:P796" si="74">ROUND(E733/D733*100,0)</f>
        <v>126</v>
      </c>
      <c r="Q733">
        <f t="shared" ref="Q733:Q796" si="75">IFERROR(ROUND(E733/M733,2),0)</f>
        <v>88.73</v>
      </c>
      <c r="R733" s="10" t="s">
        <v>8319</v>
      </c>
      <c r="S733" t="s">
        <v>8320</v>
      </c>
      <c r="T733" s="14">
        <f t="shared" ref="T733:T796" si="76">(((K733/60)/60)/24)+DATE(1970,1,1)</f>
        <v>40879.795682870368</v>
      </c>
      <c r="U733" s="14">
        <f t="shared" ref="U733:U796" si="77">(((J733/60)/60)/24)+DATE(1970,1,1)</f>
        <v>40930.25</v>
      </c>
      <c r="V733">
        <f t="shared" ref="V733:V796" si="78">YEAR(T733)</f>
        <v>2011</v>
      </c>
    </row>
    <row r="734" spans="1:22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 t="shared" si="73"/>
        <v>52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74"/>
        <v>160</v>
      </c>
      <c r="Q734">
        <f t="shared" si="75"/>
        <v>4.92</v>
      </c>
      <c r="R734" s="10" t="s">
        <v>8319</v>
      </c>
      <c r="S734" t="s">
        <v>8320</v>
      </c>
      <c r="T734" s="14">
        <f t="shared" si="76"/>
        <v>41486.424317129626</v>
      </c>
      <c r="U734" s="14">
        <f t="shared" si="77"/>
        <v>41546.424317129626</v>
      </c>
      <c r="V734">
        <f t="shared" si="78"/>
        <v>2013</v>
      </c>
    </row>
    <row r="735" spans="1:22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 t="shared" si="73"/>
        <v>2756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74"/>
        <v>120</v>
      </c>
      <c r="Q735">
        <f t="shared" si="75"/>
        <v>17.82</v>
      </c>
      <c r="R735" s="10" t="s">
        <v>8319</v>
      </c>
      <c r="S735" t="s">
        <v>8320</v>
      </c>
      <c r="T735" s="14">
        <f t="shared" si="76"/>
        <v>41598.420046296298</v>
      </c>
      <c r="U735" s="14">
        <f t="shared" si="77"/>
        <v>41628.420046296298</v>
      </c>
      <c r="V735">
        <f t="shared" si="78"/>
        <v>2013</v>
      </c>
    </row>
    <row r="736" spans="1:22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 t="shared" si="73"/>
        <v>9585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74"/>
        <v>126</v>
      </c>
      <c r="Q736">
        <f t="shared" si="75"/>
        <v>187.19</v>
      </c>
      <c r="R736" s="10" t="s">
        <v>8319</v>
      </c>
      <c r="S736" t="s">
        <v>8320</v>
      </c>
      <c r="T736" s="14">
        <f t="shared" si="76"/>
        <v>42102.164583333331</v>
      </c>
      <c r="U736" s="14">
        <f t="shared" si="77"/>
        <v>42133.208333333328</v>
      </c>
      <c r="V736">
        <f t="shared" si="78"/>
        <v>2015</v>
      </c>
    </row>
    <row r="737" spans="1:22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 t="shared" si="73"/>
        <v>50386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74"/>
        <v>114</v>
      </c>
      <c r="Q737">
        <f t="shared" si="75"/>
        <v>234.81</v>
      </c>
      <c r="R737" s="10" t="s">
        <v>8319</v>
      </c>
      <c r="S737" t="s">
        <v>8320</v>
      </c>
      <c r="T737" s="14">
        <f t="shared" si="76"/>
        <v>41946.029467592591</v>
      </c>
      <c r="U737" s="14">
        <f t="shared" si="77"/>
        <v>41977.027083333334</v>
      </c>
      <c r="V737">
        <f t="shared" si="78"/>
        <v>2014</v>
      </c>
    </row>
    <row r="738" spans="1:22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 t="shared" si="73"/>
        <v>7473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74"/>
        <v>315</v>
      </c>
      <c r="Q738">
        <f t="shared" si="75"/>
        <v>105.05</v>
      </c>
      <c r="R738" s="10" t="s">
        <v>8319</v>
      </c>
      <c r="S738" t="s">
        <v>8320</v>
      </c>
      <c r="T738" s="14">
        <f t="shared" si="76"/>
        <v>41579.734259259261</v>
      </c>
      <c r="U738" s="14">
        <f t="shared" si="77"/>
        <v>41599.207638888889</v>
      </c>
      <c r="V738">
        <f t="shared" si="78"/>
        <v>2013</v>
      </c>
    </row>
    <row r="739" spans="1:22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 t="shared" si="73"/>
        <v>5560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74"/>
        <v>122</v>
      </c>
      <c r="Q739">
        <f t="shared" si="75"/>
        <v>56.67</v>
      </c>
      <c r="R739" s="10" t="s">
        <v>8319</v>
      </c>
      <c r="S739" t="s">
        <v>8320</v>
      </c>
      <c r="T739" s="14">
        <f t="shared" si="76"/>
        <v>41667.275312500002</v>
      </c>
      <c r="U739" s="14">
        <f t="shared" si="77"/>
        <v>41684.833333333336</v>
      </c>
      <c r="V739">
        <f t="shared" si="78"/>
        <v>2014</v>
      </c>
    </row>
    <row r="740" spans="1:22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 t="shared" si="73"/>
        <v>1551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74"/>
        <v>107</v>
      </c>
      <c r="Q740">
        <f t="shared" si="75"/>
        <v>39.049999999999997</v>
      </c>
      <c r="R740" s="10" t="s">
        <v>8319</v>
      </c>
      <c r="S740" t="s">
        <v>8320</v>
      </c>
      <c r="T740" s="14">
        <f t="shared" si="76"/>
        <v>41943.604097222218</v>
      </c>
      <c r="U740" s="14">
        <f t="shared" si="77"/>
        <v>41974.207638888889</v>
      </c>
      <c r="V740">
        <f t="shared" si="78"/>
        <v>2014</v>
      </c>
    </row>
    <row r="741" spans="1:22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 t="shared" si="73"/>
        <v>7750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74"/>
        <v>158</v>
      </c>
      <c r="Q741">
        <f t="shared" si="75"/>
        <v>68.349999999999994</v>
      </c>
      <c r="R741" s="10" t="s">
        <v>8319</v>
      </c>
      <c r="S741" t="s">
        <v>8320</v>
      </c>
      <c r="T741" s="14">
        <f t="shared" si="76"/>
        <v>41829.502650462964</v>
      </c>
      <c r="U741" s="14">
        <f t="shared" si="77"/>
        <v>41862.502650462964</v>
      </c>
      <c r="V741">
        <f t="shared" si="78"/>
        <v>2014</v>
      </c>
    </row>
    <row r="742" spans="1:22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 t="shared" si="73"/>
        <v>3111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74"/>
        <v>107</v>
      </c>
      <c r="Q742">
        <f t="shared" si="75"/>
        <v>169.58</v>
      </c>
      <c r="R742" s="10" t="s">
        <v>8319</v>
      </c>
      <c r="S742" t="s">
        <v>8320</v>
      </c>
      <c r="T742" s="14">
        <f t="shared" si="76"/>
        <v>42162.146782407406</v>
      </c>
      <c r="U742" s="14">
        <f t="shared" si="77"/>
        <v>42176.146782407406</v>
      </c>
      <c r="V742">
        <f t="shared" si="78"/>
        <v>2015</v>
      </c>
    </row>
    <row r="743" spans="1:22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 t="shared" si="73"/>
        <v>13147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74"/>
        <v>102</v>
      </c>
      <c r="Q743">
        <f t="shared" si="75"/>
        <v>141.41999999999999</v>
      </c>
      <c r="R743" s="10" t="s">
        <v>8319</v>
      </c>
      <c r="S743" t="s">
        <v>8320</v>
      </c>
      <c r="T743" s="14">
        <f t="shared" si="76"/>
        <v>41401.648217592592</v>
      </c>
      <c r="U743" s="14">
        <f t="shared" si="77"/>
        <v>41436.648217592592</v>
      </c>
      <c r="V743">
        <f t="shared" si="78"/>
        <v>2013</v>
      </c>
    </row>
    <row r="744" spans="1:22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 t="shared" si="73"/>
        <v>1475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74"/>
        <v>111</v>
      </c>
      <c r="Q744">
        <f t="shared" si="75"/>
        <v>67.39</v>
      </c>
      <c r="R744" s="10" t="s">
        <v>8319</v>
      </c>
      <c r="S744" t="s">
        <v>8320</v>
      </c>
      <c r="T744" s="14">
        <f t="shared" si="76"/>
        <v>41689.917962962965</v>
      </c>
      <c r="U744" s="14">
        <f t="shared" si="77"/>
        <v>41719.876296296294</v>
      </c>
      <c r="V744">
        <f t="shared" si="78"/>
        <v>2014</v>
      </c>
    </row>
    <row r="745" spans="1:22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 t="shared" si="73"/>
        <v>682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74"/>
        <v>148</v>
      </c>
      <c r="Q745">
        <f t="shared" si="75"/>
        <v>54.27</v>
      </c>
      <c r="R745" s="10" t="s">
        <v>8319</v>
      </c>
      <c r="S745" t="s">
        <v>8320</v>
      </c>
      <c r="T745" s="14">
        <f t="shared" si="76"/>
        <v>40990.709317129629</v>
      </c>
      <c r="U745" s="14">
        <f t="shared" si="77"/>
        <v>41015.875</v>
      </c>
      <c r="V745">
        <f t="shared" si="78"/>
        <v>2012</v>
      </c>
    </row>
    <row r="746" spans="1:22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 t="shared" si="73"/>
        <v>5058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74"/>
        <v>102</v>
      </c>
      <c r="Q746">
        <f t="shared" si="75"/>
        <v>82.52</v>
      </c>
      <c r="R746" s="10" t="s">
        <v>8319</v>
      </c>
      <c r="S746" t="s">
        <v>8320</v>
      </c>
      <c r="T746" s="14">
        <f t="shared" si="76"/>
        <v>41226.95721064815</v>
      </c>
      <c r="U746" s="14">
        <f t="shared" si="77"/>
        <v>41256.95721064815</v>
      </c>
      <c r="V746">
        <f t="shared" si="78"/>
        <v>2012</v>
      </c>
    </row>
    <row r="747" spans="1:22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 t="shared" si="73"/>
        <v>3098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74"/>
        <v>179</v>
      </c>
      <c r="Q747">
        <f t="shared" si="75"/>
        <v>53.73</v>
      </c>
      <c r="R747" s="10" t="s">
        <v>8319</v>
      </c>
      <c r="S747" t="s">
        <v>8320</v>
      </c>
      <c r="T747" s="14">
        <f t="shared" si="76"/>
        <v>41367.572280092594</v>
      </c>
      <c r="U747" s="14">
        <f t="shared" si="77"/>
        <v>41397.572280092594</v>
      </c>
      <c r="V747">
        <f t="shared" si="78"/>
        <v>2013</v>
      </c>
    </row>
    <row r="748" spans="1:22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 t="shared" si="73"/>
        <v>3153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74"/>
        <v>111</v>
      </c>
      <c r="Q748">
        <f t="shared" si="75"/>
        <v>34.21</v>
      </c>
      <c r="R748" s="10" t="s">
        <v>8319</v>
      </c>
      <c r="S748" t="s">
        <v>8320</v>
      </c>
      <c r="T748" s="14">
        <f t="shared" si="76"/>
        <v>41157.042928240742</v>
      </c>
      <c r="U748" s="14">
        <f t="shared" si="77"/>
        <v>41175.165972222225</v>
      </c>
      <c r="V748">
        <f t="shared" si="78"/>
        <v>2012</v>
      </c>
    </row>
    <row r="749" spans="1:22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 t="shared" si="73"/>
        <v>7002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74"/>
        <v>100</v>
      </c>
      <c r="Q749">
        <f t="shared" si="75"/>
        <v>127.33</v>
      </c>
      <c r="R749" s="10" t="s">
        <v>8319</v>
      </c>
      <c r="S749" t="s">
        <v>8320</v>
      </c>
      <c r="T749" s="14">
        <f t="shared" si="76"/>
        <v>41988.548831018517</v>
      </c>
      <c r="U749" s="14">
        <f t="shared" si="77"/>
        <v>42019.454166666663</v>
      </c>
      <c r="V749">
        <f t="shared" si="78"/>
        <v>2014</v>
      </c>
    </row>
    <row r="750" spans="1:22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 t="shared" si="73"/>
        <v>2003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74"/>
        <v>100</v>
      </c>
      <c r="Q750">
        <f t="shared" si="75"/>
        <v>45.57</v>
      </c>
      <c r="R750" s="10" t="s">
        <v>8319</v>
      </c>
      <c r="S750" t="s">
        <v>8320</v>
      </c>
      <c r="T750" s="14">
        <f t="shared" si="76"/>
        <v>41831.846828703703</v>
      </c>
      <c r="U750" s="14">
        <f t="shared" si="77"/>
        <v>41861.846828703703</v>
      </c>
      <c r="V750">
        <f t="shared" si="78"/>
        <v>2014</v>
      </c>
    </row>
    <row r="751" spans="1:22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 t="shared" si="73"/>
        <v>10278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74"/>
        <v>106</v>
      </c>
      <c r="Q751">
        <f t="shared" si="75"/>
        <v>95.96</v>
      </c>
      <c r="R751" s="10" t="s">
        <v>8319</v>
      </c>
      <c r="S751" t="s">
        <v>8320</v>
      </c>
      <c r="T751" s="14">
        <f t="shared" si="76"/>
        <v>42733.94131944445</v>
      </c>
      <c r="U751" s="14">
        <f t="shared" si="77"/>
        <v>42763.94131944445</v>
      </c>
      <c r="V751">
        <f t="shared" si="78"/>
        <v>2016</v>
      </c>
    </row>
    <row r="752" spans="1:22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 t="shared" si="73"/>
        <v>4502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74"/>
        <v>103</v>
      </c>
      <c r="Q752">
        <f t="shared" si="75"/>
        <v>77.27</v>
      </c>
      <c r="R752" s="10" t="s">
        <v>8319</v>
      </c>
      <c r="S752" t="s">
        <v>8320</v>
      </c>
      <c r="T752" s="14">
        <f t="shared" si="76"/>
        <v>41299.878148148149</v>
      </c>
      <c r="U752" s="14">
        <f t="shared" si="77"/>
        <v>41329.878148148149</v>
      </c>
      <c r="V752">
        <f t="shared" si="78"/>
        <v>2013</v>
      </c>
    </row>
    <row r="753" spans="1:22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 t="shared" si="73"/>
        <v>3278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74"/>
        <v>119</v>
      </c>
      <c r="Q753">
        <f t="shared" si="75"/>
        <v>57.34</v>
      </c>
      <c r="R753" s="10" t="s">
        <v>8319</v>
      </c>
      <c r="S753" t="s">
        <v>8320</v>
      </c>
      <c r="T753" s="14">
        <f t="shared" si="76"/>
        <v>40713.630497685182</v>
      </c>
      <c r="U753" s="14">
        <f t="shared" si="77"/>
        <v>40759.630497685182</v>
      </c>
      <c r="V753">
        <f t="shared" si="78"/>
        <v>2011</v>
      </c>
    </row>
    <row r="754" spans="1:22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 t="shared" si="73"/>
        <v>5293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74"/>
        <v>112</v>
      </c>
      <c r="Q754">
        <f t="shared" si="75"/>
        <v>53.19</v>
      </c>
      <c r="R754" s="10" t="s">
        <v>8319</v>
      </c>
      <c r="S754" t="s">
        <v>8320</v>
      </c>
      <c r="T754" s="14">
        <f t="shared" si="76"/>
        <v>42639.421493055561</v>
      </c>
      <c r="U754" s="14">
        <f t="shared" si="77"/>
        <v>42659.458333333328</v>
      </c>
      <c r="V754">
        <f t="shared" si="78"/>
        <v>2016</v>
      </c>
    </row>
    <row r="755" spans="1:22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 t="shared" si="73"/>
        <v>11400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74"/>
        <v>128</v>
      </c>
      <c r="Q755">
        <f t="shared" si="75"/>
        <v>492.31</v>
      </c>
      <c r="R755" s="10" t="s">
        <v>8319</v>
      </c>
      <c r="S755" t="s">
        <v>8320</v>
      </c>
      <c r="T755" s="14">
        <f t="shared" si="76"/>
        <v>42019.590173611112</v>
      </c>
      <c r="U755" s="14">
        <f t="shared" si="77"/>
        <v>42049.590173611112</v>
      </c>
      <c r="V755">
        <f t="shared" si="78"/>
        <v>2015</v>
      </c>
    </row>
    <row r="756" spans="1:22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 t="shared" si="73"/>
        <v>2038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74"/>
        <v>104</v>
      </c>
      <c r="Q756">
        <f t="shared" si="75"/>
        <v>42.35</v>
      </c>
      <c r="R756" s="10" t="s">
        <v>8319</v>
      </c>
      <c r="S756" t="s">
        <v>8320</v>
      </c>
      <c r="T756" s="14">
        <f t="shared" si="76"/>
        <v>41249.749085648145</v>
      </c>
      <c r="U756" s="14">
        <f t="shared" si="77"/>
        <v>41279.749085648145</v>
      </c>
      <c r="V756">
        <f t="shared" si="78"/>
        <v>2012</v>
      </c>
    </row>
    <row r="757" spans="1:22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 t="shared" si="73"/>
        <v>2524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74"/>
        <v>102</v>
      </c>
      <c r="Q757">
        <f t="shared" si="75"/>
        <v>37.47</v>
      </c>
      <c r="R757" s="10" t="s">
        <v>8319</v>
      </c>
      <c r="S757" t="s">
        <v>8320</v>
      </c>
      <c r="T757" s="14">
        <f t="shared" si="76"/>
        <v>41383.605057870373</v>
      </c>
      <c r="U757" s="14">
        <f t="shared" si="77"/>
        <v>41414.02847222222</v>
      </c>
      <c r="V757">
        <f t="shared" si="78"/>
        <v>2013</v>
      </c>
    </row>
    <row r="758" spans="1:22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 t="shared" si="73"/>
        <v>762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74"/>
        <v>118</v>
      </c>
      <c r="Q758">
        <f t="shared" si="75"/>
        <v>37.450000000000003</v>
      </c>
      <c r="R758" s="10" t="s">
        <v>8319</v>
      </c>
      <c r="S758" t="s">
        <v>8320</v>
      </c>
      <c r="T758" s="14">
        <f t="shared" si="76"/>
        <v>40590.766886574071</v>
      </c>
      <c r="U758" s="14">
        <f t="shared" si="77"/>
        <v>40651.725219907406</v>
      </c>
      <c r="V758">
        <f t="shared" si="78"/>
        <v>2011</v>
      </c>
    </row>
    <row r="759" spans="1:22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 t="shared" si="73"/>
        <v>423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74"/>
        <v>238</v>
      </c>
      <c r="Q759">
        <f t="shared" si="75"/>
        <v>33.06</v>
      </c>
      <c r="R759" s="10" t="s">
        <v>8319</v>
      </c>
      <c r="S759" t="s">
        <v>8320</v>
      </c>
      <c r="T759" s="14">
        <f t="shared" si="76"/>
        <v>41235.054560185185</v>
      </c>
      <c r="U759" s="14">
        <f t="shared" si="77"/>
        <v>41249.054560185185</v>
      </c>
      <c r="V759">
        <f t="shared" si="78"/>
        <v>2012</v>
      </c>
    </row>
    <row r="760" spans="1:22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 t="shared" si="73"/>
        <v>2525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74"/>
        <v>102</v>
      </c>
      <c r="Q760">
        <f t="shared" si="75"/>
        <v>134.21</v>
      </c>
      <c r="R760" s="10" t="s">
        <v>8319</v>
      </c>
      <c r="S760" t="s">
        <v>8320</v>
      </c>
      <c r="T760" s="14">
        <f t="shared" si="76"/>
        <v>40429.836435185185</v>
      </c>
      <c r="U760" s="14">
        <f t="shared" si="77"/>
        <v>40459.836435185185</v>
      </c>
      <c r="V760">
        <f t="shared" si="78"/>
        <v>2010</v>
      </c>
    </row>
    <row r="761" spans="1:22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 t="shared" si="73"/>
        <v>5048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74"/>
        <v>102</v>
      </c>
      <c r="Q761">
        <f t="shared" si="75"/>
        <v>51.47</v>
      </c>
      <c r="R761" s="10" t="s">
        <v>8319</v>
      </c>
      <c r="S761" t="s">
        <v>8320</v>
      </c>
      <c r="T761" s="14">
        <f t="shared" si="76"/>
        <v>41789.330312500002</v>
      </c>
      <c r="U761" s="14">
        <f t="shared" si="77"/>
        <v>41829.330312500002</v>
      </c>
      <c r="V761">
        <f t="shared" si="78"/>
        <v>2014</v>
      </c>
    </row>
    <row r="762" spans="1:22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>
        <f t="shared" si="73"/>
        <v>1100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74"/>
        <v>0</v>
      </c>
      <c r="Q762">
        <f t="shared" si="75"/>
        <v>0</v>
      </c>
      <c r="R762" s="10" t="s">
        <v>8319</v>
      </c>
      <c r="S762" t="s">
        <v>8321</v>
      </c>
      <c r="T762" s="14">
        <f t="shared" si="76"/>
        <v>42670.764039351852</v>
      </c>
      <c r="U762" s="14">
        <f t="shared" si="77"/>
        <v>42700.805706018517</v>
      </c>
      <c r="V762">
        <f t="shared" si="78"/>
        <v>2016</v>
      </c>
    </row>
    <row r="763" spans="1:22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 t="shared" si="73"/>
        <v>2618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74"/>
        <v>5</v>
      </c>
      <c r="Q763">
        <f t="shared" si="75"/>
        <v>39.17</v>
      </c>
      <c r="R763" s="10" t="s">
        <v>8319</v>
      </c>
      <c r="S763" t="s">
        <v>8321</v>
      </c>
      <c r="T763" s="14">
        <f t="shared" si="76"/>
        <v>41642.751458333332</v>
      </c>
      <c r="U763" s="14">
        <f t="shared" si="77"/>
        <v>41672.751458333332</v>
      </c>
      <c r="V763">
        <f t="shared" si="78"/>
        <v>2014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>
        <f t="shared" si="73"/>
        <v>1750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74"/>
        <v>0</v>
      </c>
      <c r="Q764">
        <f t="shared" si="75"/>
        <v>0</v>
      </c>
      <c r="R764" s="10" t="s">
        <v>8319</v>
      </c>
      <c r="S764" t="s">
        <v>8321</v>
      </c>
      <c r="T764" s="14">
        <f t="shared" si="76"/>
        <v>42690.858449074076</v>
      </c>
      <c r="U764" s="14">
        <f t="shared" si="77"/>
        <v>42708.25</v>
      </c>
      <c r="V764">
        <f t="shared" si="78"/>
        <v>2016</v>
      </c>
    </row>
    <row r="765" spans="1:22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 t="shared" si="73"/>
        <v>2148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74"/>
        <v>0</v>
      </c>
      <c r="Q765">
        <f t="shared" si="75"/>
        <v>5</v>
      </c>
      <c r="R765" s="10" t="s">
        <v>8319</v>
      </c>
      <c r="S765" t="s">
        <v>8321</v>
      </c>
      <c r="T765" s="14">
        <f t="shared" si="76"/>
        <v>41471.446851851848</v>
      </c>
      <c r="U765" s="14">
        <f t="shared" si="77"/>
        <v>41501.446851851848</v>
      </c>
      <c r="V765">
        <f t="shared" si="78"/>
        <v>2013</v>
      </c>
    </row>
    <row r="766" spans="1:22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>
        <f t="shared" si="73"/>
        <v>2500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74"/>
        <v>0</v>
      </c>
      <c r="Q766">
        <f t="shared" si="75"/>
        <v>0</v>
      </c>
      <c r="R766" s="10" t="s">
        <v>8319</v>
      </c>
      <c r="S766" t="s">
        <v>8321</v>
      </c>
      <c r="T766" s="14">
        <f t="shared" si="76"/>
        <v>42227.173159722224</v>
      </c>
      <c r="U766" s="14">
        <f t="shared" si="77"/>
        <v>42257.173159722224</v>
      </c>
      <c r="V766">
        <f t="shared" si="78"/>
        <v>2015</v>
      </c>
    </row>
    <row r="767" spans="1:22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 t="shared" si="73"/>
        <v>4761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74"/>
        <v>36</v>
      </c>
      <c r="Q767">
        <f t="shared" si="75"/>
        <v>57.3</v>
      </c>
      <c r="R767" s="10" t="s">
        <v>8319</v>
      </c>
      <c r="S767" t="s">
        <v>8321</v>
      </c>
      <c r="T767" s="14">
        <f t="shared" si="76"/>
        <v>41901.542638888888</v>
      </c>
      <c r="U767" s="14">
        <f t="shared" si="77"/>
        <v>41931.542638888888</v>
      </c>
      <c r="V767">
        <f t="shared" si="78"/>
        <v>2014</v>
      </c>
    </row>
    <row r="768" spans="1:22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>
        <f t="shared" si="73"/>
        <v>2000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74"/>
        <v>0</v>
      </c>
      <c r="Q768">
        <f t="shared" si="75"/>
        <v>0</v>
      </c>
      <c r="R768" s="10" t="s">
        <v>8319</v>
      </c>
      <c r="S768" t="s">
        <v>8321</v>
      </c>
      <c r="T768" s="14">
        <f t="shared" si="76"/>
        <v>42021.783368055556</v>
      </c>
      <c r="U768" s="14">
        <f t="shared" si="77"/>
        <v>42051.783368055556</v>
      </c>
      <c r="V768">
        <f t="shared" si="78"/>
        <v>2015</v>
      </c>
    </row>
    <row r="769" spans="1:22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 t="shared" si="73"/>
        <v>2589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74"/>
        <v>4</v>
      </c>
      <c r="Q769">
        <f t="shared" si="75"/>
        <v>59</v>
      </c>
      <c r="R769" s="10" t="s">
        <v>8319</v>
      </c>
      <c r="S769" t="s">
        <v>8321</v>
      </c>
      <c r="T769" s="14">
        <f t="shared" si="76"/>
        <v>42115.143634259264</v>
      </c>
      <c r="U769" s="14">
        <f t="shared" si="77"/>
        <v>42145.143634259264</v>
      </c>
      <c r="V769">
        <f t="shared" si="78"/>
        <v>2015</v>
      </c>
    </row>
    <row r="770" spans="1:22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>
        <f t="shared" si="73"/>
        <v>1250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74"/>
        <v>0</v>
      </c>
      <c r="Q770">
        <f t="shared" si="75"/>
        <v>0</v>
      </c>
      <c r="R770" s="10" t="s">
        <v>8319</v>
      </c>
      <c r="S770" t="s">
        <v>8321</v>
      </c>
      <c r="T770" s="14">
        <f t="shared" si="76"/>
        <v>41594.207060185188</v>
      </c>
      <c r="U770" s="14">
        <f t="shared" si="77"/>
        <v>41624.207060185188</v>
      </c>
      <c r="V770">
        <f t="shared" si="78"/>
        <v>2013</v>
      </c>
    </row>
    <row r="771" spans="1:22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 t="shared" si="73"/>
        <v>2828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si="74"/>
        <v>41</v>
      </c>
      <c r="Q771">
        <f t="shared" si="75"/>
        <v>31.85</v>
      </c>
      <c r="R771" s="10" t="s">
        <v>8319</v>
      </c>
      <c r="S771" t="s">
        <v>8321</v>
      </c>
      <c r="T771" s="14">
        <f t="shared" si="76"/>
        <v>41604.996458333335</v>
      </c>
      <c r="U771" s="14">
        <f t="shared" si="77"/>
        <v>41634.996458333335</v>
      </c>
      <c r="V771">
        <f t="shared" si="78"/>
        <v>2013</v>
      </c>
    </row>
    <row r="772" spans="1:22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>
        <f t="shared" si="73"/>
        <v>8750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74"/>
        <v>0</v>
      </c>
      <c r="Q772">
        <f t="shared" si="75"/>
        <v>0</v>
      </c>
      <c r="R772" s="10" t="s">
        <v>8319</v>
      </c>
      <c r="S772" t="s">
        <v>8321</v>
      </c>
      <c r="T772" s="14">
        <f t="shared" si="76"/>
        <v>41289.999641203707</v>
      </c>
      <c r="U772" s="14">
        <f t="shared" si="77"/>
        <v>41329.999641203707</v>
      </c>
      <c r="V772">
        <f t="shared" si="78"/>
        <v>2013</v>
      </c>
    </row>
    <row r="773" spans="1:22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 t="shared" si="73"/>
        <v>19005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74"/>
        <v>0</v>
      </c>
      <c r="Q773">
        <f t="shared" si="75"/>
        <v>10</v>
      </c>
      <c r="R773" s="10" t="s">
        <v>8319</v>
      </c>
      <c r="S773" t="s">
        <v>8321</v>
      </c>
      <c r="T773" s="14">
        <f t="shared" si="76"/>
        <v>42349.824097222227</v>
      </c>
      <c r="U773" s="14">
        <f t="shared" si="77"/>
        <v>42399.824097222227</v>
      </c>
      <c r="V773">
        <f t="shared" si="78"/>
        <v>2015</v>
      </c>
    </row>
    <row r="774" spans="1:22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 t="shared" si="73"/>
        <v>775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74"/>
        <v>3</v>
      </c>
      <c r="Q774">
        <f t="shared" si="75"/>
        <v>50</v>
      </c>
      <c r="R774" s="10" t="s">
        <v>8319</v>
      </c>
      <c r="S774" t="s">
        <v>8321</v>
      </c>
      <c r="T774" s="14">
        <f t="shared" si="76"/>
        <v>40068.056932870371</v>
      </c>
      <c r="U774" s="14">
        <f t="shared" si="77"/>
        <v>40118.165972222225</v>
      </c>
      <c r="V774">
        <f t="shared" si="78"/>
        <v>2009</v>
      </c>
    </row>
    <row r="775" spans="1:22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 t="shared" si="73"/>
        <v>1896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74"/>
        <v>1</v>
      </c>
      <c r="Q775">
        <f t="shared" si="75"/>
        <v>16</v>
      </c>
      <c r="R775" s="10" t="s">
        <v>8319</v>
      </c>
      <c r="S775" t="s">
        <v>8321</v>
      </c>
      <c r="T775" s="14">
        <f t="shared" si="76"/>
        <v>42100.735937499994</v>
      </c>
      <c r="U775" s="14">
        <f t="shared" si="77"/>
        <v>42134.959027777775</v>
      </c>
      <c r="V775">
        <f t="shared" si="78"/>
        <v>2015</v>
      </c>
    </row>
    <row r="776" spans="1:22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 t="shared" si="73"/>
        <v>426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74"/>
        <v>70</v>
      </c>
      <c r="Q776">
        <f t="shared" si="75"/>
        <v>39</v>
      </c>
      <c r="R776" s="10" t="s">
        <v>8319</v>
      </c>
      <c r="S776" t="s">
        <v>8321</v>
      </c>
      <c r="T776" s="14">
        <f t="shared" si="76"/>
        <v>41663.780300925922</v>
      </c>
      <c r="U776" s="14">
        <f t="shared" si="77"/>
        <v>41693.780300925922</v>
      </c>
      <c r="V776">
        <f t="shared" si="78"/>
        <v>2014</v>
      </c>
    </row>
    <row r="777" spans="1:22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 t="shared" si="73"/>
        <v>5085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74"/>
        <v>2</v>
      </c>
      <c r="Q777">
        <f t="shared" si="75"/>
        <v>34</v>
      </c>
      <c r="R777" s="10" t="s">
        <v>8319</v>
      </c>
      <c r="S777" t="s">
        <v>8321</v>
      </c>
      <c r="T777" s="14">
        <f t="shared" si="76"/>
        <v>40863.060127314813</v>
      </c>
      <c r="U777" s="14">
        <f t="shared" si="77"/>
        <v>40893.060127314813</v>
      </c>
      <c r="V777">
        <f t="shared" si="78"/>
        <v>2011</v>
      </c>
    </row>
    <row r="778" spans="1:22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 t="shared" si="73"/>
        <v>5299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74"/>
        <v>51</v>
      </c>
      <c r="Q778">
        <f t="shared" si="75"/>
        <v>63.12</v>
      </c>
      <c r="R778" s="10" t="s">
        <v>8319</v>
      </c>
      <c r="S778" t="s">
        <v>8321</v>
      </c>
      <c r="T778" s="14">
        <f t="shared" si="76"/>
        <v>42250.685706018514</v>
      </c>
      <c r="U778" s="14">
        <f t="shared" si="77"/>
        <v>42288.208333333328</v>
      </c>
      <c r="V778">
        <f t="shared" si="78"/>
        <v>2015</v>
      </c>
    </row>
    <row r="779" spans="1:22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 t="shared" si="73"/>
        <v>1511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74"/>
        <v>1</v>
      </c>
      <c r="Q779">
        <f t="shared" si="75"/>
        <v>7</v>
      </c>
      <c r="R779" s="10" t="s">
        <v>8319</v>
      </c>
      <c r="S779" t="s">
        <v>8321</v>
      </c>
      <c r="T779" s="14">
        <f t="shared" si="76"/>
        <v>41456.981215277774</v>
      </c>
      <c r="U779" s="14">
        <f t="shared" si="77"/>
        <v>41486.981215277774</v>
      </c>
      <c r="V779">
        <f t="shared" si="78"/>
        <v>2013</v>
      </c>
    </row>
    <row r="780" spans="1:22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 t="shared" si="73"/>
        <v>251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74"/>
        <v>0</v>
      </c>
      <c r="Q780">
        <f t="shared" si="75"/>
        <v>2</v>
      </c>
      <c r="R780" s="10" t="s">
        <v>8319</v>
      </c>
      <c r="S780" t="s">
        <v>8321</v>
      </c>
      <c r="T780" s="14">
        <f t="shared" si="76"/>
        <v>41729.702314814815</v>
      </c>
      <c r="U780" s="14">
        <f t="shared" si="77"/>
        <v>41759.702314814815</v>
      </c>
      <c r="V780">
        <f t="shared" si="78"/>
        <v>2014</v>
      </c>
    </row>
    <row r="781" spans="1:22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 t="shared" si="73"/>
        <v>7700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74"/>
        <v>3</v>
      </c>
      <c r="Q781">
        <f t="shared" si="75"/>
        <v>66.67</v>
      </c>
      <c r="R781" s="10" t="s">
        <v>8319</v>
      </c>
      <c r="S781" t="s">
        <v>8321</v>
      </c>
      <c r="T781" s="14">
        <f t="shared" si="76"/>
        <v>40436.68408564815</v>
      </c>
      <c r="U781" s="14">
        <f t="shared" si="77"/>
        <v>40466.166666666664</v>
      </c>
      <c r="V781">
        <f t="shared" si="78"/>
        <v>2010</v>
      </c>
    </row>
    <row r="782" spans="1:22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 t="shared" si="73"/>
        <v>1020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74"/>
        <v>104</v>
      </c>
      <c r="Q782">
        <f t="shared" si="75"/>
        <v>38.520000000000003</v>
      </c>
      <c r="R782" s="10" t="s">
        <v>8322</v>
      </c>
      <c r="S782" t="s">
        <v>8323</v>
      </c>
      <c r="T782" s="14">
        <f t="shared" si="76"/>
        <v>40636.673900462964</v>
      </c>
      <c r="U782" s="14">
        <f t="shared" si="77"/>
        <v>40666.673900462964</v>
      </c>
      <c r="V782">
        <f t="shared" si="78"/>
        <v>2011</v>
      </c>
    </row>
    <row r="783" spans="1:22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 t="shared" si="73"/>
        <v>933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74"/>
        <v>133</v>
      </c>
      <c r="Q783">
        <f t="shared" si="75"/>
        <v>42.61</v>
      </c>
      <c r="R783" s="10" t="s">
        <v>8322</v>
      </c>
      <c r="S783" t="s">
        <v>8323</v>
      </c>
      <c r="T783" s="14">
        <f t="shared" si="76"/>
        <v>41403.000856481485</v>
      </c>
      <c r="U783" s="14">
        <f t="shared" si="77"/>
        <v>41433.000856481485</v>
      </c>
      <c r="V783">
        <f t="shared" si="78"/>
        <v>2013</v>
      </c>
    </row>
    <row r="784" spans="1:22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 t="shared" si="73"/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74"/>
        <v>100</v>
      </c>
      <c r="Q784">
        <f t="shared" si="75"/>
        <v>50</v>
      </c>
      <c r="R784" s="10" t="s">
        <v>8322</v>
      </c>
      <c r="S784" t="s">
        <v>8323</v>
      </c>
      <c r="T784" s="14">
        <f t="shared" si="76"/>
        <v>41116.758125</v>
      </c>
      <c r="U784" s="14">
        <f t="shared" si="77"/>
        <v>41146.758125</v>
      </c>
      <c r="V784">
        <f t="shared" si="78"/>
        <v>2012</v>
      </c>
    </row>
    <row r="785" spans="1:22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 t="shared" si="73"/>
        <v>1861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74"/>
        <v>148</v>
      </c>
      <c r="Q785">
        <f t="shared" si="75"/>
        <v>63.49</v>
      </c>
      <c r="R785" s="10" t="s">
        <v>8322</v>
      </c>
      <c r="S785" t="s">
        <v>8323</v>
      </c>
      <c r="T785" s="14">
        <f t="shared" si="76"/>
        <v>40987.773715277777</v>
      </c>
      <c r="U785" s="14">
        <f t="shared" si="77"/>
        <v>41026.916666666664</v>
      </c>
      <c r="V785">
        <f t="shared" si="78"/>
        <v>2012</v>
      </c>
    </row>
    <row r="786" spans="1:22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 t="shared" si="73"/>
        <v>1013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74"/>
        <v>103</v>
      </c>
      <c r="Q786">
        <f t="shared" si="75"/>
        <v>102.5</v>
      </c>
      <c r="R786" s="10" t="s">
        <v>8322</v>
      </c>
      <c r="S786" t="s">
        <v>8323</v>
      </c>
      <c r="T786" s="14">
        <f t="shared" si="76"/>
        <v>41675.149525462963</v>
      </c>
      <c r="U786" s="14">
        <f t="shared" si="77"/>
        <v>41715.107858796298</v>
      </c>
      <c r="V786">
        <f t="shared" si="78"/>
        <v>2014</v>
      </c>
    </row>
    <row r="787" spans="1:22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 t="shared" si="73"/>
        <v>702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74"/>
        <v>181</v>
      </c>
      <c r="Q787">
        <f t="shared" si="75"/>
        <v>31.14</v>
      </c>
      <c r="R787" s="10" t="s">
        <v>8322</v>
      </c>
      <c r="S787" t="s">
        <v>8323</v>
      </c>
      <c r="T787" s="14">
        <f t="shared" si="76"/>
        <v>41303.593923611108</v>
      </c>
      <c r="U787" s="14">
        <f t="shared" si="77"/>
        <v>41333.593923611108</v>
      </c>
      <c r="V787">
        <f t="shared" si="78"/>
        <v>2013</v>
      </c>
    </row>
    <row r="788" spans="1:22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 t="shared" si="73"/>
        <v>6070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74"/>
        <v>143</v>
      </c>
      <c r="Q788">
        <f t="shared" si="75"/>
        <v>162.27000000000001</v>
      </c>
      <c r="R788" s="10" t="s">
        <v>8322</v>
      </c>
      <c r="S788" t="s">
        <v>8323</v>
      </c>
      <c r="T788" s="14">
        <f t="shared" si="76"/>
        <v>40983.055949074071</v>
      </c>
      <c r="U788" s="14">
        <f t="shared" si="77"/>
        <v>41040.657638888886</v>
      </c>
      <c r="V788">
        <f t="shared" si="78"/>
        <v>2012</v>
      </c>
    </row>
    <row r="789" spans="1:22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 t="shared" si="73"/>
        <v>1285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74"/>
        <v>114</v>
      </c>
      <c r="Q789">
        <f t="shared" si="75"/>
        <v>80.59</v>
      </c>
      <c r="R789" s="10" t="s">
        <v>8322</v>
      </c>
      <c r="S789" t="s">
        <v>8323</v>
      </c>
      <c r="T789" s="14">
        <f t="shared" si="76"/>
        <v>41549.627615740741</v>
      </c>
      <c r="U789" s="14">
        <f t="shared" si="77"/>
        <v>41579.627615740741</v>
      </c>
      <c r="V789">
        <f t="shared" si="78"/>
        <v>2013</v>
      </c>
    </row>
    <row r="790" spans="1:22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 t="shared" si="73"/>
        <v>1518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74"/>
        <v>204</v>
      </c>
      <c r="Q790">
        <f t="shared" si="75"/>
        <v>59.85</v>
      </c>
      <c r="R790" s="10" t="s">
        <v>8322</v>
      </c>
      <c r="S790" t="s">
        <v>8323</v>
      </c>
      <c r="T790" s="14">
        <f t="shared" si="76"/>
        <v>41059.006805555553</v>
      </c>
      <c r="U790" s="14">
        <f t="shared" si="77"/>
        <v>41097.165972222225</v>
      </c>
      <c r="V790">
        <f t="shared" si="78"/>
        <v>2012</v>
      </c>
    </row>
    <row r="791" spans="1:22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 t="shared" si="73"/>
        <v>1780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74"/>
        <v>109</v>
      </c>
      <c r="Q791">
        <f t="shared" si="75"/>
        <v>132.86000000000001</v>
      </c>
      <c r="R791" s="10" t="s">
        <v>8322</v>
      </c>
      <c r="S791" t="s">
        <v>8323</v>
      </c>
      <c r="T791" s="14">
        <f t="shared" si="76"/>
        <v>41277.186111111114</v>
      </c>
      <c r="U791" s="14">
        <f t="shared" si="77"/>
        <v>41295.332638888889</v>
      </c>
      <c r="V791">
        <f t="shared" si="78"/>
        <v>2013</v>
      </c>
    </row>
    <row r="792" spans="1:22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 t="shared" si="73"/>
        <v>12219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74"/>
        <v>144</v>
      </c>
      <c r="Q792">
        <f t="shared" si="75"/>
        <v>92.55</v>
      </c>
      <c r="R792" s="10" t="s">
        <v>8322</v>
      </c>
      <c r="S792" t="s">
        <v>8323</v>
      </c>
      <c r="T792" s="14">
        <f t="shared" si="76"/>
        <v>41276.047905092593</v>
      </c>
      <c r="U792" s="14">
        <f t="shared" si="77"/>
        <v>41306.047905092593</v>
      </c>
      <c r="V792">
        <f t="shared" si="78"/>
        <v>2013</v>
      </c>
    </row>
    <row r="793" spans="1:22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 t="shared" si="73"/>
        <v>7645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74"/>
        <v>104</v>
      </c>
      <c r="Q793">
        <f t="shared" si="75"/>
        <v>60.86</v>
      </c>
      <c r="R793" s="10" t="s">
        <v>8322</v>
      </c>
      <c r="S793" t="s">
        <v>8323</v>
      </c>
      <c r="T793" s="14">
        <f t="shared" si="76"/>
        <v>41557.780624999999</v>
      </c>
      <c r="U793" s="14">
        <f t="shared" si="77"/>
        <v>41591.249305555553</v>
      </c>
      <c r="V793">
        <f t="shared" si="78"/>
        <v>2013</v>
      </c>
    </row>
    <row r="794" spans="1:22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 t="shared" si="73"/>
        <v>2506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74"/>
        <v>100</v>
      </c>
      <c r="Q794">
        <f t="shared" si="75"/>
        <v>41.85</v>
      </c>
      <c r="R794" s="10" t="s">
        <v>8322</v>
      </c>
      <c r="S794" t="s">
        <v>8323</v>
      </c>
      <c r="T794" s="14">
        <f t="shared" si="76"/>
        <v>41555.873645833337</v>
      </c>
      <c r="U794" s="14">
        <f t="shared" si="77"/>
        <v>41585.915312500001</v>
      </c>
      <c r="V794">
        <f t="shared" si="78"/>
        <v>2013</v>
      </c>
    </row>
    <row r="795" spans="1:22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 t="shared" si="73"/>
        <v>2788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74"/>
        <v>103</v>
      </c>
      <c r="Q795">
        <f t="shared" si="75"/>
        <v>88.33</v>
      </c>
      <c r="R795" s="10" t="s">
        <v>8322</v>
      </c>
      <c r="S795" t="s">
        <v>8323</v>
      </c>
      <c r="T795" s="14">
        <f t="shared" si="76"/>
        <v>41442.741249999999</v>
      </c>
      <c r="U795" s="14">
        <f t="shared" si="77"/>
        <v>41458.207638888889</v>
      </c>
      <c r="V795">
        <f t="shared" si="78"/>
        <v>2013</v>
      </c>
    </row>
    <row r="796" spans="1:22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 t="shared" si="73"/>
        <v>8213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74"/>
        <v>105</v>
      </c>
      <c r="Q796">
        <f t="shared" si="75"/>
        <v>158.96</v>
      </c>
      <c r="R796" s="10" t="s">
        <v>8322</v>
      </c>
      <c r="S796" t="s">
        <v>8323</v>
      </c>
      <c r="T796" s="14">
        <f t="shared" si="76"/>
        <v>40736.115011574075</v>
      </c>
      <c r="U796" s="14">
        <f t="shared" si="77"/>
        <v>40791.712500000001</v>
      </c>
      <c r="V796">
        <f t="shared" si="78"/>
        <v>2011</v>
      </c>
    </row>
    <row r="797" spans="1:22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 t="shared" ref="F797:F860" si="79">ROUND(AVERAGE(D797:E797),0)</f>
        <v>14825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ref="P797:P860" si="80">ROUND(E797/D797*100,0)</f>
        <v>112</v>
      </c>
      <c r="Q797">
        <f t="shared" ref="Q797:Q860" si="81">IFERROR(ROUND(E797/M797,2),0)</f>
        <v>85.05</v>
      </c>
      <c r="R797" s="10" t="s">
        <v>8322</v>
      </c>
      <c r="S797" t="s">
        <v>8323</v>
      </c>
      <c r="T797" s="14">
        <f t="shared" ref="T797:T860" si="82">(((K797/60)/60)/24)+DATE(1970,1,1)</f>
        <v>40963.613032407404</v>
      </c>
      <c r="U797" s="14">
        <f t="shared" ref="U797:U860" si="83">(((J797/60)/60)/24)+DATE(1970,1,1)</f>
        <v>41006.207638888889</v>
      </c>
      <c r="V797">
        <f t="shared" ref="V797:V860" si="84">YEAR(T797)</f>
        <v>2012</v>
      </c>
    </row>
    <row r="798" spans="1:22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 t="shared" si="79"/>
        <v>10068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80"/>
        <v>101</v>
      </c>
      <c r="Q798">
        <f t="shared" si="81"/>
        <v>112.61</v>
      </c>
      <c r="R798" s="10" t="s">
        <v>8322</v>
      </c>
      <c r="S798" t="s">
        <v>8323</v>
      </c>
      <c r="T798" s="14">
        <f t="shared" si="82"/>
        <v>41502.882928240739</v>
      </c>
      <c r="U798" s="14">
        <f t="shared" si="83"/>
        <v>41532.881944444445</v>
      </c>
      <c r="V798">
        <f t="shared" si="84"/>
        <v>2013</v>
      </c>
    </row>
    <row r="799" spans="1:22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 t="shared" si="79"/>
        <v>3113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80"/>
        <v>108</v>
      </c>
      <c r="Q799">
        <f t="shared" si="81"/>
        <v>45.44</v>
      </c>
      <c r="R799" s="10" t="s">
        <v>8322</v>
      </c>
      <c r="S799" t="s">
        <v>8323</v>
      </c>
      <c r="T799" s="14">
        <f t="shared" si="82"/>
        <v>40996.994074074071</v>
      </c>
      <c r="U799" s="14">
        <f t="shared" si="83"/>
        <v>41028.166666666664</v>
      </c>
      <c r="V799">
        <f t="shared" si="84"/>
        <v>2012</v>
      </c>
    </row>
    <row r="800" spans="1:22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 t="shared" si="79"/>
        <v>3761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80"/>
        <v>115</v>
      </c>
      <c r="Q800">
        <f t="shared" si="81"/>
        <v>46.22</v>
      </c>
      <c r="R800" s="10" t="s">
        <v>8322</v>
      </c>
      <c r="S800" t="s">
        <v>8323</v>
      </c>
      <c r="T800" s="14">
        <f t="shared" si="82"/>
        <v>41882.590127314819</v>
      </c>
      <c r="U800" s="14">
        <f t="shared" si="83"/>
        <v>41912.590127314819</v>
      </c>
      <c r="V800">
        <f t="shared" si="84"/>
        <v>2014</v>
      </c>
    </row>
    <row r="801" spans="1:22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 t="shared" si="79"/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80"/>
        <v>100</v>
      </c>
      <c r="Q801">
        <f t="shared" si="81"/>
        <v>178.61</v>
      </c>
      <c r="R801" s="10" t="s">
        <v>8322</v>
      </c>
      <c r="S801" t="s">
        <v>8323</v>
      </c>
      <c r="T801" s="14">
        <f t="shared" si="82"/>
        <v>40996.667199074072</v>
      </c>
      <c r="U801" s="14">
        <f t="shared" si="83"/>
        <v>41026.667199074072</v>
      </c>
      <c r="V801">
        <f t="shared" si="84"/>
        <v>2012</v>
      </c>
    </row>
    <row r="802" spans="1:22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 t="shared" si="79"/>
        <v>1891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80"/>
        <v>152</v>
      </c>
      <c r="Q802">
        <f t="shared" si="81"/>
        <v>40.75</v>
      </c>
      <c r="R802" s="10" t="s">
        <v>8322</v>
      </c>
      <c r="S802" t="s">
        <v>8323</v>
      </c>
      <c r="T802" s="14">
        <f t="shared" si="82"/>
        <v>41863.433495370373</v>
      </c>
      <c r="U802" s="14">
        <f t="shared" si="83"/>
        <v>41893.433495370373</v>
      </c>
      <c r="V802">
        <f t="shared" si="84"/>
        <v>2014</v>
      </c>
    </row>
    <row r="803" spans="1:22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 t="shared" si="79"/>
        <v>2115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80"/>
        <v>112</v>
      </c>
      <c r="Q803">
        <f t="shared" si="81"/>
        <v>43.73</v>
      </c>
      <c r="R803" s="10" t="s">
        <v>8322</v>
      </c>
      <c r="S803" t="s">
        <v>8323</v>
      </c>
      <c r="T803" s="14">
        <f t="shared" si="82"/>
        <v>40695.795370370368</v>
      </c>
      <c r="U803" s="14">
        <f t="shared" si="83"/>
        <v>40725.795370370368</v>
      </c>
      <c r="V803">
        <f t="shared" si="84"/>
        <v>2011</v>
      </c>
    </row>
    <row r="804" spans="1:22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 t="shared" si="79"/>
        <v>6040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80"/>
        <v>101</v>
      </c>
      <c r="Q804">
        <f t="shared" si="81"/>
        <v>81.069999999999993</v>
      </c>
      <c r="R804" s="10" t="s">
        <v>8322</v>
      </c>
      <c r="S804" t="s">
        <v>8323</v>
      </c>
      <c r="T804" s="14">
        <f t="shared" si="82"/>
        <v>41123.022268518522</v>
      </c>
      <c r="U804" s="14">
        <f t="shared" si="83"/>
        <v>41169.170138888891</v>
      </c>
      <c r="V804">
        <f t="shared" si="84"/>
        <v>2012</v>
      </c>
    </row>
    <row r="805" spans="1:22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 t="shared" si="79"/>
        <v>2568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80"/>
        <v>123</v>
      </c>
      <c r="Q805">
        <f t="shared" si="81"/>
        <v>74.61</v>
      </c>
      <c r="R805" s="10" t="s">
        <v>8322</v>
      </c>
      <c r="S805" t="s">
        <v>8323</v>
      </c>
      <c r="T805" s="14">
        <f t="shared" si="82"/>
        <v>40665.949976851851</v>
      </c>
      <c r="U805" s="14">
        <f t="shared" si="83"/>
        <v>40692.041666666664</v>
      </c>
      <c r="V805">
        <f t="shared" si="84"/>
        <v>2011</v>
      </c>
    </row>
    <row r="806" spans="1:22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 t="shared" si="79"/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80"/>
        <v>100</v>
      </c>
      <c r="Q806">
        <f t="shared" si="81"/>
        <v>305.56</v>
      </c>
      <c r="R806" s="10" t="s">
        <v>8322</v>
      </c>
      <c r="S806" t="s">
        <v>8323</v>
      </c>
      <c r="T806" s="14">
        <f t="shared" si="82"/>
        <v>40730.105625000004</v>
      </c>
      <c r="U806" s="14">
        <f t="shared" si="83"/>
        <v>40747.165972222225</v>
      </c>
      <c r="V806">
        <f t="shared" si="84"/>
        <v>2011</v>
      </c>
    </row>
    <row r="807" spans="1:22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 t="shared" si="79"/>
        <v>3075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80"/>
        <v>105</v>
      </c>
      <c r="Q807">
        <f t="shared" si="81"/>
        <v>58.33</v>
      </c>
      <c r="R807" s="10" t="s">
        <v>8322</v>
      </c>
      <c r="S807" t="s">
        <v>8323</v>
      </c>
      <c r="T807" s="14">
        <f t="shared" si="82"/>
        <v>40690.823055555556</v>
      </c>
      <c r="U807" s="14">
        <f t="shared" si="83"/>
        <v>40740.958333333336</v>
      </c>
      <c r="V807">
        <f t="shared" si="84"/>
        <v>2011</v>
      </c>
    </row>
    <row r="808" spans="1:22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 t="shared" si="79"/>
        <v>8178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80"/>
        <v>104</v>
      </c>
      <c r="Q808">
        <f t="shared" si="81"/>
        <v>117.68</v>
      </c>
      <c r="R808" s="10" t="s">
        <v>8322</v>
      </c>
      <c r="S808" t="s">
        <v>8323</v>
      </c>
      <c r="T808" s="14">
        <f t="shared" si="82"/>
        <v>40763.691423611112</v>
      </c>
      <c r="U808" s="14">
        <f t="shared" si="83"/>
        <v>40793.691423611112</v>
      </c>
      <c r="V808">
        <f t="shared" si="84"/>
        <v>2011</v>
      </c>
    </row>
    <row r="809" spans="1:22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 t="shared" si="79"/>
        <v>4103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80"/>
        <v>105</v>
      </c>
      <c r="Q809">
        <f t="shared" si="81"/>
        <v>73.77</v>
      </c>
      <c r="R809" s="10" t="s">
        <v>8322</v>
      </c>
      <c r="S809" t="s">
        <v>8323</v>
      </c>
      <c r="T809" s="14">
        <f t="shared" si="82"/>
        <v>42759.628599537042</v>
      </c>
      <c r="U809" s="14">
        <f t="shared" si="83"/>
        <v>42795.083333333328</v>
      </c>
      <c r="V809">
        <f t="shared" si="84"/>
        <v>2017</v>
      </c>
    </row>
    <row r="810" spans="1:22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 t="shared" si="79"/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80"/>
        <v>100</v>
      </c>
      <c r="Q810">
        <f t="shared" si="81"/>
        <v>104.65</v>
      </c>
      <c r="R810" s="10" t="s">
        <v>8322</v>
      </c>
      <c r="S810" t="s">
        <v>8323</v>
      </c>
      <c r="T810" s="14">
        <f t="shared" si="82"/>
        <v>41962.100532407407</v>
      </c>
      <c r="U810" s="14">
        <f t="shared" si="83"/>
        <v>41995.207638888889</v>
      </c>
      <c r="V810">
        <f t="shared" si="84"/>
        <v>2014</v>
      </c>
    </row>
    <row r="811" spans="1:22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 t="shared" si="79"/>
        <v>4076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80"/>
        <v>104</v>
      </c>
      <c r="Q811">
        <f t="shared" si="81"/>
        <v>79.83</v>
      </c>
      <c r="R811" s="10" t="s">
        <v>8322</v>
      </c>
      <c r="S811" t="s">
        <v>8323</v>
      </c>
      <c r="T811" s="14">
        <f t="shared" si="82"/>
        <v>41628.833680555559</v>
      </c>
      <c r="U811" s="14">
        <f t="shared" si="83"/>
        <v>41658.833680555559</v>
      </c>
      <c r="V811">
        <f t="shared" si="84"/>
        <v>2013</v>
      </c>
    </row>
    <row r="812" spans="1:22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 t="shared" si="79"/>
        <v>1538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80"/>
        <v>105</v>
      </c>
      <c r="Q812">
        <f t="shared" si="81"/>
        <v>58.33</v>
      </c>
      <c r="R812" s="10" t="s">
        <v>8322</v>
      </c>
      <c r="S812" t="s">
        <v>8323</v>
      </c>
      <c r="T812" s="14">
        <f t="shared" si="82"/>
        <v>41123.056273148148</v>
      </c>
      <c r="U812" s="14">
        <f t="shared" si="83"/>
        <v>41153.056273148148</v>
      </c>
      <c r="V812">
        <f t="shared" si="84"/>
        <v>2012</v>
      </c>
    </row>
    <row r="813" spans="1:22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 t="shared" si="79"/>
        <v>1020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80"/>
        <v>104</v>
      </c>
      <c r="Q813">
        <f t="shared" si="81"/>
        <v>86.67</v>
      </c>
      <c r="R813" s="10" t="s">
        <v>8322</v>
      </c>
      <c r="S813" t="s">
        <v>8323</v>
      </c>
      <c r="T813" s="14">
        <f t="shared" si="82"/>
        <v>41443.643541666665</v>
      </c>
      <c r="U813" s="14">
        <f t="shared" si="83"/>
        <v>41465.702777777777</v>
      </c>
      <c r="V813">
        <f t="shared" si="84"/>
        <v>2013</v>
      </c>
    </row>
    <row r="814" spans="1:22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 t="shared" si="79"/>
        <v>756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80"/>
        <v>152</v>
      </c>
      <c r="Q814">
        <f t="shared" si="81"/>
        <v>27.61</v>
      </c>
      <c r="R814" s="10" t="s">
        <v>8322</v>
      </c>
      <c r="S814" t="s">
        <v>8323</v>
      </c>
      <c r="T814" s="14">
        <f t="shared" si="82"/>
        <v>41282.017962962964</v>
      </c>
      <c r="U814" s="14">
        <f t="shared" si="83"/>
        <v>41334.581944444442</v>
      </c>
      <c r="V814">
        <f t="shared" si="84"/>
        <v>2013</v>
      </c>
    </row>
    <row r="815" spans="1:22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 t="shared" si="79"/>
        <v>1950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80"/>
        <v>160</v>
      </c>
      <c r="Q815">
        <f t="shared" si="81"/>
        <v>25</v>
      </c>
      <c r="R815" s="10" t="s">
        <v>8322</v>
      </c>
      <c r="S815" t="s">
        <v>8323</v>
      </c>
      <c r="T815" s="14">
        <f t="shared" si="82"/>
        <v>41080.960243055553</v>
      </c>
      <c r="U815" s="14">
        <f t="shared" si="83"/>
        <v>41110.960243055553</v>
      </c>
      <c r="V815">
        <f t="shared" si="84"/>
        <v>2012</v>
      </c>
    </row>
    <row r="816" spans="1:22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 t="shared" si="79"/>
        <v>1137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80"/>
        <v>127</v>
      </c>
      <c r="Q816">
        <f t="shared" si="81"/>
        <v>45.46</v>
      </c>
      <c r="R816" s="10" t="s">
        <v>8322</v>
      </c>
      <c r="S816" t="s">
        <v>8323</v>
      </c>
      <c r="T816" s="14">
        <f t="shared" si="82"/>
        <v>40679.743067129632</v>
      </c>
      <c r="U816" s="14">
        <f t="shared" si="83"/>
        <v>40694.75277777778</v>
      </c>
      <c r="V816">
        <f t="shared" si="84"/>
        <v>2011</v>
      </c>
    </row>
    <row r="817" spans="1:22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 t="shared" si="79"/>
        <v>4140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80"/>
        <v>107</v>
      </c>
      <c r="Q817">
        <f t="shared" si="81"/>
        <v>99.53</v>
      </c>
      <c r="R817" s="10" t="s">
        <v>8322</v>
      </c>
      <c r="S817" t="s">
        <v>8323</v>
      </c>
      <c r="T817" s="14">
        <f t="shared" si="82"/>
        <v>41914.917858796296</v>
      </c>
      <c r="U817" s="14">
        <f t="shared" si="83"/>
        <v>41944.917858796296</v>
      </c>
      <c r="V817">
        <f t="shared" si="84"/>
        <v>2014</v>
      </c>
    </row>
    <row r="818" spans="1:22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 t="shared" si="79"/>
        <v>7529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80"/>
        <v>115</v>
      </c>
      <c r="Q818">
        <f t="shared" si="81"/>
        <v>39.31</v>
      </c>
      <c r="R818" s="10" t="s">
        <v>8322</v>
      </c>
      <c r="S818" t="s">
        <v>8323</v>
      </c>
      <c r="T818" s="14">
        <f t="shared" si="82"/>
        <v>41341.870868055557</v>
      </c>
      <c r="U818" s="14">
        <f t="shared" si="83"/>
        <v>41373.270833333336</v>
      </c>
      <c r="V818">
        <f t="shared" si="84"/>
        <v>2013</v>
      </c>
    </row>
    <row r="819" spans="1:22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 t="shared" si="79"/>
        <v>1778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80"/>
        <v>137</v>
      </c>
      <c r="Q819">
        <f t="shared" si="81"/>
        <v>89.42</v>
      </c>
      <c r="R819" s="10" t="s">
        <v>8322</v>
      </c>
      <c r="S819" t="s">
        <v>8323</v>
      </c>
      <c r="T819" s="14">
        <f t="shared" si="82"/>
        <v>40925.599664351852</v>
      </c>
      <c r="U819" s="14">
        <f t="shared" si="83"/>
        <v>40979.207638888889</v>
      </c>
      <c r="V819">
        <f t="shared" si="84"/>
        <v>2012</v>
      </c>
    </row>
    <row r="820" spans="1:22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 t="shared" si="79"/>
        <v>448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80"/>
        <v>156</v>
      </c>
      <c r="Q820">
        <f t="shared" si="81"/>
        <v>28.68</v>
      </c>
      <c r="R820" s="10" t="s">
        <v>8322</v>
      </c>
      <c r="S820" t="s">
        <v>8323</v>
      </c>
      <c r="T820" s="14">
        <f t="shared" si="82"/>
        <v>41120.882881944446</v>
      </c>
      <c r="U820" s="14">
        <f t="shared" si="83"/>
        <v>41128.709027777775</v>
      </c>
      <c r="V820">
        <f t="shared" si="84"/>
        <v>2012</v>
      </c>
    </row>
    <row r="821" spans="1:22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 t="shared" si="79"/>
        <v>418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80"/>
        <v>109</v>
      </c>
      <c r="Q821">
        <f t="shared" si="81"/>
        <v>31.07</v>
      </c>
      <c r="R821" s="10" t="s">
        <v>8322</v>
      </c>
      <c r="S821" t="s">
        <v>8323</v>
      </c>
      <c r="T821" s="14">
        <f t="shared" si="82"/>
        <v>41619.998310185183</v>
      </c>
      <c r="U821" s="14">
        <f t="shared" si="83"/>
        <v>41629.197222222225</v>
      </c>
      <c r="V821">
        <f t="shared" si="84"/>
        <v>2013</v>
      </c>
    </row>
    <row r="822" spans="1:22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 t="shared" si="79"/>
        <v>2341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80"/>
        <v>134</v>
      </c>
      <c r="Q822">
        <f t="shared" si="81"/>
        <v>70.55</v>
      </c>
      <c r="R822" s="10" t="s">
        <v>8322</v>
      </c>
      <c r="S822" t="s">
        <v>8323</v>
      </c>
      <c r="T822" s="14">
        <f t="shared" si="82"/>
        <v>41768.841921296298</v>
      </c>
      <c r="U822" s="14">
        <f t="shared" si="83"/>
        <v>41799.208333333336</v>
      </c>
      <c r="V822">
        <f t="shared" si="84"/>
        <v>2014</v>
      </c>
    </row>
    <row r="823" spans="1:22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 t="shared" si="79"/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80"/>
        <v>100</v>
      </c>
      <c r="Q823">
        <f t="shared" si="81"/>
        <v>224.13</v>
      </c>
      <c r="R823" s="10" t="s">
        <v>8322</v>
      </c>
      <c r="S823" t="s">
        <v>8323</v>
      </c>
      <c r="T823" s="14">
        <f t="shared" si="82"/>
        <v>42093.922048611115</v>
      </c>
      <c r="U823" s="14">
        <f t="shared" si="83"/>
        <v>42128.167361111111</v>
      </c>
      <c r="V823">
        <f t="shared" si="84"/>
        <v>2015</v>
      </c>
    </row>
    <row r="824" spans="1:22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 t="shared" si="79"/>
        <v>3288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80"/>
        <v>119</v>
      </c>
      <c r="Q824">
        <f t="shared" si="81"/>
        <v>51.81</v>
      </c>
      <c r="R824" s="10" t="s">
        <v>8322</v>
      </c>
      <c r="S824" t="s">
        <v>8323</v>
      </c>
      <c r="T824" s="14">
        <f t="shared" si="82"/>
        <v>41157.947337962964</v>
      </c>
      <c r="U824" s="14">
        <f t="shared" si="83"/>
        <v>41187.947337962964</v>
      </c>
      <c r="V824">
        <f t="shared" si="84"/>
        <v>2012</v>
      </c>
    </row>
    <row r="825" spans="1:22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 t="shared" si="79"/>
        <v>1118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80"/>
        <v>180</v>
      </c>
      <c r="Q825">
        <f t="shared" si="81"/>
        <v>43.52</v>
      </c>
      <c r="R825" s="10" t="s">
        <v>8322</v>
      </c>
      <c r="S825" t="s">
        <v>8323</v>
      </c>
      <c r="T825" s="14">
        <f t="shared" si="82"/>
        <v>42055.972824074073</v>
      </c>
      <c r="U825" s="14">
        <f t="shared" si="83"/>
        <v>42085.931157407409</v>
      </c>
      <c r="V825">
        <f t="shared" si="84"/>
        <v>2015</v>
      </c>
    </row>
    <row r="826" spans="1:22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 t="shared" si="79"/>
        <v>1875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80"/>
        <v>134</v>
      </c>
      <c r="Q826">
        <f t="shared" si="81"/>
        <v>39.82</v>
      </c>
      <c r="R826" s="10" t="s">
        <v>8322</v>
      </c>
      <c r="S826" t="s">
        <v>8323</v>
      </c>
      <c r="T826" s="14">
        <f t="shared" si="82"/>
        <v>40250.242106481484</v>
      </c>
      <c r="U826" s="14">
        <f t="shared" si="83"/>
        <v>40286.290972222225</v>
      </c>
      <c r="V826">
        <f t="shared" si="84"/>
        <v>2010</v>
      </c>
    </row>
    <row r="827" spans="1:22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 t="shared" si="79"/>
        <v>12527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80"/>
        <v>100</v>
      </c>
      <c r="Q827">
        <f t="shared" si="81"/>
        <v>126.81</v>
      </c>
      <c r="R827" s="10" t="s">
        <v>8322</v>
      </c>
      <c r="S827" t="s">
        <v>8323</v>
      </c>
      <c r="T827" s="14">
        <f t="shared" si="82"/>
        <v>41186.306527777779</v>
      </c>
      <c r="U827" s="14">
        <f t="shared" si="83"/>
        <v>41211.306527777779</v>
      </c>
      <c r="V827">
        <f t="shared" si="84"/>
        <v>2012</v>
      </c>
    </row>
    <row r="828" spans="1:22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 t="shared" si="79"/>
        <v>5540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80"/>
        <v>101</v>
      </c>
      <c r="Q828">
        <f t="shared" si="81"/>
        <v>113.88</v>
      </c>
      <c r="R828" s="10" t="s">
        <v>8322</v>
      </c>
      <c r="S828" t="s">
        <v>8323</v>
      </c>
      <c r="T828" s="14">
        <f t="shared" si="82"/>
        <v>40973.038541666669</v>
      </c>
      <c r="U828" s="14">
        <f t="shared" si="83"/>
        <v>40993.996874999997</v>
      </c>
      <c r="V828">
        <f t="shared" si="84"/>
        <v>2012</v>
      </c>
    </row>
    <row r="829" spans="1:22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 t="shared" si="79"/>
        <v>305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80"/>
        <v>103</v>
      </c>
      <c r="Q829">
        <f t="shared" si="81"/>
        <v>28.18</v>
      </c>
      <c r="R829" s="10" t="s">
        <v>8322</v>
      </c>
      <c r="S829" t="s">
        <v>8323</v>
      </c>
      <c r="T829" s="14">
        <f t="shared" si="82"/>
        <v>40927.473460648151</v>
      </c>
      <c r="U829" s="14">
        <f t="shared" si="83"/>
        <v>40953.825694444444</v>
      </c>
      <c r="V829">
        <f t="shared" si="84"/>
        <v>2012</v>
      </c>
    </row>
    <row r="830" spans="1:22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 t="shared" si="79"/>
        <v>1346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80"/>
        <v>107</v>
      </c>
      <c r="Q830">
        <f t="shared" si="81"/>
        <v>36.61</v>
      </c>
      <c r="R830" s="10" t="s">
        <v>8322</v>
      </c>
      <c r="S830" t="s">
        <v>8323</v>
      </c>
      <c r="T830" s="14">
        <f t="shared" si="82"/>
        <v>41073.050717592596</v>
      </c>
      <c r="U830" s="14">
        <f t="shared" si="83"/>
        <v>41085.683333333334</v>
      </c>
      <c r="V830">
        <f t="shared" si="84"/>
        <v>2012</v>
      </c>
    </row>
    <row r="831" spans="1:22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 t="shared" si="79"/>
        <v>510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80"/>
        <v>104</v>
      </c>
      <c r="Q831">
        <f t="shared" si="81"/>
        <v>32.5</v>
      </c>
      <c r="R831" s="10" t="s">
        <v>8322</v>
      </c>
      <c r="S831" t="s">
        <v>8323</v>
      </c>
      <c r="T831" s="14">
        <f t="shared" si="82"/>
        <v>42504.801388888889</v>
      </c>
      <c r="U831" s="14">
        <f t="shared" si="83"/>
        <v>42564.801388888889</v>
      </c>
      <c r="V831">
        <f t="shared" si="84"/>
        <v>2016</v>
      </c>
    </row>
    <row r="832" spans="1:22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 t="shared" si="79"/>
        <v>1871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80"/>
        <v>108</v>
      </c>
      <c r="Q832">
        <f t="shared" si="81"/>
        <v>60.66</v>
      </c>
      <c r="R832" s="10" t="s">
        <v>8322</v>
      </c>
      <c r="S832" t="s">
        <v>8323</v>
      </c>
      <c r="T832" s="14">
        <f t="shared" si="82"/>
        <v>41325.525752314818</v>
      </c>
      <c r="U832" s="14">
        <f t="shared" si="83"/>
        <v>41355.484085648146</v>
      </c>
      <c r="V832">
        <f t="shared" si="84"/>
        <v>2013</v>
      </c>
    </row>
    <row r="833" spans="1:22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 t="shared" si="79"/>
        <v>2500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80"/>
        <v>233</v>
      </c>
      <c r="Q833">
        <f t="shared" si="81"/>
        <v>175</v>
      </c>
      <c r="R833" s="10" t="s">
        <v>8322</v>
      </c>
      <c r="S833" t="s">
        <v>8323</v>
      </c>
      <c r="T833" s="14">
        <f t="shared" si="82"/>
        <v>40996.646921296298</v>
      </c>
      <c r="U833" s="14">
        <f t="shared" si="83"/>
        <v>41026.646921296298</v>
      </c>
      <c r="V833">
        <f t="shared" si="84"/>
        <v>2012</v>
      </c>
    </row>
    <row r="834" spans="1:22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 t="shared" si="79"/>
        <v>15046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80"/>
        <v>101</v>
      </c>
      <c r="Q834">
        <f t="shared" si="81"/>
        <v>97.99</v>
      </c>
      <c r="R834" s="10" t="s">
        <v>8322</v>
      </c>
      <c r="S834" t="s">
        <v>8323</v>
      </c>
      <c r="T834" s="14">
        <f t="shared" si="82"/>
        <v>40869.675173611111</v>
      </c>
      <c r="U834" s="14">
        <f t="shared" si="83"/>
        <v>40929.342361111114</v>
      </c>
      <c r="V834">
        <f t="shared" si="84"/>
        <v>2011</v>
      </c>
    </row>
    <row r="835" spans="1:22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 t="shared" si="79"/>
        <v>6050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si="80"/>
        <v>102</v>
      </c>
      <c r="Q835">
        <f t="shared" si="81"/>
        <v>148.78</v>
      </c>
      <c r="R835" s="10" t="s">
        <v>8322</v>
      </c>
      <c r="S835" t="s">
        <v>8323</v>
      </c>
      <c r="T835" s="14">
        <f t="shared" si="82"/>
        <v>41718.878182870372</v>
      </c>
      <c r="U835" s="14">
        <f t="shared" si="83"/>
        <v>41748.878182870372</v>
      </c>
      <c r="V835">
        <f t="shared" si="84"/>
        <v>2014</v>
      </c>
    </row>
    <row r="836" spans="1:22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 t="shared" si="79"/>
        <v>6353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80"/>
        <v>131</v>
      </c>
      <c r="Q836">
        <f t="shared" si="81"/>
        <v>96.08</v>
      </c>
      <c r="R836" s="10" t="s">
        <v>8322</v>
      </c>
      <c r="S836" t="s">
        <v>8323</v>
      </c>
      <c r="T836" s="14">
        <f t="shared" si="82"/>
        <v>41422.822824074072</v>
      </c>
      <c r="U836" s="14">
        <f t="shared" si="83"/>
        <v>41456.165972222225</v>
      </c>
      <c r="V836">
        <f t="shared" si="84"/>
        <v>2013</v>
      </c>
    </row>
    <row r="837" spans="1:22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 t="shared" si="79"/>
        <v>2173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80"/>
        <v>117</v>
      </c>
      <c r="Q837">
        <f t="shared" si="81"/>
        <v>58.63</v>
      </c>
      <c r="R837" s="10" t="s">
        <v>8322</v>
      </c>
      <c r="S837" t="s">
        <v>8323</v>
      </c>
      <c r="T837" s="14">
        <f t="shared" si="82"/>
        <v>41005.45784722222</v>
      </c>
      <c r="U837" s="14">
        <f t="shared" si="83"/>
        <v>41048.125</v>
      </c>
      <c r="V837">
        <f t="shared" si="84"/>
        <v>2012</v>
      </c>
    </row>
    <row r="838" spans="1:22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 t="shared" si="79"/>
        <v>5023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80"/>
        <v>101</v>
      </c>
      <c r="Q838">
        <f t="shared" si="81"/>
        <v>109.71</v>
      </c>
      <c r="R838" s="10" t="s">
        <v>8322</v>
      </c>
      <c r="S838" t="s">
        <v>8323</v>
      </c>
      <c r="T838" s="14">
        <f t="shared" si="82"/>
        <v>41524.056921296295</v>
      </c>
      <c r="U838" s="14">
        <f t="shared" si="83"/>
        <v>41554.056921296295</v>
      </c>
      <c r="V838">
        <f t="shared" si="84"/>
        <v>2013</v>
      </c>
    </row>
    <row r="839" spans="1:22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 t="shared" si="79"/>
        <v>2773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80"/>
        <v>122</v>
      </c>
      <c r="Q839">
        <f t="shared" si="81"/>
        <v>49.11</v>
      </c>
      <c r="R839" s="10" t="s">
        <v>8322</v>
      </c>
      <c r="S839" t="s">
        <v>8323</v>
      </c>
      <c r="T839" s="14">
        <f t="shared" si="82"/>
        <v>41730.998402777775</v>
      </c>
      <c r="U839" s="14">
        <f t="shared" si="83"/>
        <v>41760.998402777775</v>
      </c>
      <c r="V839">
        <f t="shared" si="84"/>
        <v>2014</v>
      </c>
    </row>
    <row r="840" spans="1:22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 t="shared" si="79"/>
        <v>2454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80"/>
        <v>145</v>
      </c>
      <c r="Q840">
        <f t="shared" si="81"/>
        <v>47.67</v>
      </c>
      <c r="R840" s="10" t="s">
        <v>8322</v>
      </c>
      <c r="S840" t="s">
        <v>8323</v>
      </c>
      <c r="T840" s="14">
        <f t="shared" si="82"/>
        <v>40895.897974537038</v>
      </c>
      <c r="U840" s="14">
        <f t="shared" si="83"/>
        <v>40925.897974537038</v>
      </c>
      <c r="V840">
        <f t="shared" si="84"/>
        <v>2011</v>
      </c>
    </row>
    <row r="841" spans="1:22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 t="shared" si="79"/>
        <v>5415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80"/>
        <v>117</v>
      </c>
      <c r="Q841">
        <f t="shared" si="81"/>
        <v>60.74</v>
      </c>
      <c r="R841" s="10" t="s">
        <v>8322</v>
      </c>
      <c r="S841" t="s">
        <v>8323</v>
      </c>
      <c r="T841" s="14">
        <f t="shared" si="82"/>
        <v>41144.763379629629</v>
      </c>
      <c r="U841" s="14">
        <f t="shared" si="83"/>
        <v>41174.763379629629</v>
      </c>
      <c r="V841">
        <f t="shared" si="84"/>
        <v>2012</v>
      </c>
    </row>
    <row r="842" spans="1:22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 t="shared" si="79"/>
        <v>11021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80"/>
        <v>120</v>
      </c>
      <c r="Q842">
        <f t="shared" si="81"/>
        <v>63.38</v>
      </c>
      <c r="R842" s="10" t="s">
        <v>8322</v>
      </c>
      <c r="S842" t="s">
        <v>8324</v>
      </c>
      <c r="T842" s="14">
        <f t="shared" si="82"/>
        <v>42607.226701388892</v>
      </c>
      <c r="U842" s="14">
        <f t="shared" si="83"/>
        <v>42637.226701388892</v>
      </c>
      <c r="V842">
        <f t="shared" si="84"/>
        <v>2016</v>
      </c>
    </row>
    <row r="843" spans="1:22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 t="shared" si="79"/>
        <v>5033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80"/>
        <v>101</v>
      </c>
      <c r="Q843">
        <f t="shared" si="81"/>
        <v>53.89</v>
      </c>
      <c r="R843" s="10" t="s">
        <v>8322</v>
      </c>
      <c r="S843" t="s">
        <v>8324</v>
      </c>
      <c r="T843" s="14">
        <f t="shared" si="82"/>
        <v>41923.838692129626</v>
      </c>
      <c r="U843" s="14">
        <f t="shared" si="83"/>
        <v>41953.88035879629</v>
      </c>
      <c r="V843">
        <f t="shared" si="84"/>
        <v>2014</v>
      </c>
    </row>
    <row r="844" spans="1:22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 t="shared" si="79"/>
        <v>2554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80"/>
        <v>104</v>
      </c>
      <c r="Q844">
        <f t="shared" si="81"/>
        <v>66.87</v>
      </c>
      <c r="R844" s="10" t="s">
        <v>8322</v>
      </c>
      <c r="S844" t="s">
        <v>8324</v>
      </c>
      <c r="T844" s="14">
        <f t="shared" si="82"/>
        <v>41526.592395833337</v>
      </c>
      <c r="U844" s="14">
        <f t="shared" si="83"/>
        <v>41561.165972222225</v>
      </c>
      <c r="V844">
        <f t="shared" si="84"/>
        <v>2013</v>
      </c>
    </row>
    <row r="845" spans="1:22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79"/>
        <v>5507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80"/>
        <v>267</v>
      </c>
      <c r="Q845">
        <f t="shared" si="81"/>
        <v>63.1</v>
      </c>
      <c r="R845" s="10" t="s">
        <v>8322</v>
      </c>
      <c r="S845" t="s">
        <v>8324</v>
      </c>
      <c r="T845" s="14">
        <f t="shared" si="82"/>
        <v>42695.257870370369</v>
      </c>
      <c r="U845" s="14">
        <f t="shared" si="83"/>
        <v>42712.333333333328</v>
      </c>
      <c r="V845">
        <f t="shared" si="84"/>
        <v>2016</v>
      </c>
    </row>
    <row r="846" spans="1:22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 t="shared" si="79"/>
        <v>4412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80"/>
        <v>194</v>
      </c>
      <c r="Q846">
        <f t="shared" si="81"/>
        <v>36.630000000000003</v>
      </c>
      <c r="R846" s="10" t="s">
        <v>8322</v>
      </c>
      <c r="S846" t="s">
        <v>8324</v>
      </c>
      <c r="T846" s="14">
        <f t="shared" si="82"/>
        <v>41905.684629629628</v>
      </c>
      <c r="U846" s="14">
        <f t="shared" si="83"/>
        <v>41944.207638888889</v>
      </c>
      <c r="V846">
        <f t="shared" si="84"/>
        <v>2014</v>
      </c>
    </row>
    <row r="847" spans="1:22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 t="shared" si="79"/>
        <v>5510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80"/>
        <v>120</v>
      </c>
      <c r="Q847">
        <f t="shared" si="81"/>
        <v>34.01</v>
      </c>
      <c r="R847" s="10" t="s">
        <v>8322</v>
      </c>
      <c r="S847" t="s">
        <v>8324</v>
      </c>
      <c r="T847" s="14">
        <f t="shared" si="82"/>
        <v>42578.205972222218</v>
      </c>
      <c r="U847" s="14">
        <f t="shared" si="83"/>
        <v>42618.165972222225</v>
      </c>
      <c r="V847">
        <f t="shared" si="84"/>
        <v>2016</v>
      </c>
    </row>
    <row r="848" spans="1:22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 t="shared" si="79"/>
        <v>1221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80"/>
        <v>122</v>
      </c>
      <c r="Q848">
        <f t="shared" si="81"/>
        <v>28.55</v>
      </c>
      <c r="R848" s="10" t="s">
        <v>8322</v>
      </c>
      <c r="S848" t="s">
        <v>8324</v>
      </c>
      <c r="T848" s="14">
        <f t="shared" si="82"/>
        <v>41694.391840277778</v>
      </c>
      <c r="U848" s="14">
        <f t="shared" si="83"/>
        <v>41708.583333333336</v>
      </c>
      <c r="V848">
        <f t="shared" si="84"/>
        <v>2014</v>
      </c>
    </row>
    <row r="849" spans="1:22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 t="shared" si="79"/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80"/>
        <v>100</v>
      </c>
      <c r="Q849">
        <f t="shared" si="81"/>
        <v>10</v>
      </c>
      <c r="R849" s="10" t="s">
        <v>8322</v>
      </c>
      <c r="S849" t="s">
        <v>8324</v>
      </c>
      <c r="T849" s="14">
        <f t="shared" si="82"/>
        <v>42165.79833333334</v>
      </c>
      <c r="U849" s="14">
        <f t="shared" si="83"/>
        <v>42195.79833333334</v>
      </c>
      <c r="V849">
        <f t="shared" si="84"/>
        <v>2015</v>
      </c>
    </row>
    <row r="850" spans="1:22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 t="shared" si="79"/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80"/>
        <v>100</v>
      </c>
      <c r="Q850">
        <f t="shared" si="81"/>
        <v>18.75</v>
      </c>
      <c r="R850" s="10" t="s">
        <v>8322</v>
      </c>
      <c r="S850" t="s">
        <v>8324</v>
      </c>
      <c r="T850" s="14">
        <f t="shared" si="82"/>
        <v>42078.792048611111</v>
      </c>
      <c r="U850" s="14">
        <f t="shared" si="83"/>
        <v>42108.792048611111</v>
      </c>
      <c r="V850">
        <f t="shared" si="84"/>
        <v>2015</v>
      </c>
    </row>
    <row r="851" spans="1:22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 t="shared" si="79"/>
        <v>4398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80"/>
        <v>120</v>
      </c>
      <c r="Q851">
        <f t="shared" si="81"/>
        <v>41.7</v>
      </c>
      <c r="R851" s="10" t="s">
        <v>8322</v>
      </c>
      <c r="S851" t="s">
        <v>8324</v>
      </c>
      <c r="T851" s="14">
        <f t="shared" si="82"/>
        <v>42051.148888888885</v>
      </c>
      <c r="U851" s="14">
        <f t="shared" si="83"/>
        <v>42079.107222222221</v>
      </c>
      <c r="V851">
        <f t="shared" si="84"/>
        <v>2015</v>
      </c>
    </row>
    <row r="852" spans="1:22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 t="shared" si="79"/>
        <v>5104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80"/>
        <v>155</v>
      </c>
      <c r="Q852">
        <f t="shared" si="81"/>
        <v>46.67</v>
      </c>
      <c r="R852" s="10" t="s">
        <v>8322</v>
      </c>
      <c r="S852" t="s">
        <v>8324</v>
      </c>
      <c r="T852" s="14">
        <f t="shared" si="82"/>
        <v>42452.827743055561</v>
      </c>
      <c r="U852" s="14">
        <f t="shared" si="83"/>
        <v>42485.207638888889</v>
      </c>
      <c r="V852">
        <f t="shared" si="84"/>
        <v>2016</v>
      </c>
    </row>
    <row r="853" spans="1:22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 t="shared" si="79"/>
        <v>2305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80"/>
        <v>130</v>
      </c>
      <c r="Q853">
        <f t="shared" si="81"/>
        <v>37.270000000000003</v>
      </c>
      <c r="R853" s="10" t="s">
        <v>8322</v>
      </c>
      <c r="S853" t="s">
        <v>8324</v>
      </c>
      <c r="T853" s="14">
        <f t="shared" si="82"/>
        <v>42522.880243055552</v>
      </c>
      <c r="U853" s="14">
        <f t="shared" si="83"/>
        <v>42582.822916666672</v>
      </c>
      <c r="V853">
        <f t="shared" si="84"/>
        <v>2016</v>
      </c>
    </row>
    <row r="854" spans="1:22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 t="shared" si="79"/>
        <v>3587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80"/>
        <v>105</v>
      </c>
      <c r="Q854">
        <f t="shared" si="81"/>
        <v>59.26</v>
      </c>
      <c r="R854" s="10" t="s">
        <v>8322</v>
      </c>
      <c r="S854" t="s">
        <v>8324</v>
      </c>
      <c r="T854" s="14">
        <f t="shared" si="82"/>
        <v>42656.805497685185</v>
      </c>
      <c r="U854" s="14">
        <f t="shared" si="83"/>
        <v>42667.875</v>
      </c>
      <c r="V854">
        <f t="shared" si="84"/>
        <v>2016</v>
      </c>
    </row>
    <row r="855" spans="1:22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 t="shared" si="79"/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80"/>
        <v>100</v>
      </c>
      <c r="Q855">
        <f t="shared" si="81"/>
        <v>30</v>
      </c>
      <c r="R855" s="10" t="s">
        <v>8322</v>
      </c>
      <c r="S855" t="s">
        <v>8324</v>
      </c>
      <c r="T855" s="14">
        <f t="shared" si="82"/>
        <v>42021.832280092596</v>
      </c>
      <c r="U855" s="14">
        <f t="shared" si="83"/>
        <v>42051.832280092596</v>
      </c>
      <c r="V855">
        <f t="shared" si="84"/>
        <v>2015</v>
      </c>
    </row>
    <row r="856" spans="1:22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 t="shared" si="79"/>
        <v>30333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80"/>
        <v>118</v>
      </c>
      <c r="Q856">
        <f t="shared" si="81"/>
        <v>65.86</v>
      </c>
      <c r="R856" s="10" t="s">
        <v>8322</v>
      </c>
      <c r="S856" t="s">
        <v>8324</v>
      </c>
      <c r="T856" s="14">
        <f t="shared" si="82"/>
        <v>42702.212337962963</v>
      </c>
      <c r="U856" s="14">
        <f t="shared" si="83"/>
        <v>42732.212337962963</v>
      </c>
      <c r="V856">
        <f t="shared" si="84"/>
        <v>2016</v>
      </c>
    </row>
    <row r="857" spans="1:22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 t="shared" si="79"/>
        <v>1475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80"/>
        <v>103</v>
      </c>
      <c r="Q857">
        <f t="shared" si="81"/>
        <v>31.91</v>
      </c>
      <c r="R857" s="10" t="s">
        <v>8322</v>
      </c>
      <c r="S857" t="s">
        <v>8324</v>
      </c>
      <c r="T857" s="14">
        <f t="shared" si="82"/>
        <v>42545.125196759262</v>
      </c>
      <c r="U857" s="14">
        <f t="shared" si="83"/>
        <v>42575.125196759262</v>
      </c>
      <c r="V857">
        <f t="shared" si="84"/>
        <v>2016</v>
      </c>
    </row>
    <row r="858" spans="1:22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 t="shared" si="79"/>
        <v>398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80"/>
        <v>218</v>
      </c>
      <c r="Q858">
        <f t="shared" si="81"/>
        <v>19.46</v>
      </c>
      <c r="R858" s="10" t="s">
        <v>8322</v>
      </c>
      <c r="S858" t="s">
        <v>8324</v>
      </c>
      <c r="T858" s="14">
        <f t="shared" si="82"/>
        <v>42609.311990740738</v>
      </c>
      <c r="U858" s="14">
        <f t="shared" si="83"/>
        <v>42668.791666666672</v>
      </c>
      <c r="V858">
        <f t="shared" si="84"/>
        <v>2016</v>
      </c>
    </row>
    <row r="859" spans="1:22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 t="shared" si="79"/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80"/>
        <v>100</v>
      </c>
      <c r="Q859">
        <f t="shared" si="81"/>
        <v>50</v>
      </c>
      <c r="R859" s="10" t="s">
        <v>8322</v>
      </c>
      <c r="S859" t="s">
        <v>8324</v>
      </c>
      <c r="T859" s="14">
        <f t="shared" si="82"/>
        <v>42291.581377314811</v>
      </c>
      <c r="U859" s="14">
        <f t="shared" si="83"/>
        <v>42333.623043981483</v>
      </c>
      <c r="V859">
        <f t="shared" si="84"/>
        <v>2015</v>
      </c>
    </row>
    <row r="860" spans="1:22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 t="shared" si="79"/>
        <v>1464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80"/>
        <v>144</v>
      </c>
      <c r="Q860">
        <f t="shared" si="81"/>
        <v>22.74</v>
      </c>
      <c r="R860" s="10" t="s">
        <v>8322</v>
      </c>
      <c r="S860" t="s">
        <v>8324</v>
      </c>
      <c r="T860" s="14">
        <f t="shared" si="82"/>
        <v>42079.745578703703</v>
      </c>
      <c r="U860" s="14">
        <f t="shared" si="83"/>
        <v>42109.957638888889</v>
      </c>
      <c r="V860">
        <f t="shared" si="84"/>
        <v>2015</v>
      </c>
    </row>
    <row r="861" spans="1:22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 t="shared" ref="F861:F924" si="85">ROUND(AVERAGE(D861:E861),0)</f>
        <v>4094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ref="P861:P924" si="86">ROUND(E861/D861*100,0)</f>
        <v>105</v>
      </c>
      <c r="Q861">
        <f t="shared" ref="Q861:Q924" si="87">IFERROR(ROUND(E861/M861,2),0)</f>
        <v>42.72</v>
      </c>
      <c r="R861" s="10" t="s">
        <v>8322</v>
      </c>
      <c r="S861" t="s">
        <v>8324</v>
      </c>
      <c r="T861" s="14">
        <f t="shared" ref="T861:T924" si="88">(((K861/60)/60)/24)+DATE(1970,1,1)</f>
        <v>42128.820231481484</v>
      </c>
      <c r="U861" s="14">
        <f t="shared" ref="U861:U924" si="89">(((J861/60)/60)/24)+DATE(1970,1,1)</f>
        <v>42159</v>
      </c>
      <c r="V861">
        <f t="shared" ref="V861:V924" si="90">YEAR(T861)</f>
        <v>2015</v>
      </c>
    </row>
    <row r="862" spans="1:22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 t="shared" si="85"/>
        <v>8270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86"/>
        <v>18</v>
      </c>
      <c r="Q862">
        <f t="shared" si="87"/>
        <v>52.92</v>
      </c>
      <c r="R862" s="10" t="s">
        <v>8322</v>
      </c>
      <c r="S862" t="s">
        <v>8325</v>
      </c>
      <c r="T862" s="14">
        <f t="shared" si="88"/>
        <v>41570.482789351852</v>
      </c>
      <c r="U862" s="14">
        <f t="shared" si="89"/>
        <v>41600.524456018517</v>
      </c>
      <c r="V862">
        <f t="shared" si="90"/>
        <v>2013</v>
      </c>
    </row>
    <row r="863" spans="1:22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 t="shared" si="85"/>
        <v>2301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86"/>
        <v>2</v>
      </c>
      <c r="Q863">
        <f t="shared" si="87"/>
        <v>50.5</v>
      </c>
      <c r="R863" s="10" t="s">
        <v>8322</v>
      </c>
      <c r="S863" t="s">
        <v>8325</v>
      </c>
      <c r="T863" s="14">
        <f t="shared" si="88"/>
        <v>42599.965324074074</v>
      </c>
      <c r="U863" s="14">
        <f t="shared" si="89"/>
        <v>42629.965324074074</v>
      </c>
      <c r="V863">
        <f t="shared" si="90"/>
        <v>2016</v>
      </c>
    </row>
    <row r="864" spans="1:22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 t="shared" si="85"/>
        <v>25085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86"/>
        <v>0</v>
      </c>
      <c r="Q864">
        <f t="shared" si="87"/>
        <v>42.5</v>
      </c>
      <c r="R864" s="10" t="s">
        <v>8322</v>
      </c>
      <c r="S864" t="s">
        <v>8325</v>
      </c>
      <c r="T864" s="14">
        <f t="shared" si="88"/>
        <v>41559.5549537037</v>
      </c>
      <c r="U864" s="14">
        <f t="shared" si="89"/>
        <v>41589.596620370372</v>
      </c>
      <c r="V864">
        <f t="shared" si="90"/>
        <v>2013</v>
      </c>
    </row>
    <row r="865" spans="1:22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 t="shared" si="85"/>
        <v>1045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86"/>
        <v>5</v>
      </c>
      <c r="Q865">
        <f t="shared" si="87"/>
        <v>18</v>
      </c>
      <c r="R865" s="10" t="s">
        <v>8322</v>
      </c>
      <c r="S865" t="s">
        <v>8325</v>
      </c>
      <c r="T865" s="14">
        <f t="shared" si="88"/>
        <v>40921.117662037039</v>
      </c>
      <c r="U865" s="14">
        <f t="shared" si="89"/>
        <v>40951.117662037039</v>
      </c>
      <c r="V865">
        <f t="shared" si="90"/>
        <v>2012</v>
      </c>
    </row>
    <row r="866" spans="1:22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 t="shared" si="85"/>
        <v>4600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86"/>
        <v>42</v>
      </c>
      <c r="Q866">
        <f t="shared" si="87"/>
        <v>34.18</v>
      </c>
      <c r="R866" s="10" t="s">
        <v>8322</v>
      </c>
      <c r="S866" t="s">
        <v>8325</v>
      </c>
      <c r="T866" s="14">
        <f t="shared" si="88"/>
        <v>41541.106921296298</v>
      </c>
      <c r="U866" s="14">
        <f t="shared" si="89"/>
        <v>41563.415972222225</v>
      </c>
      <c r="V866">
        <f t="shared" si="90"/>
        <v>2013</v>
      </c>
    </row>
    <row r="867" spans="1:22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 t="shared" si="85"/>
        <v>1123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86"/>
        <v>2</v>
      </c>
      <c r="Q867">
        <f t="shared" si="87"/>
        <v>22.5</v>
      </c>
      <c r="R867" s="10" t="s">
        <v>8322</v>
      </c>
      <c r="S867" t="s">
        <v>8325</v>
      </c>
      <c r="T867" s="14">
        <f t="shared" si="88"/>
        <v>41230.77311342593</v>
      </c>
      <c r="U867" s="14">
        <f t="shared" si="89"/>
        <v>41290.77311342593</v>
      </c>
      <c r="V867">
        <f t="shared" si="90"/>
        <v>2012</v>
      </c>
    </row>
    <row r="868" spans="1:22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 t="shared" si="85"/>
        <v>2070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86"/>
        <v>18</v>
      </c>
      <c r="Q868">
        <f t="shared" si="87"/>
        <v>58.18</v>
      </c>
      <c r="R868" s="10" t="s">
        <v>8322</v>
      </c>
      <c r="S868" t="s">
        <v>8325</v>
      </c>
      <c r="T868" s="14">
        <f t="shared" si="88"/>
        <v>42025.637939814813</v>
      </c>
      <c r="U868" s="14">
        <f t="shared" si="89"/>
        <v>42063.631944444445</v>
      </c>
      <c r="V868">
        <f t="shared" si="90"/>
        <v>2015</v>
      </c>
    </row>
    <row r="869" spans="1:22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 t="shared" si="85"/>
        <v>3101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86"/>
        <v>24</v>
      </c>
      <c r="Q869">
        <f t="shared" si="87"/>
        <v>109.18</v>
      </c>
      <c r="R869" s="10" t="s">
        <v>8322</v>
      </c>
      <c r="S869" t="s">
        <v>8325</v>
      </c>
      <c r="T869" s="14">
        <f t="shared" si="88"/>
        <v>40088.105393518519</v>
      </c>
      <c r="U869" s="14">
        <f t="shared" si="89"/>
        <v>40148.207638888889</v>
      </c>
      <c r="V869">
        <f t="shared" si="90"/>
        <v>2009</v>
      </c>
    </row>
    <row r="870" spans="1:22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 t="shared" si="85"/>
        <v>22525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86"/>
        <v>0</v>
      </c>
      <c r="Q870">
        <f t="shared" si="87"/>
        <v>50</v>
      </c>
      <c r="R870" s="10" t="s">
        <v>8322</v>
      </c>
      <c r="S870" t="s">
        <v>8325</v>
      </c>
      <c r="T870" s="14">
        <f t="shared" si="88"/>
        <v>41616.027754629627</v>
      </c>
      <c r="U870" s="14">
        <f t="shared" si="89"/>
        <v>41646.027754629627</v>
      </c>
      <c r="V870">
        <f t="shared" si="90"/>
        <v>2013</v>
      </c>
    </row>
    <row r="871" spans="1:22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 t="shared" si="85"/>
        <v>4920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86"/>
        <v>12</v>
      </c>
      <c r="Q871">
        <f t="shared" si="87"/>
        <v>346.67</v>
      </c>
      <c r="R871" s="10" t="s">
        <v>8322</v>
      </c>
      <c r="S871" t="s">
        <v>8325</v>
      </c>
      <c r="T871" s="14">
        <f t="shared" si="88"/>
        <v>41342.845567129632</v>
      </c>
      <c r="U871" s="14">
        <f t="shared" si="89"/>
        <v>41372.803900462961</v>
      </c>
      <c r="V871">
        <f t="shared" si="90"/>
        <v>2013</v>
      </c>
    </row>
    <row r="872" spans="1:22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 t="shared" si="85"/>
        <v>10031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86"/>
        <v>0</v>
      </c>
      <c r="Q872">
        <f t="shared" si="87"/>
        <v>12.4</v>
      </c>
      <c r="R872" s="10" t="s">
        <v>8322</v>
      </c>
      <c r="S872" t="s">
        <v>8325</v>
      </c>
      <c r="T872" s="14">
        <f t="shared" si="88"/>
        <v>41488.022256944445</v>
      </c>
      <c r="U872" s="14">
        <f t="shared" si="89"/>
        <v>41518.022256944445</v>
      </c>
      <c r="V872">
        <f t="shared" si="90"/>
        <v>2013</v>
      </c>
    </row>
    <row r="873" spans="1:22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 t="shared" si="85"/>
        <v>3163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86"/>
        <v>5</v>
      </c>
      <c r="Q873">
        <f t="shared" si="87"/>
        <v>27.08</v>
      </c>
      <c r="R873" s="10" t="s">
        <v>8322</v>
      </c>
      <c r="S873" t="s">
        <v>8325</v>
      </c>
      <c r="T873" s="14">
        <f t="shared" si="88"/>
        <v>41577.561284722222</v>
      </c>
      <c r="U873" s="14">
        <f t="shared" si="89"/>
        <v>41607.602951388886</v>
      </c>
      <c r="V873">
        <f t="shared" si="90"/>
        <v>2013</v>
      </c>
    </row>
    <row r="874" spans="1:22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 t="shared" si="85"/>
        <v>4033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86"/>
        <v>1</v>
      </c>
      <c r="Q874">
        <f t="shared" si="87"/>
        <v>32.5</v>
      </c>
      <c r="R874" s="10" t="s">
        <v>8322</v>
      </c>
      <c r="S874" t="s">
        <v>8325</v>
      </c>
      <c r="T874" s="14">
        <f t="shared" si="88"/>
        <v>40567.825543981482</v>
      </c>
      <c r="U874" s="14">
        <f t="shared" si="89"/>
        <v>40612.825543981482</v>
      </c>
      <c r="V874">
        <f t="shared" si="90"/>
        <v>2011</v>
      </c>
    </row>
    <row r="875" spans="1:22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 t="shared" si="85"/>
        <v>1773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86"/>
        <v>1</v>
      </c>
      <c r="Q875">
        <f t="shared" si="87"/>
        <v>9</v>
      </c>
      <c r="R875" s="10" t="s">
        <v>8322</v>
      </c>
      <c r="S875" t="s">
        <v>8325</v>
      </c>
      <c r="T875" s="14">
        <f t="shared" si="88"/>
        <v>41184.167129629634</v>
      </c>
      <c r="U875" s="14">
        <f t="shared" si="89"/>
        <v>41224.208796296298</v>
      </c>
      <c r="V875">
        <f t="shared" si="90"/>
        <v>2012</v>
      </c>
    </row>
    <row r="876" spans="1:22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 t="shared" si="85"/>
        <v>1865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86"/>
        <v>24</v>
      </c>
      <c r="Q876">
        <f t="shared" si="87"/>
        <v>34.76</v>
      </c>
      <c r="R876" s="10" t="s">
        <v>8322</v>
      </c>
      <c r="S876" t="s">
        <v>8325</v>
      </c>
      <c r="T876" s="14">
        <f t="shared" si="88"/>
        <v>41368.583726851852</v>
      </c>
      <c r="U876" s="14">
        <f t="shared" si="89"/>
        <v>41398.583726851852</v>
      </c>
      <c r="V876">
        <f t="shared" si="90"/>
        <v>2013</v>
      </c>
    </row>
    <row r="877" spans="1:22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>
        <f t="shared" si="85"/>
        <v>2500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86"/>
        <v>0</v>
      </c>
      <c r="Q877">
        <f t="shared" si="87"/>
        <v>0</v>
      </c>
      <c r="R877" s="10" t="s">
        <v>8322</v>
      </c>
      <c r="S877" t="s">
        <v>8325</v>
      </c>
      <c r="T877" s="14">
        <f t="shared" si="88"/>
        <v>42248.723738425921</v>
      </c>
      <c r="U877" s="14">
        <f t="shared" si="89"/>
        <v>42268.723738425921</v>
      </c>
      <c r="V877">
        <f t="shared" si="90"/>
        <v>2015</v>
      </c>
    </row>
    <row r="878" spans="1:22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 t="shared" si="85"/>
        <v>2219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86"/>
        <v>41</v>
      </c>
      <c r="Q878">
        <f t="shared" si="87"/>
        <v>28.58</v>
      </c>
      <c r="R878" s="10" t="s">
        <v>8322</v>
      </c>
      <c r="S878" t="s">
        <v>8325</v>
      </c>
      <c r="T878" s="14">
        <f t="shared" si="88"/>
        <v>41276.496840277774</v>
      </c>
      <c r="U878" s="14">
        <f t="shared" si="89"/>
        <v>41309.496840277774</v>
      </c>
      <c r="V878">
        <f t="shared" si="90"/>
        <v>2013</v>
      </c>
    </row>
    <row r="879" spans="1:22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 t="shared" si="85"/>
        <v>1676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86"/>
        <v>68</v>
      </c>
      <c r="Q879">
        <f t="shared" si="87"/>
        <v>46.59</v>
      </c>
      <c r="R879" s="10" t="s">
        <v>8322</v>
      </c>
      <c r="S879" t="s">
        <v>8325</v>
      </c>
      <c r="T879" s="14">
        <f t="shared" si="88"/>
        <v>41597.788888888892</v>
      </c>
      <c r="U879" s="14">
        <f t="shared" si="89"/>
        <v>41627.788888888892</v>
      </c>
      <c r="V879">
        <f t="shared" si="90"/>
        <v>2013</v>
      </c>
    </row>
    <row r="880" spans="1:22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 t="shared" si="85"/>
        <v>2533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86"/>
        <v>1</v>
      </c>
      <c r="Q880">
        <f t="shared" si="87"/>
        <v>32.5</v>
      </c>
      <c r="R880" s="10" t="s">
        <v>8322</v>
      </c>
      <c r="S880" t="s">
        <v>8325</v>
      </c>
      <c r="T880" s="14">
        <f t="shared" si="88"/>
        <v>40505.232916666668</v>
      </c>
      <c r="U880" s="14">
        <f t="shared" si="89"/>
        <v>40535.232916666668</v>
      </c>
      <c r="V880">
        <f t="shared" si="90"/>
        <v>2010</v>
      </c>
    </row>
    <row r="881" spans="1:22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 t="shared" si="85"/>
        <v>1372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86"/>
        <v>31</v>
      </c>
      <c r="Q881">
        <f t="shared" si="87"/>
        <v>21.47</v>
      </c>
      <c r="R881" s="10" t="s">
        <v>8322</v>
      </c>
      <c r="S881" t="s">
        <v>8325</v>
      </c>
      <c r="T881" s="14">
        <f t="shared" si="88"/>
        <v>41037.829918981479</v>
      </c>
      <c r="U881" s="14">
        <f t="shared" si="89"/>
        <v>41058.829918981479</v>
      </c>
      <c r="V881">
        <f t="shared" si="90"/>
        <v>2012</v>
      </c>
    </row>
    <row r="882" spans="1:22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 t="shared" si="85"/>
        <v>1947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86"/>
        <v>3</v>
      </c>
      <c r="Q882">
        <f t="shared" si="87"/>
        <v>14.13</v>
      </c>
      <c r="R882" s="10" t="s">
        <v>8322</v>
      </c>
      <c r="S882" t="s">
        <v>8326</v>
      </c>
      <c r="T882" s="14">
        <f t="shared" si="88"/>
        <v>41179.32104166667</v>
      </c>
      <c r="U882" s="14">
        <f t="shared" si="89"/>
        <v>41212.32104166667</v>
      </c>
      <c r="V882">
        <f t="shared" si="90"/>
        <v>2012</v>
      </c>
    </row>
    <row r="883" spans="1:22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 t="shared" si="85"/>
        <v>1890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86"/>
        <v>1</v>
      </c>
      <c r="Q883">
        <f t="shared" si="87"/>
        <v>30</v>
      </c>
      <c r="R883" s="10" t="s">
        <v>8322</v>
      </c>
      <c r="S883" t="s">
        <v>8326</v>
      </c>
      <c r="T883" s="14">
        <f t="shared" si="88"/>
        <v>40877.25099537037</v>
      </c>
      <c r="U883" s="14">
        <f t="shared" si="89"/>
        <v>40922.25099537037</v>
      </c>
      <c r="V883">
        <f t="shared" si="90"/>
        <v>2011</v>
      </c>
    </row>
    <row r="884" spans="1:22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 t="shared" si="85"/>
        <v>901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86"/>
        <v>20</v>
      </c>
      <c r="Q884">
        <f t="shared" si="87"/>
        <v>21.57</v>
      </c>
      <c r="R884" s="10" t="s">
        <v>8322</v>
      </c>
      <c r="S884" t="s">
        <v>8326</v>
      </c>
      <c r="T884" s="14">
        <f t="shared" si="88"/>
        <v>40759.860532407409</v>
      </c>
      <c r="U884" s="14">
        <f t="shared" si="89"/>
        <v>40792.860532407409</v>
      </c>
      <c r="V884">
        <f t="shared" si="90"/>
        <v>2011</v>
      </c>
    </row>
    <row r="885" spans="1:22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 t="shared" si="85"/>
        <v>3501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86"/>
        <v>40</v>
      </c>
      <c r="Q885">
        <f t="shared" si="87"/>
        <v>83.38</v>
      </c>
      <c r="R885" s="10" t="s">
        <v>8322</v>
      </c>
      <c r="S885" t="s">
        <v>8326</v>
      </c>
      <c r="T885" s="14">
        <f t="shared" si="88"/>
        <v>42371.935590277775</v>
      </c>
      <c r="U885" s="14">
        <f t="shared" si="89"/>
        <v>42431.935590277775</v>
      </c>
      <c r="V885">
        <f t="shared" si="90"/>
        <v>2016</v>
      </c>
    </row>
    <row r="886" spans="1:22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 t="shared" si="85"/>
        <v>1010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86"/>
        <v>1</v>
      </c>
      <c r="Q886">
        <f t="shared" si="87"/>
        <v>10</v>
      </c>
      <c r="R886" s="10" t="s">
        <v>8322</v>
      </c>
      <c r="S886" t="s">
        <v>8326</v>
      </c>
      <c r="T886" s="14">
        <f t="shared" si="88"/>
        <v>40981.802615740737</v>
      </c>
      <c r="U886" s="14">
        <f t="shared" si="89"/>
        <v>41041.104861111111</v>
      </c>
      <c r="V886">
        <f t="shared" si="90"/>
        <v>2012</v>
      </c>
    </row>
    <row r="887" spans="1:22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 t="shared" si="85"/>
        <v>875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86"/>
        <v>75</v>
      </c>
      <c r="Q887">
        <f t="shared" si="87"/>
        <v>35.71</v>
      </c>
      <c r="R887" s="10" t="s">
        <v>8322</v>
      </c>
      <c r="S887" t="s">
        <v>8326</v>
      </c>
      <c r="T887" s="14">
        <f t="shared" si="88"/>
        <v>42713.941099537042</v>
      </c>
      <c r="U887" s="14">
        <f t="shared" si="89"/>
        <v>42734.941099537042</v>
      </c>
      <c r="V887">
        <f t="shared" si="90"/>
        <v>2016</v>
      </c>
    </row>
    <row r="888" spans="1:22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 t="shared" si="85"/>
        <v>353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86"/>
        <v>41</v>
      </c>
      <c r="Q888">
        <f t="shared" si="87"/>
        <v>29.29</v>
      </c>
      <c r="R888" s="10" t="s">
        <v>8322</v>
      </c>
      <c r="S888" t="s">
        <v>8326</v>
      </c>
      <c r="T888" s="14">
        <f t="shared" si="88"/>
        <v>42603.870520833334</v>
      </c>
      <c r="U888" s="14">
        <f t="shared" si="89"/>
        <v>42628.870520833334</v>
      </c>
      <c r="V888">
        <f t="shared" si="90"/>
        <v>2016</v>
      </c>
    </row>
    <row r="889" spans="1:22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>
        <f t="shared" si="85"/>
        <v>500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86"/>
        <v>0</v>
      </c>
      <c r="Q889">
        <f t="shared" si="87"/>
        <v>0</v>
      </c>
      <c r="R889" s="10" t="s">
        <v>8322</v>
      </c>
      <c r="S889" t="s">
        <v>8326</v>
      </c>
      <c r="T889" s="14">
        <f t="shared" si="88"/>
        <v>41026.958969907406</v>
      </c>
      <c r="U889" s="14">
        <f t="shared" si="89"/>
        <v>41056.958969907406</v>
      </c>
      <c r="V889">
        <f t="shared" si="90"/>
        <v>2012</v>
      </c>
    </row>
    <row r="890" spans="1:22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 t="shared" si="85"/>
        <v>536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86"/>
        <v>7</v>
      </c>
      <c r="Q890">
        <f t="shared" si="87"/>
        <v>18</v>
      </c>
      <c r="R890" s="10" t="s">
        <v>8322</v>
      </c>
      <c r="S890" t="s">
        <v>8326</v>
      </c>
      <c r="T890" s="14">
        <f t="shared" si="88"/>
        <v>40751.753298611111</v>
      </c>
      <c r="U890" s="14">
        <f t="shared" si="89"/>
        <v>40787.25</v>
      </c>
      <c r="V890">
        <f t="shared" si="90"/>
        <v>2011</v>
      </c>
    </row>
    <row r="891" spans="1:22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 t="shared" si="85"/>
        <v>13680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86"/>
        <v>9</v>
      </c>
      <c r="Q891">
        <f t="shared" si="87"/>
        <v>73.760000000000005</v>
      </c>
      <c r="R891" s="10" t="s">
        <v>8322</v>
      </c>
      <c r="S891" t="s">
        <v>8326</v>
      </c>
      <c r="T891" s="14">
        <f t="shared" si="88"/>
        <v>41887.784062500003</v>
      </c>
      <c r="U891" s="14">
        <f t="shared" si="89"/>
        <v>41917.784062500003</v>
      </c>
      <c r="V891">
        <f t="shared" si="90"/>
        <v>2014</v>
      </c>
    </row>
    <row r="892" spans="1:22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 t="shared" si="85"/>
        <v>1563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86"/>
        <v>4</v>
      </c>
      <c r="Q892">
        <f t="shared" si="87"/>
        <v>31.25</v>
      </c>
      <c r="R892" s="10" t="s">
        <v>8322</v>
      </c>
      <c r="S892" t="s">
        <v>8326</v>
      </c>
      <c r="T892" s="14">
        <f t="shared" si="88"/>
        <v>41569.698831018519</v>
      </c>
      <c r="U892" s="14">
        <f t="shared" si="89"/>
        <v>41599.740497685183</v>
      </c>
      <c r="V892">
        <f t="shared" si="90"/>
        <v>2013</v>
      </c>
    </row>
    <row r="893" spans="1:22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 t="shared" si="85"/>
        <v>4130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86"/>
        <v>3</v>
      </c>
      <c r="Q893">
        <f t="shared" si="87"/>
        <v>28.89</v>
      </c>
      <c r="R893" s="10" t="s">
        <v>8322</v>
      </c>
      <c r="S893" t="s">
        <v>8326</v>
      </c>
      <c r="T893" s="14">
        <f t="shared" si="88"/>
        <v>41842.031597222223</v>
      </c>
      <c r="U893" s="14">
        <f t="shared" si="89"/>
        <v>41872.031597222223</v>
      </c>
      <c r="V893">
        <f t="shared" si="90"/>
        <v>2014</v>
      </c>
    </row>
    <row r="894" spans="1:22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 t="shared" si="85"/>
        <v>4223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86"/>
        <v>41</v>
      </c>
      <c r="Q894">
        <f t="shared" si="87"/>
        <v>143.82</v>
      </c>
      <c r="R894" s="10" t="s">
        <v>8322</v>
      </c>
      <c r="S894" t="s">
        <v>8326</v>
      </c>
      <c r="T894" s="14">
        <f t="shared" si="88"/>
        <v>40304.20003472222</v>
      </c>
      <c r="U894" s="14">
        <f t="shared" si="89"/>
        <v>40391.166666666664</v>
      </c>
      <c r="V894">
        <f t="shared" si="90"/>
        <v>2010</v>
      </c>
    </row>
    <row r="895" spans="1:22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 t="shared" si="85"/>
        <v>1100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86"/>
        <v>10</v>
      </c>
      <c r="Q895">
        <f t="shared" si="87"/>
        <v>40</v>
      </c>
      <c r="R895" s="10" t="s">
        <v>8322</v>
      </c>
      <c r="S895" t="s">
        <v>8326</v>
      </c>
      <c r="T895" s="14">
        <f t="shared" si="88"/>
        <v>42065.897719907407</v>
      </c>
      <c r="U895" s="14">
        <f t="shared" si="89"/>
        <v>42095.856053240743</v>
      </c>
      <c r="V895">
        <f t="shared" si="90"/>
        <v>2015</v>
      </c>
    </row>
    <row r="896" spans="1:22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 t="shared" si="85"/>
        <v>13917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86"/>
        <v>39</v>
      </c>
      <c r="Q896">
        <f t="shared" si="87"/>
        <v>147.81</v>
      </c>
      <c r="R896" s="10" t="s">
        <v>8322</v>
      </c>
      <c r="S896" t="s">
        <v>8326</v>
      </c>
      <c r="T896" s="14">
        <f t="shared" si="88"/>
        <v>42496.981597222228</v>
      </c>
      <c r="U896" s="14">
        <f t="shared" si="89"/>
        <v>42526.981597222228</v>
      </c>
      <c r="V896">
        <f t="shared" si="90"/>
        <v>2016</v>
      </c>
    </row>
    <row r="897" spans="1:22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 t="shared" si="85"/>
        <v>4098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86"/>
        <v>2</v>
      </c>
      <c r="Q897">
        <f t="shared" si="87"/>
        <v>27.86</v>
      </c>
      <c r="R897" s="10" t="s">
        <v>8322</v>
      </c>
      <c r="S897" t="s">
        <v>8326</v>
      </c>
      <c r="T897" s="14">
        <f t="shared" si="88"/>
        <v>40431.127650462964</v>
      </c>
      <c r="U897" s="14">
        <f t="shared" si="89"/>
        <v>40476.127650462964</v>
      </c>
      <c r="V897">
        <f t="shared" si="90"/>
        <v>2010</v>
      </c>
    </row>
    <row r="898" spans="1:22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 t="shared" si="85"/>
        <v>5600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86"/>
        <v>40</v>
      </c>
      <c r="Q898">
        <f t="shared" si="87"/>
        <v>44.44</v>
      </c>
      <c r="R898" s="10" t="s">
        <v>8322</v>
      </c>
      <c r="S898" t="s">
        <v>8326</v>
      </c>
      <c r="T898" s="14">
        <f t="shared" si="88"/>
        <v>42218.872986111113</v>
      </c>
      <c r="U898" s="14">
        <f t="shared" si="89"/>
        <v>42244.166666666672</v>
      </c>
      <c r="V898">
        <f t="shared" si="90"/>
        <v>2015</v>
      </c>
    </row>
    <row r="899" spans="1:22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>
        <f t="shared" si="85"/>
        <v>1500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si="86"/>
        <v>0</v>
      </c>
      <c r="Q899">
        <f t="shared" si="87"/>
        <v>0</v>
      </c>
      <c r="R899" s="10" t="s">
        <v>8322</v>
      </c>
      <c r="S899" t="s">
        <v>8326</v>
      </c>
      <c r="T899" s="14">
        <f t="shared" si="88"/>
        <v>41211.688750000001</v>
      </c>
      <c r="U899" s="14">
        <f t="shared" si="89"/>
        <v>41241.730416666665</v>
      </c>
      <c r="V899">
        <f t="shared" si="90"/>
        <v>2012</v>
      </c>
    </row>
    <row r="900" spans="1:22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 t="shared" si="85"/>
        <v>1285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86"/>
        <v>3</v>
      </c>
      <c r="Q900">
        <f t="shared" si="87"/>
        <v>35</v>
      </c>
      <c r="R900" s="10" t="s">
        <v>8322</v>
      </c>
      <c r="S900" t="s">
        <v>8326</v>
      </c>
      <c r="T900" s="14">
        <f t="shared" si="88"/>
        <v>40878.758217592593</v>
      </c>
      <c r="U900" s="14">
        <f t="shared" si="89"/>
        <v>40923.758217592593</v>
      </c>
      <c r="V900">
        <f t="shared" si="90"/>
        <v>2011</v>
      </c>
    </row>
    <row r="901" spans="1:22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 t="shared" si="85"/>
        <v>515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86"/>
        <v>37</v>
      </c>
      <c r="Q901">
        <f t="shared" si="87"/>
        <v>35</v>
      </c>
      <c r="R901" s="10" t="s">
        <v>8322</v>
      </c>
      <c r="S901" t="s">
        <v>8326</v>
      </c>
      <c r="T901" s="14">
        <f t="shared" si="88"/>
        <v>40646.099097222221</v>
      </c>
      <c r="U901" s="14">
        <f t="shared" si="89"/>
        <v>40691.099097222221</v>
      </c>
      <c r="V901">
        <f t="shared" si="90"/>
        <v>2011</v>
      </c>
    </row>
    <row r="902" spans="1:22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 t="shared" si="85"/>
        <v>2511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86"/>
        <v>0</v>
      </c>
      <c r="Q902">
        <f t="shared" si="87"/>
        <v>10.5</v>
      </c>
      <c r="R902" s="10" t="s">
        <v>8322</v>
      </c>
      <c r="S902" t="s">
        <v>8325</v>
      </c>
      <c r="T902" s="14">
        <f t="shared" si="88"/>
        <v>42429.84956018519</v>
      </c>
      <c r="U902" s="14">
        <f t="shared" si="89"/>
        <v>42459.807893518519</v>
      </c>
      <c r="V902">
        <f t="shared" si="90"/>
        <v>2016</v>
      </c>
    </row>
    <row r="903" spans="1:22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>
        <f t="shared" si="85"/>
        <v>3250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86"/>
        <v>0</v>
      </c>
      <c r="Q903">
        <f t="shared" si="87"/>
        <v>0</v>
      </c>
      <c r="R903" s="10" t="s">
        <v>8322</v>
      </c>
      <c r="S903" t="s">
        <v>8325</v>
      </c>
      <c r="T903" s="14">
        <f t="shared" si="88"/>
        <v>40291.81150462963</v>
      </c>
      <c r="U903" s="14">
        <f t="shared" si="89"/>
        <v>40337.799305555556</v>
      </c>
      <c r="V903">
        <f t="shared" si="90"/>
        <v>2010</v>
      </c>
    </row>
    <row r="904" spans="1:22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 t="shared" si="85"/>
        <v>15045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86"/>
        <v>0</v>
      </c>
      <c r="Q904">
        <f t="shared" si="87"/>
        <v>30</v>
      </c>
      <c r="R904" s="10" t="s">
        <v>8322</v>
      </c>
      <c r="S904" t="s">
        <v>8325</v>
      </c>
      <c r="T904" s="14">
        <f t="shared" si="88"/>
        <v>41829.965532407405</v>
      </c>
      <c r="U904" s="14">
        <f t="shared" si="89"/>
        <v>41881.645833333336</v>
      </c>
      <c r="V904">
        <f t="shared" si="90"/>
        <v>2014</v>
      </c>
    </row>
    <row r="905" spans="1:22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 t="shared" si="85"/>
        <v>2580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86"/>
        <v>3</v>
      </c>
      <c r="Q905">
        <f t="shared" si="87"/>
        <v>40</v>
      </c>
      <c r="R905" s="10" t="s">
        <v>8322</v>
      </c>
      <c r="S905" t="s">
        <v>8325</v>
      </c>
      <c r="T905" s="14">
        <f t="shared" si="88"/>
        <v>41149.796064814815</v>
      </c>
      <c r="U905" s="14">
        <f t="shared" si="89"/>
        <v>41175.100694444445</v>
      </c>
      <c r="V905">
        <f t="shared" si="90"/>
        <v>2012</v>
      </c>
    </row>
    <row r="906" spans="1:22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 t="shared" si="85"/>
        <v>25076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86"/>
        <v>0</v>
      </c>
      <c r="Q906">
        <f t="shared" si="87"/>
        <v>50.33</v>
      </c>
      <c r="R906" s="10" t="s">
        <v>8322</v>
      </c>
      <c r="S906" t="s">
        <v>8325</v>
      </c>
      <c r="T906" s="14">
        <f t="shared" si="88"/>
        <v>42342.080289351856</v>
      </c>
      <c r="U906" s="14">
        <f t="shared" si="89"/>
        <v>42372.080289351856</v>
      </c>
      <c r="V906">
        <f t="shared" si="90"/>
        <v>2015</v>
      </c>
    </row>
    <row r="907" spans="1:22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 t="shared" si="85"/>
        <v>3348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86"/>
        <v>3</v>
      </c>
      <c r="Q907">
        <f t="shared" si="87"/>
        <v>32.67</v>
      </c>
      <c r="R907" s="10" t="s">
        <v>8322</v>
      </c>
      <c r="S907" t="s">
        <v>8325</v>
      </c>
      <c r="T907" s="14">
        <f t="shared" si="88"/>
        <v>40507.239884259259</v>
      </c>
      <c r="U907" s="14">
        <f t="shared" si="89"/>
        <v>40567.239884259259</v>
      </c>
      <c r="V907">
        <f t="shared" si="90"/>
        <v>2010</v>
      </c>
    </row>
    <row r="908" spans="1:22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>
        <f t="shared" si="85"/>
        <v>7500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86"/>
        <v>0</v>
      </c>
      <c r="Q908">
        <f t="shared" si="87"/>
        <v>0</v>
      </c>
      <c r="R908" s="10" t="s">
        <v>8322</v>
      </c>
      <c r="S908" t="s">
        <v>8325</v>
      </c>
      <c r="T908" s="14">
        <f t="shared" si="88"/>
        <v>41681.189699074072</v>
      </c>
      <c r="U908" s="14">
        <f t="shared" si="89"/>
        <v>41711.148032407407</v>
      </c>
      <c r="V908">
        <f t="shared" si="90"/>
        <v>2014</v>
      </c>
    </row>
    <row r="909" spans="1:22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>
        <f t="shared" si="85"/>
        <v>1450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86"/>
        <v>0</v>
      </c>
      <c r="Q909">
        <f t="shared" si="87"/>
        <v>0</v>
      </c>
      <c r="R909" s="10" t="s">
        <v>8322</v>
      </c>
      <c r="S909" t="s">
        <v>8325</v>
      </c>
      <c r="T909" s="14">
        <f t="shared" si="88"/>
        <v>40767.192395833335</v>
      </c>
      <c r="U909" s="14">
        <f t="shared" si="89"/>
        <v>40797.192395833335</v>
      </c>
      <c r="V909">
        <f t="shared" si="90"/>
        <v>2011</v>
      </c>
    </row>
    <row r="910" spans="1:22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>
        <f t="shared" si="85"/>
        <v>1250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86"/>
        <v>0</v>
      </c>
      <c r="Q910">
        <f t="shared" si="87"/>
        <v>0</v>
      </c>
      <c r="R910" s="10" t="s">
        <v>8322</v>
      </c>
      <c r="S910" t="s">
        <v>8325</v>
      </c>
      <c r="T910" s="14">
        <f t="shared" si="88"/>
        <v>40340.801562499997</v>
      </c>
      <c r="U910" s="14">
        <f t="shared" si="89"/>
        <v>40386.207638888889</v>
      </c>
      <c r="V910">
        <f t="shared" si="90"/>
        <v>2010</v>
      </c>
    </row>
    <row r="911" spans="1:22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 t="shared" si="85"/>
        <v>8260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86"/>
        <v>3</v>
      </c>
      <c r="Q911">
        <f t="shared" si="87"/>
        <v>65</v>
      </c>
      <c r="R911" s="10" t="s">
        <v>8322</v>
      </c>
      <c r="S911" t="s">
        <v>8325</v>
      </c>
      <c r="T911" s="14">
        <f t="shared" si="88"/>
        <v>41081.69027777778</v>
      </c>
      <c r="U911" s="14">
        <f t="shared" si="89"/>
        <v>41113.166666666664</v>
      </c>
      <c r="V911">
        <f t="shared" si="90"/>
        <v>2012</v>
      </c>
    </row>
    <row r="912" spans="1:22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 t="shared" si="85"/>
        <v>337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86"/>
        <v>22</v>
      </c>
      <c r="Q912">
        <f t="shared" si="87"/>
        <v>24.6</v>
      </c>
      <c r="R912" s="10" t="s">
        <v>8322</v>
      </c>
      <c r="S912" t="s">
        <v>8325</v>
      </c>
      <c r="T912" s="14">
        <f t="shared" si="88"/>
        <v>42737.545358796298</v>
      </c>
      <c r="U912" s="14">
        <f t="shared" si="89"/>
        <v>42797.545358796298</v>
      </c>
      <c r="V912">
        <f t="shared" si="90"/>
        <v>2017</v>
      </c>
    </row>
    <row r="913" spans="1:22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>
        <f t="shared" si="85"/>
        <v>50000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86"/>
        <v>0</v>
      </c>
      <c r="Q913">
        <f t="shared" si="87"/>
        <v>0</v>
      </c>
      <c r="R913" s="10" t="s">
        <v>8322</v>
      </c>
      <c r="S913" t="s">
        <v>8325</v>
      </c>
      <c r="T913" s="14">
        <f t="shared" si="88"/>
        <v>41642.005150462966</v>
      </c>
      <c r="U913" s="14">
        <f t="shared" si="89"/>
        <v>41663.005150462966</v>
      </c>
      <c r="V913">
        <f t="shared" si="90"/>
        <v>2014</v>
      </c>
    </row>
    <row r="914" spans="1:22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 t="shared" si="85"/>
        <v>1765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86"/>
        <v>1</v>
      </c>
      <c r="Q914">
        <f t="shared" si="87"/>
        <v>15</v>
      </c>
      <c r="R914" s="10" t="s">
        <v>8322</v>
      </c>
      <c r="S914" t="s">
        <v>8325</v>
      </c>
      <c r="T914" s="14">
        <f t="shared" si="88"/>
        <v>41194.109340277777</v>
      </c>
      <c r="U914" s="14">
        <f t="shared" si="89"/>
        <v>41254.151006944441</v>
      </c>
      <c r="V914">
        <f t="shared" si="90"/>
        <v>2012</v>
      </c>
    </row>
    <row r="915" spans="1:22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 t="shared" si="85"/>
        <v>15991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86"/>
        <v>7</v>
      </c>
      <c r="Q915">
        <f t="shared" si="87"/>
        <v>82.58</v>
      </c>
      <c r="R915" s="10" t="s">
        <v>8322</v>
      </c>
      <c r="S915" t="s">
        <v>8325</v>
      </c>
      <c r="T915" s="14">
        <f t="shared" si="88"/>
        <v>41004.139108796298</v>
      </c>
      <c r="U915" s="14">
        <f t="shared" si="89"/>
        <v>41034.139108796298</v>
      </c>
      <c r="V915">
        <f t="shared" si="90"/>
        <v>2012</v>
      </c>
    </row>
    <row r="916" spans="1:22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>
        <f t="shared" si="85"/>
        <v>750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86"/>
        <v>0</v>
      </c>
      <c r="Q916">
        <f t="shared" si="87"/>
        <v>0</v>
      </c>
      <c r="R916" s="10" t="s">
        <v>8322</v>
      </c>
      <c r="S916" t="s">
        <v>8325</v>
      </c>
      <c r="T916" s="14">
        <f t="shared" si="88"/>
        <v>41116.763275462967</v>
      </c>
      <c r="U916" s="14">
        <f t="shared" si="89"/>
        <v>41146.763275462967</v>
      </c>
      <c r="V916">
        <f t="shared" si="90"/>
        <v>2012</v>
      </c>
    </row>
    <row r="917" spans="1:22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 t="shared" si="85"/>
        <v>3438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86"/>
        <v>6</v>
      </c>
      <c r="Q917">
        <f t="shared" si="87"/>
        <v>41.67</v>
      </c>
      <c r="R917" s="10" t="s">
        <v>8322</v>
      </c>
      <c r="S917" t="s">
        <v>8325</v>
      </c>
      <c r="T917" s="14">
        <f t="shared" si="88"/>
        <v>40937.679560185185</v>
      </c>
      <c r="U917" s="14">
        <f t="shared" si="89"/>
        <v>40969.207638888889</v>
      </c>
      <c r="V917">
        <f t="shared" si="90"/>
        <v>2012</v>
      </c>
    </row>
    <row r="918" spans="1:22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>
        <f t="shared" si="85"/>
        <v>1650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86"/>
        <v>0</v>
      </c>
      <c r="Q918">
        <f t="shared" si="87"/>
        <v>0</v>
      </c>
      <c r="R918" s="10" t="s">
        <v>8322</v>
      </c>
      <c r="S918" t="s">
        <v>8325</v>
      </c>
      <c r="T918" s="14">
        <f t="shared" si="88"/>
        <v>40434.853402777779</v>
      </c>
      <c r="U918" s="14">
        <f t="shared" si="89"/>
        <v>40473.208333333336</v>
      </c>
      <c r="V918">
        <f t="shared" si="90"/>
        <v>2010</v>
      </c>
    </row>
    <row r="919" spans="1:22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 t="shared" si="85"/>
        <v>2515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86"/>
        <v>1</v>
      </c>
      <c r="Q919">
        <f t="shared" si="87"/>
        <v>30</v>
      </c>
      <c r="R919" s="10" t="s">
        <v>8322</v>
      </c>
      <c r="S919" t="s">
        <v>8325</v>
      </c>
      <c r="T919" s="14">
        <f t="shared" si="88"/>
        <v>41802.94363425926</v>
      </c>
      <c r="U919" s="14">
        <f t="shared" si="89"/>
        <v>41834.104166666664</v>
      </c>
      <c r="V919">
        <f t="shared" si="90"/>
        <v>2014</v>
      </c>
    </row>
    <row r="920" spans="1:22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 t="shared" si="85"/>
        <v>2048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86"/>
        <v>5</v>
      </c>
      <c r="Q920">
        <f t="shared" si="87"/>
        <v>19.600000000000001</v>
      </c>
      <c r="R920" s="10" t="s">
        <v>8322</v>
      </c>
      <c r="S920" t="s">
        <v>8325</v>
      </c>
      <c r="T920" s="14">
        <f t="shared" si="88"/>
        <v>41944.916215277779</v>
      </c>
      <c r="U920" s="14">
        <f t="shared" si="89"/>
        <v>41974.957881944443</v>
      </c>
      <c r="V920">
        <f t="shared" si="90"/>
        <v>2014</v>
      </c>
    </row>
    <row r="921" spans="1:22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 t="shared" si="85"/>
        <v>10050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86"/>
        <v>1</v>
      </c>
      <c r="Q921">
        <f t="shared" si="87"/>
        <v>100</v>
      </c>
      <c r="R921" s="10" t="s">
        <v>8322</v>
      </c>
      <c r="S921" t="s">
        <v>8325</v>
      </c>
      <c r="T921" s="14">
        <f t="shared" si="88"/>
        <v>41227.641724537039</v>
      </c>
      <c r="U921" s="14">
        <f t="shared" si="89"/>
        <v>41262.641724537039</v>
      </c>
      <c r="V921">
        <f t="shared" si="90"/>
        <v>2012</v>
      </c>
    </row>
    <row r="922" spans="1:22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>
        <f t="shared" si="85"/>
        <v>2750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86"/>
        <v>0</v>
      </c>
      <c r="Q922">
        <f t="shared" si="87"/>
        <v>0</v>
      </c>
      <c r="R922" s="10" t="s">
        <v>8322</v>
      </c>
      <c r="S922" t="s">
        <v>8325</v>
      </c>
      <c r="T922" s="14">
        <f t="shared" si="88"/>
        <v>41562.67155092593</v>
      </c>
      <c r="U922" s="14">
        <f t="shared" si="89"/>
        <v>41592.713217592594</v>
      </c>
      <c r="V922">
        <f t="shared" si="90"/>
        <v>2013</v>
      </c>
    </row>
    <row r="923" spans="1:22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 t="shared" si="85"/>
        <v>9818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86"/>
        <v>31</v>
      </c>
      <c r="Q923">
        <f t="shared" si="87"/>
        <v>231.75</v>
      </c>
      <c r="R923" s="10" t="s">
        <v>8322</v>
      </c>
      <c r="S923" t="s">
        <v>8325</v>
      </c>
      <c r="T923" s="14">
        <f t="shared" si="88"/>
        <v>40847.171018518515</v>
      </c>
      <c r="U923" s="14">
        <f t="shared" si="89"/>
        <v>40889.212685185186</v>
      </c>
      <c r="V923">
        <f t="shared" si="90"/>
        <v>2011</v>
      </c>
    </row>
    <row r="924" spans="1:22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 t="shared" si="85"/>
        <v>16340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86"/>
        <v>21</v>
      </c>
      <c r="Q924">
        <f t="shared" si="87"/>
        <v>189.33</v>
      </c>
      <c r="R924" s="10" t="s">
        <v>8322</v>
      </c>
      <c r="S924" t="s">
        <v>8325</v>
      </c>
      <c r="T924" s="14">
        <f t="shared" si="88"/>
        <v>41878.530011574076</v>
      </c>
      <c r="U924" s="14">
        <f t="shared" si="89"/>
        <v>41913.530011574076</v>
      </c>
      <c r="V924">
        <f t="shared" si="90"/>
        <v>2014</v>
      </c>
    </row>
    <row r="925" spans="1:22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 t="shared" ref="F925:F988" si="91">ROUND(AVERAGE(D925:E925),0)</f>
        <v>7665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ref="P925:P988" si="92">ROUND(E925/D925*100,0)</f>
        <v>2</v>
      </c>
      <c r="Q925">
        <f t="shared" ref="Q925:Q988" si="93">IFERROR(ROUND(E925/M925,2),0)</f>
        <v>55</v>
      </c>
      <c r="R925" s="10" t="s">
        <v>8322</v>
      </c>
      <c r="S925" t="s">
        <v>8325</v>
      </c>
      <c r="T925" s="14">
        <f t="shared" ref="T925:T988" si="94">(((K925/60)/60)/24)+DATE(1970,1,1)</f>
        <v>41934.959756944445</v>
      </c>
      <c r="U925" s="14">
        <f t="shared" ref="U925:U988" si="95">(((J925/60)/60)/24)+DATE(1970,1,1)</f>
        <v>41965.001423611116</v>
      </c>
      <c r="V925">
        <f t="shared" ref="V925:V988" si="96">YEAR(T925)</f>
        <v>2014</v>
      </c>
    </row>
    <row r="926" spans="1:22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 t="shared" si="91"/>
        <v>1664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92"/>
        <v>11</v>
      </c>
      <c r="Q926">
        <f t="shared" si="93"/>
        <v>21.8</v>
      </c>
      <c r="R926" s="10" t="s">
        <v>8322</v>
      </c>
      <c r="S926" t="s">
        <v>8325</v>
      </c>
      <c r="T926" s="14">
        <f t="shared" si="94"/>
        <v>41288.942928240744</v>
      </c>
      <c r="U926" s="14">
        <f t="shared" si="95"/>
        <v>41318.942928240744</v>
      </c>
      <c r="V926">
        <f t="shared" si="96"/>
        <v>2013</v>
      </c>
    </row>
    <row r="927" spans="1:22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 t="shared" si="91"/>
        <v>3080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92"/>
        <v>3</v>
      </c>
      <c r="Q927">
        <f t="shared" si="93"/>
        <v>32</v>
      </c>
      <c r="R927" s="10" t="s">
        <v>8322</v>
      </c>
      <c r="S927" t="s">
        <v>8325</v>
      </c>
      <c r="T927" s="14">
        <f t="shared" si="94"/>
        <v>41575.880914351852</v>
      </c>
      <c r="U927" s="14">
        <f t="shared" si="95"/>
        <v>41605.922581018516</v>
      </c>
      <c r="V927">
        <f t="shared" si="96"/>
        <v>2013</v>
      </c>
    </row>
    <row r="928" spans="1:22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>
        <f t="shared" si="91"/>
        <v>3500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92"/>
        <v>0</v>
      </c>
      <c r="Q928">
        <f t="shared" si="93"/>
        <v>0</v>
      </c>
      <c r="R928" s="10" t="s">
        <v>8322</v>
      </c>
      <c r="S928" t="s">
        <v>8325</v>
      </c>
      <c r="T928" s="14">
        <f t="shared" si="94"/>
        <v>40338.02002314815</v>
      </c>
      <c r="U928" s="14">
        <f t="shared" si="95"/>
        <v>40367.944444444445</v>
      </c>
      <c r="V928">
        <f t="shared" si="96"/>
        <v>2010</v>
      </c>
    </row>
    <row r="929" spans="1:22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>
        <f t="shared" si="91"/>
        <v>10000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92"/>
        <v>0</v>
      </c>
      <c r="Q929">
        <f t="shared" si="93"/>
        <v>0</v>
      </c>
      <c r="R929" s="10" t="s">
        <v>8322</v>
      </c>
      <c r="S929" t="s">
        <v>8325</v>
      </c>
      <c r="T929" s="14">
        <f t="shared" si="94"/>
        <v>41013.822858796295</v>
      </c>
      <c r="U929" s="14">
        <f t="shared" si="95"/>
        <v>41043.822858796295</v>
      </c>
      <c r="V929">
        <f t="shared" si="96"/>
        <v>2012</v>
      </c>
    </row>
    <row r="930" spans="1:22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 t="shared" si="91"/>
        <v>8038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92"/>
        <v>11</v>
      </c>
      <c r="Q930">
        <f t="shared" si="93"/>
        <v>56.25</v>
      </c>
      <c r="R930" s="10" t="s">
        <v>8322</v>
      </c>
      <c r="S930" t="s">
        <v>8325</v>
      </c>
      <c r="T930" s="14">
        <f t="shared" si="94"/>
        <v>41180.86241898148</v>
      </c>
      <c r="U930" s="14">
        <f t="shared" si="95"/>
        <v>41231</v>
      </c>
      <c r="V930">
        <f t="shared" si="96"/>
        <v>2012</v>
      </c>
    </row>
    <row r="931" spans="1:22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>
        <f t="shared" si="91"/>
        <v>250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92"/>
        <v>0</v>
      </c>
      <c r="Q931">
        <f t="shared" si="93"/>
        <v>0</v>
      </c>
      <c r="R931" s="10" t="s">
        <v>8322</v>
      </c>
      <c r="S931" t="s">
        <v>8325</v>
      </c>
      <c r="T931" s="14">
        <f t="shared" si="94"/>
        <v>40978.238067129627</v>
      </c>
      <c r="U931" s="14">
        <f t="shared" si="95"/>
        <v>41008.196400462963</v>
      </c>
      <c r="V931">
        <f t="shared" si="96"/>
        <v>2012</v>
      </c>
    </row>
    <row r="932" spans="1:22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 t="shared" si="91"/>
        <v>623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92"/>
        <v>38</v>
      </c>
      <c r="Q932">
        <f t="shared" si="93"/>
        <v>69</v>
      </c>
      <c r="R932" s="10" t="s">
        <v>8322</v>
      </c>
      <c r="S932" t="s">
        <v>8325</v>
      </c>
      <c r="T932" s="14">
        <f t="shared" si="94"/>
        <v>40312.915578703702</v>
      </c>
      <c r="U932" s="14">
        <f t="shared" si="95"/>
        <v>40354.897222222222</v>
      </c>
      <c r="V932">
        <f t="shared" si="96"/>
        <v>2010</v>
      </c>
    </row>
    <row r="933" spans="1:22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 t="shared" si="91"/>
        <v>1066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92"/>
        <v>7</v>
      </c>
      <c r="Q933">
        <f t="shared" si="93"/>
        <v>18.71</v>
      </c>
      <c r="R933" s="10" t="s">
        <v>8322</v>
      </c>
      <c r="S933" t="s">
        <v>8325</v>
      </c>
      <c r="T933" s="14">
        <f t="shared" si="94"/>
        <v>41680.359976851854</v>
      </c>
      <c r="U933" s="14">
        <f t="shared" si="95"/>
        <v>41714.916666666664</v>
      </c>
      <c r="V933">
        <f t="shared" si="96"/>
        <v>2014</v>
      </c>
    </row>
    <row r="934" spans="1:22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 t="shared" si="91"/>
        <v>5441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92"/>
        <v>15</v>
      </c>
      <c r="Q934">
        <f t="shared" si="93"/>
        <v>46.03</v>
      </c>
      <c r="R934" s="10" t="s">
        <v>8322</v>
      </c>
      <c r="S934" t="s">
        <v>8325</v>
      </c>
      <c r="T934" s="14">
        <f t="shared" si="94"/>
        <v>41310.969270833331</v>
      </c>
      <c r="U934" s="14">
        <f t="shared" si="95"/>
        <v>41355.927604166667</v>
      </c>
      <c r="V934">
        <f t="shared" si="96"/>
        <v>2013</v>
      </c>
    </row>
    <row r="935" spans="1:22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 t="shared" si="91"/>
        <v>1060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92"/>
        <v>6</v>
      </c>
      <c r="Q935">
        <f t="shared" si="93"/>
        <v>60</v>
      </c>
      <c r="R935" s="10" t="s">
        <v>8322</v>
      </c>
      <c r="S935" t="s">
        <v>8325</v>
      </c>
      <c r="T935" s="14">
        <f t="shared" si="94"/>
        <v>41711.169085648151</v>
      </c>
      <c r="U935" s="14">
        <f t="shared" si="95"/>
        <v>41771.169085648151</v>
      </c>
      <c r="V935">
        <f t="shared" si="96"/>
        <v>2014</v>
      </c>
    </row>
    <row r="936" spans="1:22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 t="shared" si="91"/>
        <v>3260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92"/>
        <v>30</v>
      </c>
      <c r="Q936">
        <f t="shared" si="93"/>
        <v>50.67</v>
      </c>
      <c r="R936" s="10" t="s">
        <v>8322</v>
      </c>
      <c r="S936" t="s">
        <v>8325</v>
      </c>
      <c r="T936" s="14">
        <f t="shared" si="94"/>
        <v>41733.737083333333</v>
      </c>
      <c r="U936" s="14">
        <f t="shared" si="95"/>
        <v>41763.25</v>
      </c>
      <c r="V936">
        <f t="shared" si="96"/>
        <v>2014</v>
      </c>
    </row>
    <row r="937" spans="1:22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 t="shared" si="91"/>
        <v>1775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92"/>
        <v>1</v>
      </c>
      <c r="Q937">
        <f t="shared" si="93"/>
        <v>25</v>
      </c>
      <c r="R937" s="10" t="s">
        <v>8322</v>
      </c>
      <c r="S937" t="s">
        <v>8325</v>
      </c>
      <c r="T937" s="14">
        <f t="shared" si="94"/>
        <v>42368.333668981482</v>
      </c>
      <c r="U937" s="14">
        <f t="shared" si="95"/>
        <v>42398.333668981482</v>
      </c>
      <c r="V937">
        <f t="shared" si="96"/>
        <v>2015</v>
      </c>
    </row>
    <row r="938" spans="1:22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>
        <f t="shared" si="91"/>
        <v>700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92"/>
        <v>0</v>
      </c>
      <c r="Q938">
        <f t="shared" si="93"/>
        <v>0</v>
      </c>
      <c r="R938" s="10" t="s">
        <v>8322</v>
      </c>
      <c r="S938" t="s">
        <v>8325</v>
      </c>
      <c r="T938" s="14">
        <f t="shared" si="94"/>
        <v>40883.024178240739</v>
      </c>
      <c r="U938" s="14">
        <f t="shared" si="95"/>
        <v>40926.833333333336</v>
      </c>
      <c r="V938">
        <f t="shared" si="96"/>
        <v>2011</v>
      </c>
    </row>
    <row r="939" spans="1:22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 t="shared" si="91"/>
        <v>1770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92"/>
        <v>1</v>
      </c>
      <c r="Q939">
        <f t="shared" si="93"/>
        <v>20</v>
      </c>
      <c r="R939" s="10" t="s">
        <v>8322</v>
      </c>
      <c r="S939" t="s">
        <v>8325</v>
      </c>
      <c r="T939" s="14">
        <f t="shared" si="94"/>
        <v>41551.798113425924</v>
      </c>
      <c r="U939" s="14">
        <f t="shared" si="95"/>
        <v>41581.839780092596</v>
      </c>
      <c r="V939">
        <f t="shared" si="96"/>
        <v>2013</v>
      </c>
    </row>
    <row r="940" spans="1:22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 t="shared" si="91"/>
        <v>3513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92"/>
        <v>0</v>
      </c>
      <c r="Q940">
        <f t="shared" si="93"/>
        <v>25</v>
      </c>
      <c r="R940" s="10" t="s">
        <v>8322</v>
      </c>
      <c r="S940" t="s">
        <v>8325</v>
      </c>
      <c r="T940" s="14">
        <f t="shared" si="94"/>
        <v>41124.479722222226</v>
      </c>
      <c r="U940" s="14">
        <f t="shared" si="95"/>
        <v>41154.479722222226</v>
      </c>
      <c r="V940">
        <f t="shared" si="96"/>
        <v>2012</v>
      </c>
    </row>
    <row r="941" spans="1:22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 t="shared" si="91"/>
        <v>1395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92"/>
        <v>1</v>
      </c>
      <c r="Q941">
        <f t="shared" si="93"/>
        <v>20</v>
      </c>
      <c r="R941" s="10" t="s">
        <v>8322</v>
      </c>
      <c r="S941" t="s">
        <v>8325</v>
      </c>
      <c r="T941" s="14">
        <f t="shared" si="94"/>
        <v>41416.763171296298</v>
      </c>
      <c r="U941" s="14">
        <f t="shared" si="95"/>
        <v>41455.831944444442</v>
      </c>
      <c r="V941">
        <f t="shared" si="96"/>
        <v>2013</v>
      </c>
    </row>
    <row r="942" spans="1:22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 t="shared" si="91"/>
        <v>5272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92"/>
        <v>17</v>
      </c>
      <c r="Q942">
        <f t="shared" si="93"/>
        <v>110.29</v>
      </c>
      <c r="R942" s="10" t="s">
        <v>8316</v>
      </c>
      <c r="S942" t="s">
        <v>8318</v>
      </c>
      <c r="T942" s="14">
        <f t="shared" si="94"/>
        <v>42182.008402777778</v>
      </c>
      <c r="U942" s="14">
        <f t="shared" si="95"/>
        <v>42227.008402777778</v>
      </c>
      <c r="V942">
        <f t="shared" si="96"/>
        <v>2015</v>
      </c>
    </row>
    <row r="943" spans="1:22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 t="shared" si="91"/>
        <v>25581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92"/>
        <v>2</v>
      </c>
      <c r="Q943">
        <f t="shared" si="93"/>
        <v>37.450000000000003</v>
      </c>
      <c r="R943" s="10" t="s">
        <v>8316</v>
      </c>
      <c r="S943" t="s">
        <v>8318</v>
      </c>
      <c r="T943" s="14">
        <f t="shared" si="94"/>
        <v>42746.096585648149</v>
      </c>
      <c r="U943" s="14">
        <f t="shared" si="95"/>
        <v>42776.096585648149</v>
      </c>
      <c r="V943">
        <f t="shared" si="96"/>
        <v>2017</v>
      </c>
    </row>
    <row r="944" spans="1:22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 t="shared" si="91"/>
        <v>4084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92"/>
        <v>9</v>
      </c>
      <c r="Q944">
        <f t="shared" si="93"/>
        <v>41.75</v>
      </c>
      <c r="R944" s="10" t="s">
        <v>8316</v>
      </c>
      <c r="S944" t="s">
        <v>8318</v>
      </c>
      <c r="T944" s="14">
        <f t="shared" si="94"/>
        <v>42382.843287037031</v>
      </c>
      <c r="U944" s="14">
        <f t="shared" si="95"/>
        <v>42418.843287037031</v>
      </c>
      <c r="V944">
        <f t="shared" si="96"/>
        <v>2016</v>
      </c>
    </row>
    <row r="945" spans="1:22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 t="shared" si="91"/>
        <v>1645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92"/>
        <v>10</v>
      </c>
      <c r="Q945">
        <f t="shared" si="93"/>
        <v>24.08</v>
      </c>
      <c r="R945" s="10" t="s">
        <v>8316</v>
      </c>
      <c r="S945" t="s">
        <v>8318</v>
      </c>
      <c r="T945" s="14">
        <f t="shared" si="94"/>
        <v>42673.66788194445</v>
      </c>
      <c r="U945" s="14">
        <f t="shared" si="95"/>
        <v>42703.709548611107</v>
      </c>
      <c r="V945">
        <f t="shared" si="96"/>
        <v>2016</v>
      </c>
    </row>
    <row r="946" spans="1:22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 t="shared" si="91"/>
        <v>28332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92"/>
        <v>13</v>
      </c>
      <c r="Q946">
        <f t="shared" si="93"/>
        <v>69.41</v>
      </c>
      <c r="R946" s="10" t="s">
        <v>8316</v>
      </c>
      <c r="S946" t="s">
        <v>8318</v>
      </c>
      <c r="T946" s="14">
        <f t="shared" si="94"/>
        <v>42444.583912037036</v>
      </c>
      <c r="U946" s="14">
        <f t="shared" si="95"/>
        <v>42478.583333333328</v>
      </c>
      <c r="V946">
        <f t="shared" si="96"/>
        <v>2016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 t="shared" si="91"/>
        <v>51242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92"/>
        <v>2</v>
      </c>
      <c r="Q947">
        <f t="shared" si="93"/>
        <v>155.25</v>
      </c>
      <c r="R947" s="10" t="s">
        <v>8316</v>
      </c>
      <c r="S947" t="s">
        <v>8318</v>
      </c>
      <c r="T947" s="14">
        <f t="shared" si="94"/>
        <v>42732.872986111113</v>
      </c>
      <c r="U947" s="14">
        <f t="shared" si="95"/>
        <v>42784.999305555553</v>
      </c>
      <c r="V947">
        <f t="shared" si="96"/>
        <v>2016</v>
      </c>
    </row>
    <row r="948" spans="1:22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 t="shared" si="91"/>
        <v>7643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92"/>
        <v>2</v>
      </c>
      <c r="Q948">
        <f t="shared" si="93"/>
        <v>57.2</v>
      </c>
      <c r="R948" s="10" t="s">
        <v>8316</v>
      </c>
      <c r="S948" t="s">
        <v>8318</v>
      </c>
      <c r="T948" s="14">
        <f t="shared" si="94"/>
        <v>42592.750555555554</v>
      </c>
      <c r="U948" s="14">
        <f t="shared" si="95"/>
        <v>42622.750555555554</v>
      </c>
      <c r="V948">
        <f t="shared" si="96"/>
        <v>2016</v>
      </c>
    </row>
    <row r="949" spans="1:22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>
        <f t="shared" si="91"/>
        <v>425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92"/>
        <v>0</v>
      </c>
      <c r="Q949">
        <f t="shared" si="93"/>
        <v>0</v>
      </c>
      <c r="R949" s="10" t="s">
        <v>8316</v>
      </c>
      <c r="S949" t="s">
        <v>8318</v>
      </c>
      <c r="T949" s="14">
        <f t="shared" si="94"/>
        <v>42491.781319444446</v>
      </c>
      <c r="U949" s="14">
        <f t="shared" si="95"/>
        <v>42551.781319444446</v>
      </c>
      <c r="V949">
        <f t="shared" si="96"/>
        <v>2016</v>
      </c>
    </row>
    <row r="950" spans="1:22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 t="shared" si="91"/>
        <v>2240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92"/>
        <v>12</v>
      </c>
      <c r="Q950">
        <f t="shared" si="93"/>
        <v>60</v>
      </c>
      <c r="R950" s="10" t="s">
        <v>8316</v>
      </c>
      <c r="S950" t="s">
        <v>8318</v>
      </c>
      <c r="T950" s="14">
        <f t="shared" si="94"/>
        <v>42411.828287037039</v>
      </c>
      <c r="U950" s="14">
        <f t="shared" si="95"/>
        <v>42441.828287037039</v>
      </c>
      <c r="V950">
        <f t="shared" si="96"/>
        <v>2016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 t="shared" si="91"/>
        <v>10137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92"/>
        <v>1</v>
      </c>
      <c r="Q951">
        <f t="shared" si="93"/>
        <v>39</v>
      </c>
      <c r="R951" s="10" t="s">
        <v>8316</v>
      </c>
      <c r="S951" t="s">
        <v>8318</v>
      </c>
      <c r="T951" s="14">
        <f t="shared" si="94"/>
        <v>42361.043703703705</v>
      </c>
      <c r="U951" s="14">
        <f t="shared" si="95"/>
        <v>42421.043703703705</v>
      </c>
      <c r="V951">
        <f t="shared" si="96"/>
        <v>2015</v>
      </c>
    </row>
    <row r="952" spans="1:22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 t="shared" si="91"/>
        <v>3201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92"/>
        <v>28</v>
      </c>
      <c r="Q952">
        <f t="shared" si="93"/>
        <v>58.42</v>
      </c>
      <c r="R952" s="10" t="s">
        <v>8316</v>
      </c>
      <c r="S952" t="s">
        <v>8318</v>
      </c>
      <c r="T952" s="14">
        <f t="shared" si="94"/>
        <v>42356.750706018516</v>
      </c>
      <c r="U952" s="14">
        <f t="shared" si="95"/>
        <v>42386.750706018516</v>
      </c>
      <c r="V952">
        <f t="shared" si="96"/>
        <v>2015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 t="shared" si="91"/>
        <v>34598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92"/>
        <v>38</v>
      </c>
      <c r="Q953">
        <f t="shared" si="93"/>
        <v>158.63999999999999</v>
      </c>
      <c r="R953" s="10" t="s">
        <v>8316</v>
      </c>
      <c r="S953" t="s">
        <v>8318</v>
      </c>
      <c r="T953" s="14">
        <f t="shared" si="94"/>
        <v>42480.653611111105</v>
      </c>
      <c r="U953" s="14">
        <f t="shared" si="95"/>
        <v>42525.653611111105</v>
      </c>
      <c r="V953">
        <f t="shared" si="96"/>
        <v>2016</v>
      </c>
    </row>
    <row r="954" spans="1:22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 t="shared" si="91"/>
        <v>34286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92"/>
        <v>40</v>
      </c>
      <c r="Q954">
        <f t="shared" si="93"/>
        <v>99.86</v>
      </c>
      <c r="R954" s="10" t="s">
        <v>8316</v>
      </c>
      <c r="S954" t="s">
        <v>8318</v>
      </c>
      <c r="T954" s="14">
        <f t="shared" si="94"/>
        <v>42662.613564814819</v>
      </c>
      <c r="U954" s="14">
        <f t="shared" si="95"/>
        <v>42692.655231481483</v>
      </c>
      <c r="V954">
        <f t="shared" si="96"/>
        <v>2016</v>
      </c>
    </row>
    <row r="955" spans="1:22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 t="shared" si="91"/>
        <v>7563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92"/>
        <v>1</v>
      </c>
      <c r="Q955">
        <f t="shared" si="93"/>
        <v>25.2</v>
      </c>
      <c r="R955" s="10" t="s">
        <v>8316</v>
      </c>
      <c r="S955" t="s">
        <v>8318</v>
      </c>
      <c r="T955" s="14">
        <f t="shared" si="94"/>
        <v>41999.164340277777</v>
      </c>
      <c r="U955" s="14">
        <f t="shared" si="95"/>
        <v>42029.164340277777</v>
      </c>
      <c r="V955">
        <f t="shared" si="96"/>
        <v>2014</v>
      </c>
    </row>
    <row r="956" spans="1:22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 t="shared" si="91"/>
        <v>10756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92"/>
        <v>43</v>
      </c>
      <c r="Q956">
        <f t="shared" si="93"/>
        <v>89.19</v>
      </c>
      <c r="R956" s="10" t="s">
        <v>8316</v>
      </c>
      <c r="S956" t="s">
        <v>8318</v>
      </c>
      <c r="T956" s="14">
        <f t="shared" si="94"/>
        <v>42194.833784722221</v>
      </c>
      <c r="U956" s="14">
        <f t="shared" si="95"/>
        <v>42236.833784722221</v>
      </c>
      <c r="V956">
        <f t="shared" si="96"/>
        <v>2015</v>
      </c>
    </row>
    <row r="957" spans="1:22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 t="shared" si="91"/>
        <v>158492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92"/>
        <v>6</v>
      </c>
      <c r="Q957">
        <f t="shared" si="93"/>
        <v>182.62</v>
      </c>
      <c r="R957" s="10" t="s">
        <v>8316</v>
      </c>
      <c r="S957" t="s">
        <v>8318</v>
      </c>
      <c r="T957" s="14">
        <f t="shared" si="94"/>
        <v>42586.295138888891</v>
      </c>
      <c r="U957" s="14">
        <f t="shared" si="95"/>
        <v>42626.295138888891</v>
      </c>
      <c r="V957">
        <f t="shared" si="96"/>
        <v>2016</v>
      </c>
    </row>
    <row r="958" spans="1:22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 t="shared" si="91"/>
        <v>25431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92"/>
        <v>2</v>
      </c>
      <c r="Q958">
        <f t="shared" si="93"/>
        <v>50.65</v>
      </c>
      <c r="R958" s="10" t="s">
        <v>8316</v>
      </c>
      <c r="S958" t="s">
        <v>8318</v>
      </c>
      <c r="T958" s="14">
        <f t="shared" si="94"/>
        <v>42060.913877314815</v>
      </c>
      <c r="U958" s="14">
        <f t="shared" si="95"/>
        <v>42120.872210648144</v>
      </c>
      <c r="V958">
        <f t="shared" si="96"/>
        <v>2015</v>
      </c>
    </row>
    <row r="959" spans="1:22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 t="shared" si="91"/>
        <v>6117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92"/>
        <v>2</v>
      </c>
      <c r="Q959">
        <f t="shared" si="93"/>
        <v>33.29</v>
      </c>
      <c r="R959" s="10" t="s">
        <v>8316</v>
      </c>
      <c r="S959" t="s">
        <v>8318</v>
      </c>
      <c r="T959" s="14">
        <f t="shared" si="94"/>
        <v>42660.552465277782</v>
      </c>
      <c r="U959" s="14">
        <f t="shared" si="95"/>
        <v>42691.594131944439</v>
      </c>
      <c r="V959">
        <f t="shared" si="96"/>
        <v>2016</v>
      </c>
    </row>
    <row r="960" spans="1:22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 t="shared" si="91"/>
        <v>4329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92"/>
        <v>11</v>
      </c>
      <c r="Q960">
        <f t="shared" si="93"/>
        <v>51.82</v>
      </c>
      <c r="R960" s="10" t="s">
        <v>8316</v>
      </c>
      <c r="S960" t="s">
        <v>8318</v>
      </c>
      <c r="T960" s="14">
        <f t="shared" si="94"/>
        <v>42082.802812499998</v>
      </c>
      <c r="U960" s="14">
        <f t="shared" si="95"/>
        <v>42104.207638888889</v>
      </c>
      <c r="V960">
        <f t="shared" si="96"/>
        <v>2015</v>
      </c>
    </row>
    <row r="961" spans="1:22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 t="shared" si="91"/>
        <v>34715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92"/>
        <v>39</v>
      </c>
      <c r="Q961">
        <f t="shared" si="93"/>
        <v>113.63</v>
      </c>
      <c r="R961" s="10" t="s">
        <v>8316</v>
      </c>
      <c r="S961" t="s">
        <v>8318</v>
      </c>
      <c r="T961" s="14">
        <f t="shared" si="94"/>
        <v>41993.174363425926</v>
      </c>
      <c r="U961" s="14">
        <f t="shared" si="95"/>
        <v>42023.174363425926</v>
      </c>
      <c r="V961">
        <f t="shared" si="96"/>
        <v>2014</v>
      </c>
    </row>
    <row r="962" spans="1:22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 t="shared" si="91"/>
        <v>40653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92"/>
        <v>46</v>
      </c>
      <c r="Q962">
        <f t="shared" si="93"/>
        <v>136.46</v>
      </c>
      <c r="R962" s="10" t="s">
        <v>8316</v>
      </c>
      <c r="S962" t="s">
        <v>8318</v>
      </c>
      <c r="T962" s="14">
        <f t="shared" si="94"/>
        <v>42766.626793981486</v>
      </c>
      <c r="U962" s="14">
        <f t="shared" si="95"/>
        <v>42808.585127314815</v>
      </c>
      <c r="V962">
        <f t="shared" si="96"/>
        <v>2017</v>
      </c>
    </row>
    <row r="963" spans="1:22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 t="shared" si="91"/>
        <v>67540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si="92"/>
        <v>42</v>
      </c>
      <c r="Q963">
        <f t="shared" si="93"/>
        <v>364.35</v>
      </c>
      <c r="R963" s="10" t="s">
        <v>8316</v>
      </c>
      <c r="S963" t="s">
        <v>8318</v>
      </c>
      <c r="T963" s="14">
        <f t="shared" si="94"/>
        <v>42740.693692129629</v>
      </c>
      <c r="U963" s="14">
        <f t="shared" si="95"/>
        <v>42786.791666666672</v>
      </c>
      <c r="V963">
        <f t="shared" si="96"/>
        <v>2017</v>
      </c>
    </row>
    <row r="964" spans="1:22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 t="shared" si="91"/>
        <v>1606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92"/>
        <v>28</v>
      </c>
      <c r="Q964">
        <f t="shared" si="93"/>
        <v>19.239999999999998</v>
      </c>
      <c r="R964" s="10" t="s">
        <v>8316</v>
      </c>
      <c r="S964" t="s">
        <v>8318</v>
      </c>
      <c r="T964" s="14">
        <f t="shared" si="94"/>
        <v>42373.712418981479</v>
      </c>
      <c r="U964" s="14">
        <f t="shared" si="95"/>
        <v>42411.712418981479</v>
      </c>
      <c r="V964">
        <f t="shared" si="96"/>
        <v>2016</v>
      </c>
    </row>
    <row r="965" spans="1:22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 t="shared" si="91"/>
        <v>17689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92"/>
        <v>1</v>
      </c>
      <c r="Q965">
        <f t="shared" si="93"/>
        <v>41.89</v>
      </c>
      <c r="R965" s="10" t="s">
        <v>8316</v>
      </c>
      <c r="S965" t="s">
        <v>8318</v>
      </c>
      <c r="T965" s="14">
        <f t="shared" si="94"/>
        <v>42625.635636574079</v>
      </c>
      <c r="U965" s="14">
        <f t="shared" si="95"/>
        <v>42660.635636574079</v>
      </c>
      <c r="V965">
        <f t="shared" si="96"/>
        <v>2016</v>
      </c>
    </row>
    <row r="966" spans="1:22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 t="shared" si="91"/>
        <v>55440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92"/>
        <v>1</v>
      </c>
      <c r="Q966">
        <f t="shared" si="93"/>
        <v>30.31</v>
      </c>
      <c r="R966" s="10" t="s">
        <v>8316</v>
      </c>
      <c r="S966" t="s">
        <v>8318</v>
      </c>
      <c r="T966" s="14">
        <f t="shared" si="94"/>
        <v>42208.628692129627</v>
      </c>
      <c r="U966" s="14">
        <f t="shared" si="95"/>
        <v>42248.628692129627</v>
      </c>
      <c r="V966">
        <f t="shared" si="96"/>
        <v>2015</v>
      </c>
    </row>
    <row r="967" spans="1:22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 t="shared" si="91"/>
        <v>12649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92"/>
        <v>1</v>
      </c>
      <c r="Q967">
        <f t="shared" si="93"/>
        <v>49.67</v>
      </c>
      <c r="R967" s="10" t="s">
        <v>8316</v>
      </c>
      <c r="S967" t="s">
        <v>8318</v>
      </c>
      <c r="T967" s="14">
        <f t="shared" si="94"/>
        <v>42637.016736111109</v>
      </c>
      <c r="U967" s="14">
        <f t="shared" si="95"/>
        <v>42669.165972222225</v>
      </c>
      <c r="V967">
        <f t="shared" si="96"/>
        <v>2016</v>
      </c>
    </row>
    <row r="968" spans="1:22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 t="shared" si="91"/>
        <v>6888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92"/>
        <v>15</v>
      </c>
      <c r="Q968">
        <f t="shared" si="93"/>
        <v>59.2</v>
      </c>
      <c r="R968" s="10" t="s">
        <v>8316</v>
      </c>
      <c r="S968" t="s">
        <v>8318</v>
      </c>
      <c r="T968" s="14">
        <f t="shared" si="94"/>
        <v>42619.635787037041</v>
      </c>
      <c r="U968" s="14">
        <f t="shared" si="95"/>
        <v>42649.635787037041</v>
      </c>
      <c r="V968">
        <f t="shared" si="96"/>
        <v>2016</v>
      </c>
    </row>
    <row r="969" spans="1:22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 t="shared" si="91"/>
        <v>11781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92"/>
        <v>18</v>
      </c>
      <c r="Q969">
        <f t="shared" si="93"/>
        <v>43.98</v>
      </c>
      <c r="R969" s="10" t="s">
        <v>8316</v>
      </c>
      <c r="S969" t="s">
        <v>8318</v>
      </c>
      <c r="T969" s="14">
        <f t="shared" si="94"/>
        <v>42422.254328703704</v>
      </c>
      <c r="U969" s="14">
        <f t="shared" si="95"/>
        <v>42482.21266203704</v>
      </c>
      <c r="V969">
        <f t="shared" si="96"/>
        <v>2016</v>
      </c>
    </row>
    <row r="970" spans="1:22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 t="shared" si="91"/>
        <v>4053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92"/>
        <v>1</v>
      </c>
      <c r="Q970">
        <f t="shared" si="93"/>
        <v>26.5</v>
      </c>
      <c r="R970" s="10" t="s">
        <v>8316</v>
      </c>
      <c r="S970" t="s">
        <v>8318</v>
      </c>
      <c r="T970" s="14">
        <f t="shared" si="94"/>
        <v>41836.847615740742</v>
      </c>
      <c r="U970" s="14">
        <f t="shared" si="95"/>
        <v>41866.847615740742</v>
      </c>
      <c r="V970">
        <f t="shared" si="96"/>
        <v>2014</v>
      </c>
    </row>
    <row r="971" spans="1:22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 t="shared" si="91"/>
        <v>22000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92"/>
        <v>47</v>
      </c>
      <c r="Q971">
        <f t="shared" si="93"/>
        <v>1272.73</v>
      </c>
      <c r="R971" s="10" t="s">
        <v>8316</v>
      </c>
      <c r="S971" t="s">
        <v>8318</v>
      </c>
      <c r="T971" s="14">
        <f t="shared" si="94"/>
        <v>42742.30332175926</v>
      </c>
      <c r="U971" s="14">
        <f t="shared" si="95"/>
        <v>42775.30332175926</v>
      </c>
      <c r="V971">
        <f t="shared" si="96"/>
        <v>2017</v>
      </c>
    </row>
    <row r="972" spans="1:22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 t="shared" si="91"/>
        <v>3648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92"/>
        <v>46</v>
      </c>
      <c r="Q972">
        <f t="shared" si="93"/>
        <v>164</v>
      </c>
      <c r="R972" s="10" t="s">
        <v>8316</v>
      </c>
      <c r="S972" t="s">
        <v>8318</v>
      </c>
      <c r="T972" s="14">
        <f t="shared" si="94"/>
        <v>42721.220520833333</v>
      </c>
      <c r="U972" s="14">
        <f t="shared" si="95"/>
        <v>42758.207638888889</v>
      </c>
      <c r="V972">
        <f t="shared" si="96"/>
        <v>2016</v>
      </c>
    </row>
    <row r="973" spans="1:22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 t="shared" si="91"/>
        <v>50113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92"/>
        <v>0</v>
      </c>
      <c r="Q973">
        <f t="shared" si="93"/>
        <v>45.2</v>
      </c>
      <c r="R973" s="10" t="s">
        <v>8316</v>
      </c>
      <c r="S973" t="s">
        <v>8318</v>
      </c>
      <c r="T973" s="14">
        <f t="shared" si="94"/>
        <v>42111.709027777775</v>
      </c>
      <c r="U973" s="14">
        <f t="shared" si="95"/>
        <v>42156.709027777775</v>
      </c>
      <c r="V973">
        <f t="shared" si="96"/>
        <v>2015</v>
      </c>
    </row>
    <row r="974" spans="1:22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 t="shared" si="91"/>
        <v>13463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92"/>
        <v>35</v>
      </c>
      <c r="Q974">
        <f t="shared" si="93"/>
        <v>153.88999999999999</v>
      </c>
      <c r="R974" s="10" t="s">
        <v>8316</v>
      </c>
      <c r="S974" t="s">
        <v>8318</v>
      </c>
      <c r="T974" s="14">
        <f t="shared" si="94"/>
        <v>41856.865717592591</v>
      </c>
      <c r="U974" s="14">
        <f t="shared" si="95"/>
        <v>41886.290972222225</v>
      </c>
      <c r="V974">
        <f t="shared" si="96"/>
        <v>2014</v>
      </c>
    </row>
    <row r="975" spans="1:22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 t="shared" si="91"/>
        <v>10206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92"/>
        <v>2</v>
      </c>
      <c r="Q975">
        <f t="shared" si="93"/>
        <v>51.38</v>
      </c>
      <c r="R975" s="10" t="s">
        <v>8316</v>
      </c>
      <c r="S975" t="s">
        <v>8318</v>
      </c>
      <c r="T975" s="14">
        <f t="shared" si="94"/>
        <v>42257.014965277776</v>
      </c>
      <c r="U975" s="14">
        <f t="shared" si="95"/>
        <v>42317.056631944448</v>
      </c>
      <c r="V975">
        <f t="shared" si="96"/>
        <v>2015</v>
      </c>
    </row>
    <row r="976" spans="1:22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 t="shared" si="91"/>
        <v>25140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92"/>
        <v>1</v>
      </c>
      <c r="Q976">
        <f t="shared" si="93"/>
        <v>93.33</v>
      </c>
      <c r="R976" s="10" t="s">
        <v>8316</v>
      </c>
      <c r="S976" t="s">
        <v>8318</v>
      </c>
      <c r="T976" s="14">
        <f t="shared" si="94"/>
        <v>42424.749490740738</v>
      </c>
      <c r="U976" s="14">
        <f t="shared" si="95"/>
        <v>42454.707824074074</v>
      </c>
      <c r="V976">
        <f t="shared" si="96"/>
        <v>2016</v>
      </c>
    </row>
    <row r="977" spans="1:22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 t="shared" si="91"/>
        <v>51304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92"/>
        <v>3</v>
      </c>
      <c r="Q977">
        <f t="shared" si="93"/>
        <v>108.63</v>
      </c>
      <c r="R977" s="10" t="s">
        <v>8316</v>
      </c>
      <c r="S977" t="s">
        <v>8318</v>
      </c>
      <c r="T977" s="14">
        <f t="shared" si="94"/>
        <v>42489.696585648147</v>
      </c>
      <c r="U977" s="14">
        <f t="shared" si="95"/>
        <v>42549.696585648147</v>
      </c>
      <c r="V977">
        <f t="shared" si="96"/>
        <v>2016</v>
      </c>
    </row>
    <row r="978" spans="1:22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 t="shared" si="91"/>
        <v>76445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92"/>
        <v>2</v>
      </c>
      <c r="Q978">
        <f t="shared" si="93"/>
        <v>160.5</v>
      </c>
      <c r="R978" s="10" t="s">
        <v>8316</v>
      </c>
      <c r="S978" t="s">
        <v>8318</v>
      </c>
      <c r="T978" s="14">
        <f t="shared" si="94"/>
        <v>42185.058993055558</v>
      </c>
      <c r="U978" s="14">
        <f t="shared" si="95"/>
        <v>42230.058993055558</v>
      </c>
      <c r="V978">
        <f t="shared" si="96"/>
        <v>2015</v>
      </c>
    </row>
    <row r="979" spans="1:22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 t="shared" si="91"/>
        <v>1805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92"/>
        <v>34</v>
      </c>
      <c r="Q979">
        <f t="shared" si="93"/>
        <v>75.75</v>
      </c>
      <c r="R979" s="10" t="s">
        <v>8316</v>
      </c>
      <c r="S979" t="s">
        <v>8318</v>
      </c>
      <c r="T979" s="14">
        <f t="shared" si="94"/>
        <v>42391.942094907412</v>
      </c>
      <c r="U979" s="14">
        <f t="shared" si="95"/>
        <v>42421.942094907412</v>
      </c>
      <c r="V979">
        <f t="shared" si="96"/>
        <v>2016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 t="shared" si="91"/>
        <v>135081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92"/>
        <v>56</v>
      </c>
      <c r="Q980">
        <f t="shared" si="93"/>
        <v>790.84</v>
      </c>
      <c r="R980" s="10" t="s">
        <v>8316</v>
      </c>
      <c r="S980" t="s">
        <v>8318</v>
      </c>
      <c r="T980" s="14">
        <f t="shared" si="94"/>
        <v>42395.309039351851</v>
      </c>
      <c r="U980" s="14">
        <f t="shared" si="95"/>
        <v>42425.309039351851</v>
      </c>
      <c r="V980">
        <f t="shared" si="96"/>
        <v>2016</v>
      </c>
    </row>
    <row r="981" spans="1:22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 t="shared" si="91"/>
        <v>31993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92"/>
        <v>83</v>
      </c>
      <c r="Q981">
        <f t="shared" si="93"/>
        <v>301.94</v>
      </c>
      <c r="R981" s="10" t="s">
        <v>8316</v>
      </c>
      <c r="S981" t="s">
        <v>8318</v>
      </c>
      <c r="T981" s="14">
        <f t="shared" si="94"/>
        <v>42506.416990740734</v>
      </c>
      <c r="U981" s="14">
        <f t="shared" si="95"/>
        <v>42541.790972222225</v>
      </c>
      <c r="V981">
        <f t="shared" si="96"/>
        <v>2016</v>
      </c>
    </row>
    <row r="982" spans="1:22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 t="shared" si="91"/>
        <v>5743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92"/>
        <v>15</v>
      </c>
      <c r="Q982">
        <f t="shared" si="93"/>
        <v>47.94</v>
      </c>
      <c r="R982" s="10" t="s">
        <v>8316</v>
      </c>
      <c r="S982" t="s">
        <v>8318</v>
      </c>
      <c r="T982" s="14">
        <f t="shared" si="94"/>
        <v>41928.904189814813</v>
      </c>
      <c r="U982" s="14">
        <f t="shared" si="95"/>
        <v>41973.945856481485</v>
      </c>
      <c r="V982">
        <f t="shared" si="96"/>
        <v>2014</v>
      </c>
    </row>
    <row r="983" spans="1:22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 t="shared" si="91"/>
        <v>44450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92"/>
        <v>0</v>
      </c>
      <c r="Q983">
        <f t="shared" si="93"/>
        <v>2.75</v>
      </c>
      <c r="R983" s="10" t="s">
        <v>8316</v>
      </c>
      <c r="S983" t="s">
        <v>8318</v>
      </c>
      <c r="T983" s="14">
        <f t="shared" si="94"/>
        <v>41830.947013888886</v>
      </c>
      <c r="U983" s="14">
        <f t="shared" si="95"/>
        <v>41860.947013888886</v>
      </c>
      <c r="V983">
        <f t="shared" si="96"/>
        <v>2014</v>
      </c>
    </row>
    <row r="984" spans="1:22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 t="shared" si="91"/>
        <v>8752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92"/>
        <v>0</v>
      </c>
      <c r="Q984">
        <f t="shared" si="93"/>
        <v>1</v>
      </c>
      <c r="R984" s="10" t="s">
        <v>8316</v>
      </c>
      <c r="S984" t="s">
        <v>8318</v>
      </c>
      <c r="T984" s="14">
        <f t="shared" si="94"/>
        <v>42615.753310185188</v>
      </c>
      <c r="U984" s="14">
        <f t="shared" si="95"/>
        <v>42645.753310185188</v>
      </c>
      <c r="V984">
        <f t="shared" si="96"/>
        <v>2016</v>
      </c>
    </row>
    <row r="985" spans="1:22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 t="shared" si="91"/>
        <v>67485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92"/>
        <v>30</v>
      </c>
      <c r="Q985">
        <f t="shared" si="93"/>
        <v>171.79</v>
      </c>
      <c r="R985" s="10" t="s">
        <v>8316</v>
      </c>
      <c r="S985" t="s">
        <v>8318</v>
      </c>
      <c r="T985" s="14">
        <f t="shared" si="94"/>
        <v>42574.667650462965</v>
      </c>
      <c r="U985" s="14">
        <f t="shared" si="95"/>
        <v>42605.870833333334</v>
      </c>
      <c r="V985">
        <f t="shared" si="96"/>
        <v>2016</v>
      </c>
    </row>
    <row r="986" spans="1:22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 t="shared" si="91"/>
        <v>5053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92"/>
        <v>1</v>
      </c>
      <c r="Q986">
        <f t="shared" si="93"/>
        <v>35.33</v>
      </c>
      <c r="R986" s="10" t="s">
        <v>8316</v>
      </c>
      <c r="S986" t="s">
        <v>8318</v>
      </c>
      <c r="T986" s="14">
        <f t="shared" si="94"/>
        <v>42061.11583333333</v>
      </c>
      <c r="U986" s="14">
        <f t="shared" si="95"/>
        <v>42091.074166666673</v>
      </c>
      <c r="V986">
        <f t="shared" si="96"/>
        <v>2015</v>
      </c>
    </row>
    <row r="987" spans="1:22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 t="shared" si="91"/>
        <v>15944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92"/>
        <v>6</v>
      </c>
      <c r="Q987">
        <f t="shared" si="93"/>
        <v>82.09</v>
      </c>
      <c r="R987" s="10" t="s">
        <v>8316</v>
      </c>
      <c r="S987" t="s">
        <v>8318</v>
      </c>
      <c r="T987" s="14">
        <f t="shared" si="94"/>
        <v>42339.967708333337</v>
      </c>
      <c r="U987" s="14">
        <f t="shared" si="95"/>
        <v>42369.958333333328</v>
      </c>
      <c r="V987">
        <f t="shared" si="96"/>
        <v>2015</v>
      </c>
    </row>
    <row r="988" spans="1:22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 t="shared" si="91"/>
        <v>11275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92"/>
        <v>13</v>
      </c>
      <c r="Q988">
        <f t="shared" si="93"/>
        <v>110.87</v>
      </c>
      <c r="R988" s="10" t="s">
        <v>8316</v>
      </c>
      <c r="S988" t="s">
        <v>8318</v>
      </c>
      <c r="T988" s="14">
        <f t="shared" si="94"/>
        <v>42324.767361111109</v>
      </c>
      <c r="U988" s="14">
        <f t="shared" si="95"/>
        <v>42379</v>
      </c>
      <c r="V988">
        <f t="shared" si="96"/>
        <v>2015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 t="shared" ref="F989:F1052" si="97">ROUND(AVERAGE(D989:E989),0)</f>
        <v>28305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ref="P989:P1052" si="98">ROUND(E989/D989*100,0)</f>
        <v>13</v>
      </c>
      <c r="Q989">
        <f t="shared" ref="Q989:Q1052" si="99">IFERROR(ROUND(E989/M989,2),0)</f>
        <v>161.22</v>
      </c>
      <c r="R989" s="10" t="s">
        <v>8316</v>
      </c>
      <c r="S989" t="s">
        <v>8318</v>
      </c>
      <c r="T989" s="14">
        <f t="shared" ref="T989:T1052" si="100">(((K989/60)/60)/24)+DATE(1970,1,1)</f>
        <v>41773.294560185182</v>
      </c>
      <c r="U989" s="14">
        <f t="shared" ref="U989:U1052" si="101">(((J989/60)/60)/24)+DATE(1970,1,1)</f>
        <v>41813.294560185182</v>
      </c>
      <c r="V989">
        <f t="shared" ref="V989:V1052" si="102">YEAR(T989)</f>
        <v>2014</v>
      </c>
    </row>
    <row r="990" spans="1:22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>
        <f t="shared" si="97"/>
        <v>2500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98"/>
        <v>0</v>
      </c>
      <c r="Q990">
        <f t="shared" si="99"/>
        <v>0</v>
      </c>
      <c r="R990" s="10" t="s">
        <v>8316</v>
      </c>
      <c r="S990" t="s">
        <v>8318</v>
      </c>
      <c r="T990" s="14">
        <f t="shared" si="100"/>
        <v>42614.356770833328</v>
      </c>
      <c r="U990" s="14">
        <f t="shared" si="101"/>
        <v>42644.356770833328</v>
      </c>
      <c r="V990">
        <f t="shared" si="102"/>
        <v>2016</v>
      </c>
    </row>
    <row r="991" spans="1:22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 t="shared" si="97"/>
        <v>5839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98"/>
        <v>17</v>
      </c>
      <c r="Q991">
        <f t="shared" si="99"/>
        <v>52.41</v>
      </c>
      <c r="R991" s="10" t="s">
        <v>8316</v>
      </c>
      <c r="S991" t="s">
        <v>8318</v>
      </c>
      <c r="T991" s="14">
        <f t="shared" si="100"/>
        <v>42611.933969907404</v>
      </c>
      <c r="U991" s="14">
        <f t="shared" si="101"/>
        <v>42641.933969907404</v>
      </c>
      <c r="V991">
        <f t="shared" si="102"/>
        <v>2016</v>
      </c>
    </row>
    <row r="992" spans="1:22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 t="shared" si="97"/>
        <v>12513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98"/>
        <v>0</v>
      </c>
      <c r="Q992">
        <f t="shared" si="99"/>
        <v>13</v>
      </c>
      <c r="R992" s="10" t="s">
        <v>8316</v>
      </c>
      <c r="S992" t="s">
        <v>8318</v>
      </c>
      <c r="T992" s="14">
        <f t="shared" si="100"/>
        <v>41855.784305555557</v>
      </c>
      <c r="U992" s="14">
        <f t="shared" si="101"/>
        <v>41885.784305555557</v>
      </c>
      <c r="V992">
        <f t="shared" si="102"/>
        <v>2014</v>
      </c>
    </row>
    <row r="993" spans="1:22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 t="shared" si="97"/>
        <v>2606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98"/>
        <v>4</v>
      </c>
      <c r="Q993">
        <f t="shared" si="99"/>
        <v>30.29</v>
      </c>
      <c r="R993" s="10" t="s">
        <v>8316</v>
      </c>
      <c r="S993" t="s">
        <v>8318</v>
      </c>
      <c r="T993" s="14">
        <f t="shared" si="100"/>
        <v>42538.75680555556</v>
      </c>
      <c r="U993" s="14">
        <f t="shared" si="101"/>
        <v>42563.785416666666</v>
      </c>
      <c r="V993">
        <f t="shared" si="102"/>
        <v>2016</v>
      </c>
    </row>
    <row r="994" spans="1:22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 t="shared" si="97"/>
        <v>50234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98"/>
        <v>0</v>
      </c>
      <c r="Q994">
        <f t="shared" si="99"/>
        <v>116.75</v>
      </c>
      <c r="R994" s="10" t="s">
        <v>8316</v>
      </c>
      <c r="S994" t="s">
        <v>8318</v>
      </c>
      <c r="T994" s="14">
        <f t="shared" si="100"/>
        <v>42437.924988425926</v>
      </c>
      <c r="U994" s="14">
        <f t="shared" si="101"/>
        <v>42497.883321759262</v>
      </c>
      <c r="V994">
        <f t="shared" si="102"/>
        <v>2016</v>
      </c>
    </row>
    <row r="995" spans="1:22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 t="shared" si="97"/>
        <v>43781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98"/>
        <v>25</v>
      </c>
      <c r="Q995">
        <f t="shared" si="99"/>
        <v>89.6</v>
      </c>
      <c r="R995" s="10" t="s">
        <v>8316</v>
      </c>
      <c r="S995" t="s">
        <v>8318</v>
      </c>
      <c r="T995" s="14">
        <f t="shared" si="100"/>
        <v>42652.964907407411</v>
      </c>
      <c r="U995" s="14">
        <f t="shared" si="101"/>
        <v>42686.208333333328</v>
      </c>
      <c r="V995">
        <f t="shared" si="102"/>
        <v>2016</v>
      </c>
    </row>
    <row r="996" spans="1:22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 t="shared" si="97"/>
        <v>102335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98"/>
        <v>2</v>
      </c>
      <c r="Q996">
        <f t="shared" si="99"/>
        <v>424.45</v>
      </c>
      <c r="R996" s="10" t="s">
        <v>8316</v>
      </c>
      <c r="S996" t="s">
        <v>8318</v>
      </c>
      <c r="T996" s="14">
        <f t="shared" si="100"/>
        <v>41921.263078703705</v>
      </c>
      <c r="U996" s="14">
        <f t="shared" si="101"/>
        <v>41973.957638888889</v>
      </c>
      <c r="V996">
        <f t="shared" si="102"/>
        <v>2014</v>
      </c>
    </row>
    <row r="997" spans="1:22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 t="shared" si="97"/>
        <v>5363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98"/>
        <v>7</v>
      </c>
      <c r="Q997">
        <f t="shared" si="99"/>
        <v>80.67</v>
      </c>
      <c r="R997" s="10" t="s">
        <v>8316</v>
      </c>
      <c r="S997" t="s">
        <v>8318</v>
      </c>
      <c r="T997" s="14">
        <f t="shared" si="100"/>
        <v>41947.940740740742</v>
      </c>
      <c r="U997" s="14">
        <f t="shared" si="101"/>
        <v>41972.666666666672</v>
      </c>
      <c r="V997">
        <f t="shared" si="102"/>
        <v>2014</v>
      </c>
    </row>
    <row r="998" spans="1:22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 t="shared" si="97"/>
        <v>2033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98"/>
        <v>2</v>
      </c>
      <c r="Q998">
        <f t="shared" si="99"/>
        <v>13</v>
      </c>
      <c r="R998" s="10" t="s">
        <v>8316</v>
      </c>
      <c r="S998" t="s">
        <v>8318</v>
      </c>
      <c r="T998" s="14">
        <f t="shared" si="100"/>
        <v>41817.866435185184</v>
      </c>
      <c r="U998" s="14">
        <f t="shared" si="101"/>
        <v>41847.643750000003</v>
      </c>
      <c r="V998">
        <f t="shared" si="102"/>
        <v>2014</v>
      </c>
    </row>
    <row r="999" spans="1:22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 t="shared" si="97"/>
        <v>2533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98"/>
        <v>1</v>
      </c>
      <c r="Q999">
        <f t="shared" si="99"/>
        <v>8.1300000000000008</v>
      </c>
      <c r="R999" s="10" t="s">
        <v>8316</v>
      </c>
      <c r="S999" t="s">
        <v>8318</v>
      </c>
      <c r="T999" s="14">
        <f t="shared" si="100"/>
        <v>41941.10297453704</v>
      </c>
      <c r="U999" s="14">
        <f t="shared" si="101"/>
        <v>41971.144641203704</v>
      </c>
      <c r="V999">
        <f t="shared" si="102"/>
        <v>2014</v>
      </c>
    </row>
    <row r="1000" spans="1:22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 t="shared" si="97"/>
        <v>47568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98"/>
        <v>59</v>
      </c>
      <c r="Q1000">
        <f t="shared" si="99"/>
        <v>153.43</v>
      </c>
      <c r="R1000" s="10" t="s">
        <v>8316</v>
      </c>
      <c r="S1000" t="s">
        <v>8318</v>
      </c>
      <c r="T1000" s="14">
        <f t="shared" si="100"/>
        <v>42282.168993055559</v>
      </c>
      <c r="U1000" s="14">
        <f t="shared" si="101"/>
        <v>42327.210659722223</v>
      </c>
      <c r="V1000">
        <f t="shared" si="102"/>
        <v>2015</v>
      </c>
    </row>
    <row r="1001" spans="1:22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 t="shared" si="97"/>
        <v>80842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98"/>
        <v>8</v>
      </c>
      <c r="Q1001">
        <f t="shared" si="99"/>
        <v>292.08</v>
      </c>
      <c r="R1001" s="10" t="s">
        <v>8316</v>
      </c>
      <c r="S1001" t="s">
        <v>8318</v>
      </c>
      <c r="T1001" s="14">
        <f t="shared" si="100"/>
        <v>41926.29965277778</v>
      </c>
      <c r="U1001" s="14">
        <f t="shared" si="101"/>
        <v>41956.334722222222</v>
      </c>
      <c r="V1001">
        <f t="shared" si="102"/>
        <v>2014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 t="shared" si="97"/>
        <v>457262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98"/>
        <v>2</v>
      </c>
      <c r="Q1002">
        <f t="shared" si="99"/>
        <v>3304</v>
      </c>
      <c r="R1002" s="10" t="s">
        <v>8316</v>
      </c>
      <c r="S1002" t="s">
        <v>8318</v>
      </c>
      <c r="T1002" s="14">
        <f t="shared" si="100"/>
        <v>42749.059722222228</v>
      </c>
      <c r="U1002" s="14">
        <f t="shared" si="101"/>
        <v>42809.018055555556</v>
      </c>
      <c r="V1002">
        <f t="shared" si="102"/>
        <v>2017</v>
      </c>
    </row>
    <row r="1003" spans="1:22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 t="shared" si="97"/>
        <v>5100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98"/>
        <v>104</v>
      </c>
      <c r="Q1003">
        <f t="shared" si="99"/>
        <v>1300</v>
      </c>
      <c r="R1003" s="10" t="s">
        <v>8316</v>
      </c>
      <c r="S1003" t="s">
        <v>8318</v>
      </c>
      <c r="T1003" s="14">
        <f t="shared" si="100"/>
        <v>42720.720057870371</v>
      </c>
      <c r="U1003" s="14">
        <f t="shared" si="101"/>
        <v>42765.720057870371</v>
      </c>
      <c r="V1003">
        <f t="shared" si="102"/>
        <v>2016</v>
      </c>
    </row>
    <row r="1004" spans="1:22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 t="shared" si="97"/>
        <v>6480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98"/>
        <v>30</v>
      </c>
      <c r="Q1004">
        <f t="shared" si="99"/>
        <v>134.55000000000001</v>
      </c>
      <c r="R1004" s="10" t="s">
        <v>8316</v>
      </c>
      <c r="S1004" t="s">
        <v>8318</v>
      </c>
      <c r="T1004" s="14">
        <f t="shared" si="100"/>
        <v>42325.684189814812</v>
      </c>
      <c r="U1004" s="14">
        <f t="shared" si="101"/>
        <v>42355.249305555553</v>
      </c>
      <c r="V1004">
        <f t="shared" si="102"/>
        <v>2015</v>
      </c>
    </row>
    <row r="1005" spans="1:22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 t="shared" si="97"/>
        <v>11606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98"/>
        <v>16</v>
      </c>
      <c r="Q1005">
        <f t="shared" si="99"/>
        <v>214.07</v>
      </c>
      <c r="R1005" s="10" t="s">
        <v>8316</v>
      </c>
      <c r="S1005" t="s">
        <v>8318</v>
      </c>
      <c r="T1005" s="14">
        <f t="shared" si="100"/>
        <v>42780.709039351852</v>
      </c>
      <c r="U1005" s="14">
        <f t="shared" si="101"/>
        <v>42810.667372685188</v>
      </c>
      <c r="V1005">
        <f t="shared" si="102"/>
        <v>2017</v>
      </c>
    </row>
    <row r="1006" spans="1:22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 t="shared" si="97"/>
        <v>22776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98"/>
        <v>82</v>
      </c>
      <c r="Q1006">
        <f t="shared" si="99"/>
        <v>216.34</v>
      </c>
      <c r="R1006" s="10" t="s">
        <v>8316</v>
      </c>
      <c r="S1006" t="s">
        <v>8318</v>
      </c>
      <c r="T1006" s="14">
        <f t="shared" si="100"/>
        <v>42388.708645833336</v>
      </c>
      <c r="U1006" s="14">
        <f t="shared" si="101"/>
        <v>42418.708645833336</v>
      </c>
      <c r="V1006">
        <f t="shared" si="102"/>
        <v>2016</v>
      </c>
    </row>
    <row r="1007" spans="1:22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 t="shared" si="97"/>
        <v>175051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98"/>
        <v>75</v>
      </c>
      <c r="Q1007">
        <f t="shared" si="99"/>
        <v>932.31</v>
      </c>
      <c r="R1007" s="10" t="s">
        <v>8316</v>
      </c>
      <c r="S1007" t="s">
        <v>8318</v>
      </c>
      <c r="T1007" s="14">
        <f t="shared" si="100"/>
        <v>42276.624803240738</v>
      </c>
      <c r="U1007" s="14">
        <f t="shared" si="101"/>
        <v>42307.624803240738</v>
      </c>
      <c r="V1007">
        <f t="shared" si="102"/>
        <v>2015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 t="shared" si="97"/>
        <v>2117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98"/>
        <v>6</v>
      </c>
      <c r="Q1008">
        <f t="shared" si="99"/>
        <v>29.25</v>
      </c>
      <c r="R1008" s="10" t="s">
        <v>8316</v>
      </c>
      <c r="S1008" t="s">
        <v>8318</v>
      </c>
      <c r="T1008" s="14">
        <f t="shared" si="100"/>
        <v>41977.040185185186</v>
      </c>
      <c r="U1008" s="14">
        <f t="shared" si="101"/>
        <v>41985.299305555556</v>
      </c>
      <c r="V1008">
        <f t="shared" si="102"/>
        <v>2014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 t="shared" si="97"/>
        <v>21648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98"/>
        <v>44</v>
      </c>
      <c r="Q1009">
        <f t="shared" si="99"/>
        <v>174.95</v>
      </c>
      <c r="R1009" s="10" t="s">
        <v>8316</v>
      </c>
      <c r="S1009" t="s">
        <v>8318</v>
      </c>
      <c r="T1009" s="14">
        <f t="shared" si="100"/>
        <v>42676.583599537036</v>
      </c>
      <c r="U1009" s="14">
        <f t="shared" si="101"/>
        <v>42718.6252662037</v>
      </c>
      <c r="V1009">
        <f t="shared" si="102"/>
        <v>2016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 t="shared" si="97"/>
        <v>46875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98"/>
        <v>0</v>
      </c>
      <c r="Q1010">
        <f t="shared" si="99"/>
        <v>250</v>
      </c>
      <c r="R1010" s="10" t="s">
        <v>8316</v>
      </c>
      <c r="S1010" t="s">
        <v>8318</v>
      </c>
      <c r="T1010" s="14">
        <f t="shared" si="100"/>
        <v>42702.809201388889</v>
      </c>
      <c r="U1010" s="14">
        <f t="shared" si="101"/>
        <v>42732.809201388889</v>
      </c>
      <c r="V1010">
        <f t="shared" si="102"/>
        <v>2016</v>
      </c>
    </row>
    <row r="1011" spans="1:22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 t="shared" si="97"/>
        <v>28283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98"/>
        <v>13</v>
      </c>
      <c r="Q1011">
        <f t="shared" si="99"/>
        <v>65</v>
      </c>
      <c r="R1011" s="10" t="s">
        <v>8316</v>
      </c>
      <c r="S1011" t="s">
        <v>8318</v>
      </c>
      <c r="T1011" s="14">
        <f t="shared" si="100"/>
        <v>42510.604699074072</v>
      </c>
      <c r="U1011" s="14">
        <f t="shared" si="101"/>
        <v>42540.604699074072</v>
      </c>
      <c r="V1011">
        <f t="shared" si="102"/>
        <v>2016</v>
      </c>
    </row>
    <row r="1012" spans="1:22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 t="shared" si="97"/>
        <v>57735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98"/>
        <v>0</v>
      </c>
      <c r="Q1012">
        <f t="shared" si="99"/>
        <v>55</v>
      </c>
      <c r="R1012" s="10" t="s">
        <v>8316</v>
      </c>
      <c r="S1012" t="s">
        <v>8318</v>
      </c>
      <c r="T1012" s="14">
        <f t="shared" si="100"/>
        <v>42561.829421296294</v>
      </c>
      <c r="U1012" s="14">
        <f t="shared" si="101"/>
        <v>42618.124305555553</v>
      </c>
      <c r="V1012">
        <f t="shared" si="102"/>
        <v>2016</v>
      </c>
    </row>
    <row r="1013" spans="1:22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 t="shared" si="97"/>
        <v>10038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98"/>
        <v>0</v>
      </c>
      <c r="Q1013">
        <f t="shared" si="99"/>
        <v>75</v>
      </c>
      <c r="R1013" s="10" t="s">
        <v>8316</v>
      </c>
      <c r="S1013" t="s">
        <v>8318</v>
      </c>
      <c r="T1013" s="14">
        <f t="shared" si="100"/>
        <v>41946.898090277777</v>
      </c>
      <c r="U1013" s="14">
        <f t="shared" si="101"/>
        <v>41991.898090277777</v>
      </c>
      <c r="V1013">
        <f t="shared" si="102"/>
        <v>2014</v>
      </c>
    </row>
    <row r="1014" spans="1:22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 t="shared" si="97"/>
        <v>540876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98"/>
        <v>21535</v>
      </c>
      <c r="Q1014">
        <f t="shared" si="99"/>
        <v>1389.36</v>
      </c>
      <c r="R1014" s="10" t="s">
        <v>8316</v>
      </c>
      <c r="S1014" t="s">
        <v>8318</v>
      </c>
      <c r="T1014" s="14">
        <f t="shared" si="100"/>
        <v>42714.440416666665</v>
      </c>
      <c r="U1014" s="14">
        <f t="shared" si="101"/>
        <v>42759.440416666665</v>
      </c>
      <c r="V1014">
        <f t="shared" si="102"/>
        <v>2016</v>
      </c>
    </row>
    <row r="1015" spans="1:22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 t="shared" si="97"/>
        <v>16816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98"/>
        <v>35</v>
      </c>
      <c r="Q1015">
        <f t="shared" si="99"/>
        <v>95.91</v>
      </c>
      <c r="R1015" s="10" t="s">
        <v>8316</v>
      </c>
      <c r="S1015" t="s">
        <v>8318</v>
      </c>
      <c r="T1015" s="14">
        <f t="shared" si="100"/>
        <v>42339.833981481483</v>
      </c>
      <c r="U1015" s="14">
        <f t="shared" si="101"/>
        <v>42367.833333333328</v>
      </c>
      <c r="V1015">
        <f t="shared" si="102"/>
        <v>2015</v>
      </c>
    </row>
    <row r="1016" spans="1:22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 t="shared" si="97"/>
        <v>6530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98"/>
        <v>31</v>
      </c>
      <c r="Q1016">
        <f t="shared" si="99"/>
        <v>191.25</v>
      </c>
      <c r="R1016" s="10" t="s">
        <v>8316</v>
      </c>
      <c r="S1016" t="s">
        <v>8318</v>
      </c>
      <c r="T1016" s="14">
        <f t="shared" si="100"/>
        <v>41955.002488425926</v>
      </c>
      <c r="U1016" s="14">
        <f t="shared" si="101"/>
        <v>42005.002488425926</v>
      </c>
      <c r="V1016">
        <f t="shared" si="102"/>
        <v>2014</v>
      </c>
    </row>
    <row r="1017" spans="1:22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 t="shared" si="97"/>
        <v>4620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98"/>
        <v>3</v>
      </c>
      <c r="Q1017">
        <f t="shared" si="99"/>
        <v>40</v>
      </c>
      <c r="R1017" s="10" t="s">
        <v>8316</v>
      </c>
      <c r="S1017" t="s">
        <v>8318</v>
      </c>
      <c r="T1017" s="14">
        <f t="shared" si="100"/>
        <v>42303.878414351857</v>
      </c>
      <c r="U1017" s="14">
        <f t="shared" si="101"/>
        <v>42333.920081018514</v>
      </c>
      <c r="V1017">
        <f t="shared" si="102"/>
        <v>2015</v>
      </c>
    </row>
    <row r="1018" spans="1:22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 t="shared" si="97"/>
        <v>51421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98"/>
        <v>3</v>
      </c>
      <c r="Q1018">
        <f t="shared" si="99"/>
        <v>74.790000000000006</v>
      </c>
      <c r="R1018" s="10" t="s">
        <v>8316</v>
      </c>
      <c r="S1018" t="s">
        <v>8318</v>
      </c>
      <c r="T1018" s="14">
        <f t="shared" si="100"/>
        <v>42422.107129629629</v>
      </c>
      <c r="U1018" s="14">
        <f t="shared" si="101"/>
        <v>42467.065462962957</v>
      </c>
      <c r="V1018">
        <f t="shared" si="102"/>
        <v>2016</v>
      </c>
    </row>
    <row r="1019" spans="1:22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 t="shared" si="97"/>
        <v>153599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98"/>
        <v>23</v>
      </c>
      <c r="Q1019">
        <f t="shared" si="99"/>
        <v>161.12</v>
      </c>
      <c r="R1019" s="10" t="s">
        <v>8316</v>
      </c>
      <c r="S1019" t="s">
        <v>8318</v>
      </c>
      <c r="T1019" s="14">
        <f t="shared" si="100"/>
        <v>42289.675173611111</v>
      </c>
      <c r="U1019" s="14">
        <f t="shared" si="101"/>
        <v>42329.716840277775</v>
      </c>
      <c r="V1019">
        <f t="shared" si="102"/>
        <v>2015</v>
      </c>
    </row>
    <row r="1020" spans="1:22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 t="shared" si="97"/>
        <v>10311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98"/>
        <v>3</v>
      </c>
      <c r="Q1020">
        <f t="shared" si="99"/>
        <v>88.71</v>
      </c>
      <c r="R1020" s="10" t="s">
        <v>8316</v>
      </c>
      <c r="S1020" t="s">
        <v>8318</v>
      </c>
      <c r="T1020" s="14">
        <f t="shared" si="100"/>
        <v>42535.492280092592</v>
      </c>
      <c r="U1020" s="14">
        <f t="shared" si="101"/>
        <v>42565.492280092592</v>
      </c>
      <c r="V1020">
        <f t="shared" si="102"/>
        <v>2016</v>
      </c>
    </row>
    <row r="1021" spans="1:22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 t="shared" si="97"/>
        <v>33150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98"/>
        <v>47</v>
      </c>
      <c r="Q1021">
        <f t="shared" si="99"/>
        <v>53.25</v>
      </c>
      <c r="R1021" s="10" t="s">
        <v>8316</v>
      </c>
      <c r="S1021" t="s">
        <v>8318</v>
      </c>
      <c r="T1021" s="14">
        <f t="shared" si="100"/>
        <v>42009.973946759259</v>
      </c>
      <c r="U1021" s="14">
        <f t="shared" si="101"/>
        <v>42039.973946759259</v>
      </c>
      <c r="V1021">
        <f t="shared" si="102"/>
        <v>2015</v>
      </c>
    </row>
    <row r="1022" spans="1:22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 t="shared" si="97"/>
        <v>2368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98"/>
        <v>206</v>
      </c>
      <c r="Q1022">
        <f t="shared" si="99"/>
        <v>106.2</v>
      </c>
      <c r="R1022" s="10" t="s">
        <v>8322</v>
      </c>
      <c r="S1022" t="s">
        <v>8327</v>
      </c>
      <c r="T1022" s="14">
        <f t="shared" si="100"/>
        <v>42127.069548611107</v>
      </c>
      <c r="U1022" s="14">
        <f t="shared" si="101"/>
        <v>42157.032638888893</v>
      </c>
      <c r="V1022">
        <f t="shared" si="102"/>
        <v>2015</v>
      </c>
    </row>
    <row r="1023" spans="1:22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 t="shared" si="97"/>
        <v>6777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98"/>
        <v>352</v>
      </c>
      <c r="Q1023">
        <f t="shared" si="99"/>
        <v>22.08</v>
      </c>
      <c r="R1023" s="10" t="s">
        <v>8322</v>
      </c>
      <c r="S1023" t="s">
        <v>8327</v>
      </c>
      <c r="T1023" s="14">
        <f t="shared" si="100"/>
        <v>42271.251979166671</v>
      </c>
      <c r="U1023" s="14">
        <f t="shared" si="101"/>
        <v>42294.166666666672</v>
      </c>
      <c r="V1023">
        <f t="shared" si="102"/>
        <v>2015</v>
      </c>
    </row>
    <row r="1024" spans="1:22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 t="shared" si="97"/>
        <v>2149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98"/>
        <v>115</v>
      </c>
      <c r="Q1024">
        <f t="shared" si="99"/>
        <v>31.05</v>
      </c>
      <c r="R1024" s="10" t="s">
        <v>8322</v>
      </c>
      <c r="S1024" t="s">
        <v>8327</v>
      </c>
      <c r="T1024" s="14">
        <f t="shared" si="100"/>
        <v>42111.646724537044</v>
      </c>
      <c r="U1024" s="14">
        <f t="shared" si="101"/>
        <v>42141.646724537044</v>
      </c>
      <c r="V1024">
        <f t="shared" si="102"/>
        <v>2015</v>
      </c>
    </row>
    <row r="1025" spans="1:22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 t="shared" si="97"/>
        <v>3372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98"/>
        <v>237</v>
      </c>
      <c r="Q1025">
        <f t="shared" si="99"/>
        <v>36.21</v>
      </c>
      <c r="R1025" s="10" t="s">
        <v>8322</v>
      </c>
      <c r="S1025" t="s">
        <v>8327</v>
      </c>
      <c r="T1025" s="14">
        <f t="shared" si="100"/>
        <v>42145.919687500005</v>
      </c>
      <c r="U1025" s="14">
        <f t="shared" si="101"/>
        <v>42175.919687500005</v>
      </c>
      <c r="V1025">
        <f t="shared" si="102"/>
        <v>2015</v>
      </c>
    </row>
    <row r="1026" spans="1:22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 t="shared" si="97"/>
        <v>21864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98"/>
        <v>119</v>
      </c>
      <c r="Q1026">
        <f t="shared" si="99"/>
        <v>388.98</v>
      </c>
      <c r="R1026" s="10" t="s">
        <v>8322</v>
      </c>
      <c r="S1026" t="s">
        <v>8327</v>
      </c>
      <c r="T1026" s="14">
        <f t="shared" si="100"/>
        <v>42370.580590277779</v>
      </c>
      <c r="U1026" s="14">
        <f t="shared" si="101"/>
        <v>42400.580590277779</v>
      </c>
      <c r="V1026">
        <f t="shared" si="102"/>
        <v>2016</v>
      </c>
    </row>
    <row r="1027" spans="1:22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 t="shared" si="97"/>
        <v>73475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si="98"/>
        <v>110</v>
      </c>
      <c r="Q1027">
        <f t="shared" si="99"/>
        <v>71.849999999999994</v>
      </c>
      <c r="R1027" s="10" t="s">
        <v>8322</v>
      </c>
      <c r="S1027" t="s">
        <v>8327</v>
      </c>
      <c r="T1027" s="14">
        <f t="shared" si="100"/>
        <v>42049.833761574075</v>
      </c>
      <c r="U1027" s="14">
        <f t="shared" si="101"/>
        <v>42079.792094907403</v>
      </c>
      <c r="V1027">
        <f t="shared" si="102"/>
        <v>2015</v>
      </c>
    </row>
    <row r="1028" spans="1:22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 t="shared" si="97"/>
        <v>7000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98"/>
        <v>100</v>
      </c>
      <c r="Q1028">
        <f t="shared" si="99"/>
        <v>57.38</v>
      </c>
      <c r="R1028" s="10" t="s">
        <v>8322</v>
      </c>
      <c r="S1028" t="s">
        <v>8327</v>
      </c>
      <c r="T1028" s="14">
        <f t="shared" si="100"/>
        <v>42426.407592592594</v>
      </c>
      <c r="U1028" s="14">
        <f t="shared" si="101"/>
        <v>42460.365925925929</v>
      </c>
      <c r="V1028">
        <f t="shared" si="102"/>
        <v>2016</v>
      </c>
    </row>
    <row r="1029" spans="1:22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 t="shared" si="97"/>
        <v>7617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98"/>
        <v>103</v>
      </c>
      <c r="Q1029">
        <f t="shared" si="99"/>
        <v>69.67</v>
      </c>
      <c r="R1029" s="10" t="s">
        <v>8322</v>
      </c>
      <c r="S1029" t="s">
        <v>8327</v>
      </c>
      <c r="T1029" s="14">
        <f t="shared" si="100"/>
        <v>41905.034108796295</v>
      </c>
      <c r="U1029" s="14">
        <f t="shared" si="101"/>
        <v>41935.034108796295</v>
      </c>
      <c r="V1029">
        <f t="shared" si="102"/>
        <v>2014</v>
      </c>
    </row>
    <row r="1030" spans="1:22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 t="shared" si="97"/>
        <v>10864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98"/>
        <v>117</v>
      </c>
      <c r="Q1030">
        <f t="shared" si="99"/>
        <v>45.99</v>
      </c>
      <c r="R1030" s="10" t="s">
        <v>8322</v>
      </c>
      <c r="S1030" t="s">
        <v>8327</v>
      </c>
      <c r="T1030" s="14">
        <f t="shared" si="100"/>
        <v>42755.627372685187</v>
      </c>
      <c r="U1030" s="14">
        <f t="shared" si="101"/>
        <v>42800.833333333328</v>
      </c>
      <c r="V1030">
        <f t="shared" si="102"/>
        <v>2017</v>
      </c>
    </row>
    <row r="1031" spans="1:22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 t="shared" si="97"/>
        <v>10588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98"/>
        <v>112</v>
      </c>
      <c r="Q1031">
        <f t="shared" si="99"/>
        <v>79.260000000000005</v>
      </c>
      <c r="R1031" s="10" t="s">
        <v>8322</v>
      </c>
      <c r="S1031" t="s">
        <v>8327</v>
      </c>
      <c r="T1031" s="14">
        <f t="shared" si="100"/>
        <v>42044.711886574078</v>
      </c>
      <c r="U1031" s="14">
        <f t="shared" si="101"/>
        <v>42098.915972222225</v>
      </c>
      <c r="V1031">
        <f t="shared" si="102"/>
        <v>2015</v>
      </c>
    </row>
    <row r="1032" spans="1:22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 t="shared" si="97"/>
        <v>4421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98"/>
        <v>342</v>
      </c>
      <c r="Q1032">
        <f t="shared" si="99"/>
        <v>43.03</v>
      </c>
      <c r="R1032" s="10" t="s">
        <v>8322</v>
      </c>
      <c r="S1032" t="s">
        <v>8327</v>
      </c>
      <c r="T1032" s="14">
        <f t="shared" si="100"/>
        <v>42611.483206018514</v>
      </c>
      <c r="U1032" s="14">
        <f t="shared" si="101"/>
        <v>42625.483206018514</v>
      </c>
      <c r="V1032">
        <f t="shared" si="102"/>
        <v>2016</v>
      </c>
    </row>
    <row r="1033" spans="1:22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 t="shared" si="97"/>
        <v>10370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98"/>
        <v>107</v>
      </c>
      <c r="Q1033">
        <f t="shared" si="99"/>
        <v>108.48</v>
      </c>
      <c r="R1033" s="10" t="s">
        <v>8322</v>
      </c>
      <c r="S1033" t="s">
        <v>8327</v>
      </c>
      <c r="T1033" s="14">
        <f t="shared" si="100"/>
        <v>42324.764004629629</v>
      </c>
      <c r="U1033" s="14">
        <f t="shared" si="101"/>
        <v>42354.764004629629</v>
      </c>
      <c r="V1033">
        <f t="shared" si="102"/>
        <v>2015</v>
      </c>
    </row>
    <row r="1034" spans="1:22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 t="shared" si="97"/>
        <v>5629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98"/>
        <v>108</v>
      </c>
      <c r="Q1034">
        <f t="shared" si="99"/>
        <v>61.03</v>
      </c>
      <c r="R1034" s="10" t="s">
        <v>8322</v>
      </c>
      <c r="S1034" t="s">
        <v>8327</v>
      </c>
      <c r="T1034" s="14">
        <f t="shared" si="100"/>
        <v>42514.666956018518</v>
      </c>
      <c r="U1034" s="14">
        <f t="shared" si="101"/>
        <v>42544.666956018518</v>
      </c>
      <c r="V1034">
        <f t="shared" si="102"/>
        <v>2016</v>
      </c>
    </row>
    <row r="1035" spans="1:22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 t="shared" si="97"/>
        <v>1347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98"/>
        <v>103</v>
      </c>
      <c r="Q1035">
        <f t="shared" si="99"/>
        <v>50.59</v>
      </c>
      <c r="R1035" s="10" t="s">
        <v>8322</v>
      </c>
      <c r="S1035" t="s">
        <v>8327</v>
      </c>
      <c r="T1035" s="14">
        <f t="shared" si="100"/>
        <v>42688.732407407413</v>
      </c>
      <c r="U1035" s="14">
        <f t="shared" si="101"/>
        <v>42716.732407407413</v>
      </c>
      <c r="V1035">
        <f t="shared" si="102"/>
        <v>2016</v>
      </c>
    </row>
    <row r="1036" spans="1:22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 t="shared" si="97"/>
        <v>5750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98"/>
        <v>130</v>
      </c>
      <c r="Q1036">
        <f t="shared" si="99"/>
        <v>39.159999999999997</v>
      </c>
      <c r="R1036" s="10" t="s">
        <v>8322</v>
      </c>
      <c r="S1036" t="s">
        <v>8327</v>
      </c>
      <c r="T1036" s="14">
        <f t="shared" si="100"/>
        <v>42555.166712962964</v>
      </c>
      <c r="U1036" s="14">
        <f t="shared" si="101"/>
        <v>42587.165972222225</v>
      </c>
      <c r="V1036">
        <f t="shared" si="102"/>
        <v>2016</v>
      </c>
    </row>
    <row r="1037" spans="1:22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 t="shared" si="97"/>
        <v>4776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98"/>
        <v>108</v>
      </c>
      <c r="Q1037">
        <f t="shared" si="99"/>
        <v>65.16</v>
      </c>
      <c r="R1037" s="10" t="s">
        <v>8322</v>
      </c>
      <c r="S1037" t="s">
        <v>8327</v>
      </c>
      <c r="T1037" s="14">
        <f t="shared" si="100"/>
        <v>42016.641435185185</v>
      </c>
      <c r="U1037" s="14">
        <f t="shared" si="101"/>
        <v>42046.641435185185</v>
      </c>
      <c r="V1037">
        <f t="shared" si="102"/>
        <v>2015</v>
      </c>
    </row>
    <row r="1038" spans="1:22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 t="shared" si="97"/>
        <v>4778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98"/>
        <v>112</v>
      </c>
      <c r="Q1038">
        <f t="shared" si="99"/>
        <v>23.96</v>
      </c>
      <c r="R1038" s="10" t="s">
        <v>8322</v>
      </c>
      <c r="S1038" t="s">
        <v>8327</v>
      </c>
      <c r="T1038" s="14">
        <f t="shared" si="100"/>
        <v>41249.448958333334</v>
      </c>
      <c r="U1038" s="14">
        <f t="shared" si="101"/>
        <v>41281.333333333336</v>
      </c>
      <c r="V1038">
        <f t="shared" si="102"/>
        <v>2012</v>
      </c>
    </row>
    <row r="1039" spans="1:22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 t="shared" si="97"/>
        <v>1011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98"/>
        <v>102</v>
      </c>
      <c r="Q1039">
        <f t="shared" si="99"/>
        <v>48.62</v>
      </c>
      <c r="R1039" s="10" t="s">
        <v>8322</v>
      </c>
      <c r="S1039" t="s">
        <v>8327</v>
      </c>
      <c r="T1039" s="14">
        <f t="shared" si="100"/>
        <v>42119.822476851856</v>
      </c>
      <c r="U1039" s="14">
        <f t="shared" si="101"/>
        <v>42142.208333333328</v>
      </c>
      <c r="V1039">
        <f t="shared" si="102"/>
        <v>2015</v>
      </c>
    </row>
    <row r="1040" spans="1:22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 t="shared" si="97"/>
        <v>1840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98"/>
        <v>145</v>
      </c>
      <c r="Q1040">
        <f t="shared" si="99"/>
        <v>35.74</v>
      </c>
      <c r="R1040" s="10" t="s">
        <v>8322</v>
      </c>
      <c r="S1040" t="s">
        <v>8327</v>
      </c>
      <c r="T1040" s="14">
        <f t="shared" si="100"/>
        <v>42418.231747685189</v>
      </c>
      <c r="U1040" s="14">
        <f t="shared" si="101"/>
        <v>42448.190081018518</v>
      </c>
      <c r="V1040">
        <f t="shared" si="102"/>
        <v>2016</v>
      </c>
    </row>
    <row r="1041" spans="1:22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 t="shared" si="97"/>
        <v>571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98"/>
        <v>128</v>
      </c>
      <c r="Q1041">
        <f t="shared" si="99"/>
        <v>21.37</v>
      </c>
      <c r="R1041" s="10" t="s">
        <v>8322</v>
      </c>
      <c r="S1041" t="s">
        <v>8327</v>
      </c>
      <c r="T1041" s="14">
        <f t="shared" si="100"/>
        <v>42692.109328703707</v>
      </c>
      <c r="U1041" s="14">
        <f t="shared" si="101"/>
        <v>42717.332638888889</v>
      </c>
      <c r="V1041">
        <f t="shared" si="102"/>
        <v>2016</v>
      </c>
    </row>
    <row r="1042" spans="1:22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 t="shared" si="97"/>
        <v>42625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98"/>
        <v>0</v>
      </c>
      <c r="Q1042">
        <f t="shared" si="99"/>
        <v>250</v>
      </c>
      <c r="R1042" s="10" t="s">
        <v>8328</v>
      </c>
      <c r="S1042" t="s">
        <v>8329</v>
      </c>
      <c r="T1042" s="14">
        <f t="shared" si="100"/>
        <v>42579.708437499998</v>
      </c>
      <c r="U1042" s="14">
        <f t="shared" si="101"/>
        <v>42609.708437499998</v>
      </c>
      <c r="V1042">
        <f t="shared" si="102"/>
        <v>2016</v>
      </c>
    </row>
    <row r="1043" spans="1:22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>
        <f t="shared" si="97"/>
        <v>25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98"/>
        <v>0</v>
      </c>
      <c r="Q1043">
        <f t="shared" si="99"/>
        <v>0</v>
      </c>
      <c r="R1043" s="10" t="s">
        <v>8328</v>
      </c>
      <c r="S1043" t="s">
        <v>8329</v>
      </c>
      <c r="T1043" s="14">
        <f t="shared" si="100"/>
        <v>41831.060092592597</v>
      </c>
      <c r="U1043" s="14">
        <f t="shared" si="101"/>
        <v>41851.060092592597</v>
      </c>
      <c r="V1043">
        <f t="shared" si="102"/>
        <v>2014</v>
      </c>
    </row>
    <row r="1044" spans="1:22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 t="shared" si="97"/>
        <v>330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98"/>
        <v>2</v>
      </c>
      <c r="Q1044">
        <f t="shared" si="99"/>
        <v>10</v>
      </c>
      <c r="R1044" s="10" t="s">
        <v>8328</v>
      </c>
      <c r="S1044" t="s">
        <v>8329</v>
      </c>
      <c r="T1044" s="14">
        <f t="shared" si="100"/>
        <v>41851.696157407408</v>
      </c>
      <c r="U1044" s="14">
        <f t="shared" si="101"/>
        <v>41894.416666666664</v>
      </c>
      <c r="V1044">
        <f t="shared" si="102"/>
        <v>2014</v>
      </c>
    </row>
    <row r="1045" spans="1:22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 t="shared" si="97"/>
        <v>54269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98"/>
        <v>9</v>
      </c>
      <c r="Q1045">
        <f t="shared" si="99"/>
        <v>29.24</v>
      </c>
      <c r="R1045" s="10" t="s">
        <v>8328</v>
      </c>
      <c r="S1045" t="s">
        <v>8329</v>
      </c>
      <c r="T1045" s="14">
        <f t="shared" si="100"/>
        <v>42114.252951388888</v>
      </c>
      <c r="U1045" s="14">
        <f t="shared" si="101"/>
        <v>42144.252951388888</v>
      </c>
      <c r="V1045">
        <f t="shared" si="102"/>
        <v>2015</v>
      </c>
    </row>
    <row r="1046" spans="1:22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 t="shared" si="97"/>
        <v>3503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98"/>
        <v>0</v>
      </c>
      <c r="Q1046">
        <f t="shared" si="99"/>
        <v>3</v>
      </c>
      <c r="R1046" s="10" t="s">
        <v>8328</v>
      </c>
      <c r="S1046" t="s">
        <v>8329</v>
      </c>
      <c r="T1046" s="14">
        <f t="shared" si="100"/>
        <v>42011.925937499997</v>
      </c>
      <c r="U1046" s="14">
        <f t="shared" si="101"/>
        <v>42068.852083333331</v>
      </c>
      <c r="V1046">
        <f t="shared" si="102"/>
        <v>2015</v>
      </c>
    </row>
    <row r="1047" spans="1:22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 t="shared" si="97"/>
        <v>5133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98"/>
        <v>3</v>
      </c>
      <c r="Q1047">
        <f t="shared" si="99"/>
        <v>33.25</v>
      </c>
      <c r="R1047" s="10" t="s">
        <v>8328</v>
      </c>
      <c r="S1047" t="s">
        <v>8329</v>
      </c>
      <c r="T1047" s="14">
        <f t="shared" si="100"/>
        <v>41844.874421296299</v>
      </c>
      <c r="U1047" s="14">
        <f t="shared" si="101"/>
        <v>41874.874421296299</v>
      </c>
      <c r="V1047">
        <f t="shared" si="102"/>
        <v>2014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>
        <f t="shared" si="97"/>
        <v>1500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98"/>
        <v>0</v>
      </c>
      <c r="Q1048">
        <f t="shared" si="99"/>
        <v>0</v>
      </c>
      <c r="R1048" s="10" t="s">
        <v>8328</v>
      </c>
      <c r="S1048" t="s">
        <v>8329</v>
      </c>
      <c r="T1048" s="14">
        <f t="shared" si="100"/>
        <v>42319.851388888885</v>
      </c>
      <c r="U1048" s="14">
        <f t="shared" si="101"/>
        <v>42364.851388888885</v>
      </c>
      <c r="V1048">
        <f t="shared" si="102"/>
        <v>2015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 t="shared" si="97"/>
        <v>1001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98"/>
        <v>0</v>
      </c>
      <c r="Q1049">
        <f t="shared" si="99"/>
        <v>1</v>
      </c>
      <c r="R1049" s="10" t="s">
        <v>8328</v>
      </c>
      <c r="S1049" t="s">
        <v>8329</v>
      </c>
      <c r="T1049" s="14">
        <f t="shared" si="100"/>
        <v>41918.818460648145</v>
      </c>
      <c r="U1049" s="14">
        <f t="shared" si="101"/>
        <v>41948.860127314816</v>
      </c>
      <c r="V1049">
        <f t="shared" si="102"/>
        <v>2014</v>
      </c>
    </row>
    <row r="1050" spans="1:22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 t="shared" si="97"/>
        <v>7606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98"/>
        <v>1</v>
      </c>
      <c r="Q1050">
        <f t="shared" si="99"/>
        <v>53</v>
      </c>
      <c r="R1050" s="10" t="s">
        <v>8328</v>
      </c>
      <c r="S1050" t="s">
        <v>8329</v>
      </c>
      <c r="T1050" s="14">
        <f t="shared" si="100"/>
        <v>42598.053113425922</v>
      </c>
      <c r="U1050" s="14">
        <f t="shared" si="101"/>
        <v>42638.053113425922</v>
      </c>
      <c r="V1050">
        <f t="shared" si="102"/>
        <v>2016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>
        <f t="shared" si="97"/>
        <v>6000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98"/>
        <v>0</v>
      </c>
      <c r="Q1051">
        <f t="shared" si="99"/>
        <v>0</v>
      </c>
      <c r="R1051" s="10" t="s">
        <v>8328</v>
      </c>
      <c r="S1051" t="s">
        <v>8329</v>
      </c>
      <c r="T1051" s="14">
        <f t="shared" si="100"/>
        <v>42382.431076388893</v>
      </c>
      <c r="U1051" s="14">
        <f t="shared" si="101"/>
        <v>42412.431076388893</v>
      </c>
      <c r="V1051">
        <f t="shared" si="102"/>
        <v>2016</v>
      </c>
    </row>
    <row r="1052" spans="1:22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>
        <f t="shared" si="97"/>
        <v>1250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98"/>
        <v>0</v>
      </c>
      <c r="Q1052">
        <f t="shared" si="99"/>
        <v>0</v>
      </c>
      <c r="R1052" s="10" t="s">
        <v>8328</v>
      </c>
      <c r="S1052" t="s">
        <v>8329</v>
      </c>
      <c r="T1052" s="14">
        <f t="shared" si="100"/>
        <v>42231.7971875</v>
      </c>
      <c r="U1052" s="14">
        <f t="shared" si="101"/>
        <v>42261.7971875</v>
      </c>
      <c r="V1052">
        <f t="shared" si="102"/>
        <v>2015</v>
      </c>
    </row>
    <row r="1053" spans="1:22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>
        <f t="shared" ref="F1053:F1116" si="103">ROUND(AVERAGE(D1053:E1053),0)</f>
        <v>250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ref="P1053:P1116" si="104">ROUND(E1053/D1053*100,0)</f>
        <v>0</v>
      </c>
      <c r="Q1053">
        <f t="shared" ref="Q1053:Q1116" si="105">IFERROR(ROUND(E1053/M1053,2),0)</f>
        <v>0</v>
      </c>
      <c r="R1053" s="10" t="s">
        <v>8328</v>
      </c>
      <c r="S1053" t="s">
        <v>8329</v>
      </c>
      <c r="T1053" s="14">
        <f t="shared" ref="T1053:T1116" si="106">(((K1053/60)/60)/24)+DATE(1970,1,1)</f>
        <v>41850.014178240745</v>
      </c>
      <c r="U1053" s="14">
        <f t="shared" ref="U1053:U1116" si="107">(((J1053/60)/60)/24)+DATE(1970,1,1)</f>
        <v>41878.014178240745</v>
      </c>
      <c r="V1053">
        <f t="shared" ref="V1053:V1116" si="108">YEAR(T1053)</f>
        <v>2014</v>
      </c>
    </row>
    <row r="1054" spans="1:22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>
        <f t="shared" si="103"/>
        <v>2168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104"/>
        <v>0</v>
      </c>
      <c r="Q1054">
        <f t="shared" si="105"/>
        <v>0</v>
      </c>
      <c r="R1054" s="10" t="s">
        <v>8328</v>
      </c>
      <c r="S1054" t="s">
        <v>8329</v>
      </c>
      <c r="T1054" s="14">
        <f t="shared" si="106"/>
        <v>42483.797395833331</v>
      </c>
      <c r="U1054" s="14">
        <f t="shared" si="107"/>
        <v>42527.839583333334</v>
      </c>
      <c r="V1054">
        <f t="shared" si="108"/>
        <v>2016</v>
      </c>
    </row>
    <row r="1055" spans="1:22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 t="shared" si="103"/>
        <v>758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104"/>
        <v>1</v>
      </c>
      <c r="Q1055">
        <f t="shared" si="105"/>
        <v>15</v>
      </c>
      <c r="R1055" s="10" t="s">
        <v>8328</v>
      </c>
      <c r="S1055" t="s">
        <v>8329</v>
      </c>
      <c r="T1055" s="14">
        <f t="shared" si="106"/>
        <v>42775.172824074078</v>
      </c>
      <c r="U1055" s="14">
        <f t="shared" si="107"/>
        <v>42800.172824074078</v>
      </c>
      <c r="V1055">
        <f t="shared" si="108"/>
        <v>2017</v>
      </c>
    </row>
    <row r="1056" spans="1:22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>
        <f t="shared" si="103"/>
        <v>1250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104"/>
        <v>0</v>
      </c>
      <c r="Q1056">
        <f t="shared" si="105"/>
        <v>0</v>
      </c>
      <c r="R1056" s="10" t="s">
        <v>8328</v>
      </c>
      <c r="S1056" t="s">
        <v>8329</v>
      </c>
      <c r="T1056" s="14">
        <f t="shared" si="106"/>
        <v>41831.851840277777</v>
      </c>
      <c r="U1056" s="14">
        <f t="shared" si="107"/>
        <v>41861.916666666664</v>
      </c>
      <c r="V1056">
        <f t="shared" si="108"/>
        <v>2014</v>
      </c>
    </row>
    <row r="1057" spans="1:22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>
        <f t="shared" si="103"/>
        <v>1750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104"/>
        <v>0</v>
      </c>
      <c r="Q1057">
        <f t="shared" si="105"/>
        <v>0</v>
      </c>
      <c r="R1057" s="10" t="s">
        <v>8328</v>
      </c>
      <c r="S1057" t="s">
        <v>8329</v>
      </c>
      <c r="T1057" s="14">
        <f t="shared" si="106"/>
        <v>42406.992418981477</v>
      </c>
      <c r="U1057" s="14">
        <f t="shared" si="107"/>
        <v>42436.992418981477</v>
      </c>
      <c r="V1057">
        <f t="shared" si="108"/>
        <v>2016</v>
      </c>
    </row>
    <row r="1058" spans="1:22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>
        <f t="shared" si="103"/>
        <v>5000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104"/>
        <v>0</v>
      </c>
      <c r="Q1058">
        <f t="shared" si="105"/>
        <v>0</v>
      </c>
      <c r="R1058" s="10" t="s">
        <v>8328</v>
      </c>
      <c r="S1058" t="s">
        <v>8329</v>
      </c>
      <c r="T1058" s="14">
        <f t="shared" si="106"/>
        <v>42058.719641203701</v>
      </c>
      <c r="U1058" s="14">
        <f t="shared" si="107"/>
        <v>42118.677974537044</v>
      </c>
      <c r="V1058">
        <f t="shared" si="108"/>
        <v>2015</v>
      </c>
    </row>
    <row r="1059" spans="1:22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>
        <f t="shared" si="103"/>
        <v>5000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104"/>
        <v>0</v>
      </c>
      <c r="Q1059">
        <f t="shared" si="105"/>
        <v>0</v>
      </c>
      <c r="R1059" s="10" t="s">
        <v>8328</v>
      </c>
      <c r="S1059" t="s">
        <v>8329</v>
      </c>
      <c r="T1059" s="14">
        <f t="shared" si="106"/>
        <v>42678.871331018512</v>
      </c>
      <c r="U1059" s="14">
        <f t="shared" si="107"/>
        <v>42708.912997685184</v>
      </c>
      <c r="V1059">
        <f t="shared" si="108"/>
        <v>2016</v>
      </c>
    </row>
    <row r="1060" spans="1:22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>
        <f t="shared" si="103"/>
        <v>20000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104"/>
        <v>0</v>
      </c>
      <c r="Q1060">
        <f t="shared" si="105"/>
        <v>0</v>
      </c>
      <c r="R1060" s="10" t="s">
        <v>8328</v>
      </c>
      <c r="S1060" t="s">
        <v>8329</v>
      </c>
      <c r="T1060" s="14">
        <f t="shared" si="106"/>
        <v>42047.900960648149</v>
      </c>
      <c r="U1060" s="14">
        <f t="shared" si="107"/>
        <v>42089</v>
      </c>
      <c r="V1060">
        <f t="shared" si="108"/>
        <v>2015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>
        <f t="shared" si="103"/>
        <v>550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104"/>
        <v>0</v>
      </c>
      <c r="Q1061">
        <f t="shared" si="105"/>
        <v>0</v>
      </c>
      <c r="R1061" s="10" t="s">
        <v>8328</v>
      </c>
      <c r="S1061" t="s">
        <v>8329</v>
      </c>
      <c r="T1061" s="14">
        <f t="shared" si="106"/>
        <v>42046.79</v>
      </c>
      <c r="U1061" s="14">
        <f t="shared" si="107"/>
        <v>42076.748333333337</v>
      </c>
      <c r="V1061">
        <f t="shared" si="108"/>
        <v>2015</v>
      </c>
    </row>
    <row r="1062" spans="1:22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 t="shared" si="103"/>
        <v>2525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104"/>
        <v>1</v>
      </c>
      <c r="Q1062">
        <f t="shared" si="105"/>
        <v>50</v>
      </c>
      <c r="R1062" s="10" t="s">
        <v>8328</v>
      </c>
      <c r="S1062" t="s">
        <v>8329</v>
      </c>
      <c r="T1062" s="14">
        <f t="shared" si="106"/>
        <v>42079.913113425922</v>
      </c>
      <c r="U1062" s="14">
        <f t="shared" si="107"/>
        <v>42109.913113425922</v>
      </c>
      <c r="V1062">
        <f t="shared" si="108"/>
        <v>2015</v>
      </c>
    </row>
    <row r="1063" spans="1:22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>
        <f t="shared" si="103"/>
        <v>2000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104"/>
        <v>0</v>
      </c>
      <c r="Q1063">
        <f t="shared" si="105"/>
        <v>0</v>
      </c>
      <c r="R1063" s="10" t="s">
        <v>8328</v>
      </c>
      <c r="S1063" t="s">
        <v>8329</v>
      </c>
      <c r="T1063" s="14">
        <f t="shared" si="106"/>
        <v>42432.276712962965</v>
      </c>
      <c r="U1063" s="14">
        <f t="shared" si="107"/>
        <v>42492.041666666672</v>
      </c>
      <c r="V1063">
        <f t="shared" si="108"/>
        <v>2016</v>
      </c>
    </row>
    <row r="1064" spans="1:22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 t="shared" si="103"/>
        <v>195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104"/>
        <v>95</v>
      </c>
      <c r="Q1064">
        <f t="shared" si="105"/>
        <v>47.5</v>
      </c>
      <c r="R1064" s="10" t="s">
        <v>8328</v>
      </c>
      <c r="S1064" t="s">
        <v>8329</v>
      </c>
      <c r="T1064" s="14">
        <f t="shared" si="106"/>
        <v>42556.807187500002</v>
      </c>
      <c r="U1064" s="14">
        <f t="shared" si="107"/>
        <v>42563.807187500002</v>
      </c>
      <c r="V1064">
        <f t="shared" si="108"/>
        <v>2016</v>
      </c>
    </row>
    <row r="1065" spans="1:22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>
        <f t="shared" si="103"/>
        <v>500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104"/>
        <v>0</v>
      </c>
      <c r="Q1065">
        <f t="shared" si="105"/>
        <v>0</v>
      </c>
      <c r="R1065" s="10" t="s">
        <v>8328</v>
      </c>
      <c r="S1065" t="s">
        <v>8329</v>
      </c>
      <c r="T1065" s="14">
        <f t="shared" si="106"/>
        <v>42583.030810185184</v>
      </c>
      <c r="U1065" s="14">
        <f t="shared" si="107"/>
        <v>42613.030810185184</v>
      </c>
      <c r="V1065">
        <f t="shared" si="108"/>
        <v>2016</v>
      </c>
    </row>
    <row r="1066" spans="1:22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 t="shared" si="103"/>
        <v>49039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104"/>
        <v>9</v>
      </c>
      <c r="Q1066">
        <f t="shared" si="105"/>
        <v>65.67</v>
      </c>
      <c r="R1066" s="10" t="s">
        <v>8330</v>
      </c>
      <c r="S1066" t="s">
        <v>8331</v>
      </c>
      <c r="T1066" s="14">
        <f t="shared" si="106"/>
        <v>41417.228043981479</v>
      </c>
      <c r="U1066" s="14">
        <f t="shared" si="107"/>
        <v>41462.228043981479</v>
      </c>
      <c r="V1066">
        <f t="shared" si="108"/>
        <v>2013</v>
      </c>
    </row>
    <row r="1067" spans="1:22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 t="shared" si="103"/>
        <v>1541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104"/>
        <v>3</v>
      </c>
      <c r="Q1067">
        <f t="shared" si="105"/>
        <v>16.2</v>
      </c>
      <c r="R1067" s="10" t="s">
        <v>8330</v>
      </c>
      <c r="S1067" t="s">
        <v>8331</v>
      </c>
      <c r="T1067" s="14">
        <f t="shared" si="106"/>
        <v>41661.381041666667</v>
      </c>
      <c r="U1067" s="14">
        <f t="shared" si="107"/>
        <v>41689.381041666667</v>
      </c>
      <c r="V1067">
        <f t="shared" si="108"/>
        <v>2014</v>
      </c>
    </row>
    <row r="1068" spans="1:22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 t="shared" si="103"/>
        <v>77526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104"/>
        <v>3</v>
      </c>
      <c r="Q1068">
        <f t="shared" si="105"/>
        <v>34.130000000000003</v>
      </c>
      <c r="R1068" s="10" t="s">
        <v>8330</v>
      </c>
      <c r="S1068" t="s">
        <v>8331</v>
      </c>
      <c r="T1068" s="14">
        <f t="shared" si="106"/>
        <v>41445.962754629632</v>
      </c>
      <c r="U1068" s="14">
        <f t="shared" si="107"/>
        <v>41490.962754629632</v>
      </c>
      <c r="V1068">
        <f t="shared" si="108"/>
        <v>2013</v>
      </c>
    </row>
    <row r="1069" spans="1:22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 t="shared" si="103"/>
        <v>315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104"/>
        <v>26</v>
      </c>
      <c r="Q1069">
        <f t="shared" si="105"/>
        <v>13</v>
      </c>
      <c r="R1069" s="10" t="s">
        <v>8330</v>
      </c>
      <c r="S1069" t="s">
        <v>8331</v>
      </c>
      <c r="T1069" s="14">
        <f t="shared" si="106"/>
        <v>41599.855682870373</v>
      </c>
      <c r="U1069" s="14">
        <f t="shared" si="107"/>
        <v>41629.855682870373</v>
      </c>
      <c r="V1069">
        <f t="shared" si="108"/>
        <v>2013</v>
      </c>
    </row>
    <row r="1070" spans="1:22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 t="shared" si="103"/>
        <v>15023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104"/>
        <v>0</v>
      </c>
      <c r="Q1070">
        <f t="shared" si="105"/>
        <v>11.25</v>
      </c>
      <c r="R1070" s="10" t="s">
        <v>8330</v>
      </c>
      <c r="S1070" t="s">
        <v>8331</v>
      </c>
      <c r="T1070" s="14">
        <f t="shared" si="106"/>
        <v>42440.371111111104</v>
      </c>
      <c r="U1070" s="14">
        <f t="shared" si="107"/>
        <v>42470.329444444447</v>
      </c>
      <c r="V1070">
        <f t="shared" si="108"/>
        <v>2016</v>
      </c>
    </row>
    <row r="1071" spans="1:22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 t="shared" si="103"/>
        <v>1525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104"/>
        <v>39</v>
      </c>
      <c r="Q1071">
        <f t="shared" si="105"/>
        <v>40.479999999999997</v>
      </c>
      <c r="R1071" s="10" t="s">
        <v>8330</v>
      </c>
      <c r="S1071" t="s">
        <v>8331</v>
      </c>
      <c r="T1071" s="14">
        <f t="shared" si="106"/>
        <v>41572.229849537034</v>
      </c>
      <c r="U1071" s="14">
        <f t="shared" si="107"/>
        <v>41604.271516203706</v>
      </c>
      <c r="V1071">
        <f t="shared" si="108"/>
        <v>2013</v>
      </c>
    </row>
    <row r="1072" spans="1:22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 t="shared" si="103"/>
        <v>5035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104"/>
        <v>1</v>
      </c>
      <c r="Q1072">
        <f t="shared" si="105"/>
        <v>35</v>
      </c>
      <c r="R1072" s="10" t="s">
        <v>8330</v>
      </c>
      <c r="S1072" t="s">
        <v>8331</v>
      </c>
      <c r="T1072" s="14">
        <f t="shared" si="106"/>
        <v>41163.011828703704</v>
      </c>
      <c r="U1072" s="14">
        <f t="shared" si="107"/>
        <v>41183.011828703704</v>
      </c>
      <c r="V1072">
        <f t="shared" si="108"/>
        <v>2012</v>
      </c>
    </row>
    <row r="1073" spans="1:22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>
        <f t="shared" si="103"/>
        <v>50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104"/>
        <v>0</v>
      </c>
      <c r="Q1073">
        <f t="shared" si="105"/>
        <v>0</v>
      </c>
      <c r="R1073" s="10" t="s">
        <v>8330</v>
      </c>
      <c r="S1073" t="s">
        <v>8331</v>
      </c>
      <c r="T1073" s="14">
        <f t="shared" si="106"/>
        <v>42295.753391203703</v>
      </c>
      <c r="U1073" s="14">
        <f t="shared" si="107"/>
        <v>42325.795057870375</v>
      </c>
      <c r="V1073">
        <f t="shared" si="108"/>
        <v>2015</v>
      </c>
    </row>
    <row r="1074" spans="1:22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 t="shared" si="103"/>
        <v>37526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104"/>
        <v>0</v>
      </c>
      <c r="Q1074">
        <f t="shared" si="105"/>
        <v>12.75</v>
      </c>
      <c r="R1074" s="10" t="s">
        <v>8330</v>
      </c>
      <c r="S1074" t="s">
        <v>8331</v>
      </c>
      <c r="T1074" s="14">
        <f t="shared" si="106"/>
        <v>41645.832141203704</v>
      </c>
      <c r="U1074" s="14">
        <f t="shared" si="107"/>
        <v>41675.832141203704</v>
      </c>
      <c r="V1074">
        <f t="shared" si="108"/>
        <v>2014</v>
      </c>
    </row>
    <row r="1075" spans="1:22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 t="shared" si="103"/>
        <v>380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104"/>
        <v>1</v>
      </c>
      <c r="Q1075">
        <f t="shared" si="105"/>
        <v>10</v>
      </c>
      <c r="R1075" s="10" t="s">
        <v>8330</v>
      </c>
      <c r="S1075" t="s">
        <v>8331</v>
      </c>
      <c r="T1075" s="14">
        <f t="shared" si="106"/>
        <v>40802.964594907404</v>
      </c>
      <c r="U1075" s="14">
        <f t="shared" si="107"/>
        <v>40832.964594907404</v>
      </c>
      <c r="V1075">
        <f t="shared" si="108"/>
        <v>2011</v>
      </c>
    </row>
    <row r="1076" spans="1:22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 t="shared" si="103"/>
        <v>28704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104"/>
        <v>6</v>
      </c>
      <c r="Q1076">
        <f t="shared" si="105"/>
        <v>113.57</v>
      </c>
      <c r="R1076" s="10" t="s">
        <v>8330</v>
      </c>
      <c r="S1076" t="s">
        <v>8331</v>
      </c>
      <c r="T1076" s="14">
        <f t="shared" si="106"/>
        <v>41613.172974537039</v>
      </c>
      <c r="U1076" s="14">
        <f t="shared" si="107"/>
        <v>41643.172974537039</v>
      </c>
      <c r="V1076">
        <f t="shared" si="108"/>
        <v>2013</v>
      </c>
    </row>
    <row r="1077" spans="1:22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 t="shared" si="103"/>
        <v>523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104"/>
        <v>5</v>
      </c>
      <c r="Q1077">
        <f t="shared" si="105"/>
        <v>15</v>
      </c>
      <c r="R1077" s="10" t="s">
        <v>8330</v>
      </c>
      <c r="S1077" t="s">
        <v>8331</v>
      </c>
      <c r="T1077" s="14">
        <f t="shared" si="106"/>
        <v>41005.904120370367</v>
      </c>
      <c r="U1077" s="14">
        <f t="shared" si="107"/>
        <v>41035.904120370367</v>
      </c>
      <c r="V1077">
        <f t="shared" si="108"/>
        <v>2012</v>
      </c>
    </row>
    <row r="1078" spans="1:22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 t="shared" si="103"/>
        <v>61037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104"/>
        <v>63</v>
      </c>
      <c r="Q1078">
        <f t="shared" si="105"/>
        <v>48.28</v>
      </c>
      <c r="R1078" s="10" t="s">
        <v>8330</v>
      </c>
      <c r="S1078" t="s">
        <v>8331</v>
      </c>
      <c r="T1078" s="14">
        <f t="shared" si="106"/>
        <v>41838.377893518518</v>
      </c>
      <c r="U1078" s="14">
        <f t="shared" si="107"/>
        <v>41893.377893518518</v>
      </c>
      <c r="V1078">
        <f t="shared" si="108"/>
        <v>2014</v>
      </c>
    </row>
    <row r="1079" spans="1:22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 t="shared" si="103"/>
        <v>16172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104"/>
        <v>29</v>
      </c>
      <c r="Q1079">
        <f t="shared" si="105"/>
        <v>43.98</v>
      </c>
      <c r="R1079" s="10" t="s">
        <v>8330</v>
      </c>
      <c r="S1079" t="s">
        <v>8331</v>
      </c>
      <c r="T1079" s="14">
        <f t="shared" si="106"/>
        <v>42353.16679398148</v>
      </c>
      <c r="U1079" s="14">
        <f t="shared" si="107"/>
        <v>42383.16679398148</v>
      </c>
      <c r="V1079">
        <f t="shared" si="108"/>
        <v>2015</v>
      </c>
    </row>
    <row r="1080" spans="1:22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 t="shared" si="103"/>
        <v>323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104"/>
        <v>8</v>
      </c>
      <c r="Q1080">
        <f t="shared" si="105"/>
        <v>9</v>
      </c>
      <c r="R1080" s="10" t="s">
        <v>8330</v>
      </c>
      <c r="S1080" t="s">
        <v>8331</v>
      </c>
      <c r="T1080" s="14">
        <f t="shared" si="106"/>
        <v>40701.195844907408</v>
      </c>
      <c r="U1080" s="14">
        <f t="shared" si="107"/>
        <v>40746.195844907408</v>
      </c>
      <c r="V1080">
        <f t="shared" si="108"/>
        <v>2011</v>
      </c>
    </row>
    <row r="1081" spans="1:22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 t="shared" si="103"/>
        <v>13339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104"/>
        <v>3</v>
      </c>
      <c r="Q1081">
        <f t="shared" si="105"/>
        <v>37.67</v>
      </c>
      <c r="R1081" s="10" t="s">
        <v>8330</v>
      </c>
      <c r="S1081" t="s">
        <v>8331</v>
      </c>
      <c r="T1081" s="14">
        <f t="shared" si="106"/>
        <v>42479.566388888896</v>
      </c>
      <c r="U1081" s="14">
        <f t="shared" si="107"/>
        <v>42504.566388888896</v>
      </c>
      <c r="V1081">
        <f t="shared" si="108"/>
        <v>2016</v>
      </c>
    </row>
    <row r="1082" spans="1:22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 t="shared" si="103"/>
        <v>10911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104"/>
        <v>9</v>
      </c>
      <c r="Q1082">
        <f t="shared" si="105"/>
        <v>18.579999999999998</v>
      </c>
      <c r="R1082" s="10" t="s">
        <v>8330</v>
      </c>
      <c r="S1082" t="s">
        <v>8331</v>
      </c>
      <c r="T1082" s="14">
        <f t="shared" si="106"/>
        <v>41740.138113425928</v>
      </c>
      <c r="U1082" s="14">
        <f t="shared" si="107"/>
        <v>41770.138113425928</v>
      </c>
      <c r="V1082">
        <f t="shared" si="108"/>
        <v>2014</v>
      </c>
    </row>
    <row r="1083" spans="1:22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 t="shared" si="103"/>
        <v>34006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104"/>
        <v>0</v>
      </c>
      <c r="Q1083">
        <f t="shared" si="105"/>
        <v>3</v>
      </c>
      <c r="R1083" s="10" t="s">
        <v>8330</v>
      </c>
      <c r="S1083" t="s">
        <v>8331</v>
      </c>
      <c r="T1083" s="14">
        <f t="shared" si="106"/>
        <v>42002.926990740743</v>
      </c>
      <c r="U1083" s="14">
        <f t="shared" si="107"/>
        <v>42032.926990740743</v>
      </c>
      <c r="V1083">
        <f t="shared" si="108"/>
        <v>2014</v>
      </c>
    </row>
    <row r="1084" spans="1:22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 t="shared" si="103"/>
        <v>5028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104"/>
        <v>1</v>
      </c>
      <c r="Q1084">
        <f t="shared" si="105"/>
        <v>18.670000000000002</v>
      </c>
      <c r="R1084" s="10" t="s">
        <v>8330</v>
      </c>
      <c r="S1084" t="s">
        <v>8331</v>
      </c>
      <c r="T1084" s="14">
        <f t="shared" si="106"/>
        <v>41101.906111111115</v>
      </c>
      <c r="U1084" s="14">
        <f t="shared" si="107"/>
        <v>41131.906111111115</v>
      </c>
      <c r="V1084">
        <f t="shared" si="108"/>
        <v>2012</v>
      </c>
    </row>
    <row r="1085" spans="1:22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 t="shared" si="103"/>
        <v>25205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104"/>
        <v>1</v>
      </c>
      <c r="Q1085">
        <f t="shared" si="105"/>
        <v>410</v>
      </c>
      <c r="R1085" s="10" t="s">
        <v>8330</v>
      </c>
      <c r="S1085" t="s">
        <v>8331</v>
      </c>
      <c r="T1085" s="14">
        <f t="shared" si="106"/>
        <v>41793.659525462965</v>
      </c>
      <c r="U1085" s="14">
        <f t="shared" si="107"/>
        <v>41853.659525462965</v>
      </c>
      <c r="V1085">
        <f t="shared" si="108"/>
        <v>2014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>
        <f t="shared" si="103"/>
        <v>275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104"/>
        <v>0</v>
      </c>
      <c r="Q1086">
        <f t="shared" si="105"/>
        <v>0</v>
      </c>
      <c r="R1086" s="10" t="s">
        <v>8330</v>
      </c>
      <c r="S1086" t="s">
        <v>8331</v>
      </c>
      <c r="T1086" s="14">
        <f t="shared" si="106"/>
        <v>41829.912083333329</v>
      </c>
      <c r="U1086" s="14">
        <f t="shared" si="107"/>
        <v>41859.912083333329</v>
      </c>
      <c r="V1086">
        <f t="shared" si="108"/>
        <v>2014</v>
      </c>
    </row>
    <row r="1087" spans="1:22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 t="shared" si="103"/>
        <v>15513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104"/>
        <v>3</v>
      </c>
      <c r="Q1087">
        <f t="shared" si="105"/>
        <v>114</v>
      </c>
      <c r="R1087" s="10" t="s">
        <v>8330</v>
      </c>
      <c r="S1087" t="s">
        <v>8331</v>
      </c>
      <c r="T1087" s="14">
        <f t="shared" si="106"/>
        <v>42413.671006944445</v>
      </c>
      <c r="U1087" s="14">
        <f t="shared" si="107"/>
        <v>42443.629340277781</v>
      </c>
      <c r="V1087">
        <f t="shared" si="108"/>
        <v>2016</v>
      </c>
    </row>
    <row r="1088" spans="1:22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 t="shared" si="103"/>
        <v>9008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104"/>
        <v>0</v>
      </c>
      <c r="Q1088">
        <f t="shared" si="105"/>
        <v>7.5</v>
      </c>
      <c r="R1088" s="10" t="s">
        <v>8330</v>
      </c>
      <c r="S1088" t="s">
        <v>8331</v>
      </c>
      <c r="T1088" s="14">
        <f t="shared" si="106"/>
        <v>41845.866793981484</v>
      </c>
      <c r="U1088" s="14">
        <f t="shared" si="107"/>
        <v>41875.866793981484</v>
      </c>
      <c r="V1088">
        <f t="shared" si="108"/>
        <v>2014</v>
      </c>
    </row>
    <row r="1089" spans="1:22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>
        <f t="shared" si="103"/>
        <v>550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104"/>
        <v>0</v>
      </c>
      <c r="Q1089">
        <f t="shared" si="105"/>
        <v>0</v>
      </c>
      <c r="R1089" s="10" t="s">
        <v>8330</v>
      </c>
      <c r="S1089" t="s">
        <v>8331</v>
      </c>
      <c r="T1089" s="14">
        <f t="shared" si="106"/>
        <v>41775.713969907411</v>
      </c>
      <c r="U1089" s="14">
        <f t="shared" si="107"/>
        <v>41805.713969907411</v>
      </c>
      <c r="V1089">
        <f t="shared" si="108"/>
        <v>2014</v>
      </c>
    </row>
    <row r="1090" spans="1:22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 t="shared" si="103"/>
        <v>25691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104"/>
        <v>14</v>
      </c>
      <c r="Q1090">
        <f t="shared" si="105"/>
        <v>43.42</v>
      </c>
      <c r="R1090" s="10" t="s">
        <v>8330</v>
      </c>
      <c r="S1090" t="s">
        <v>8331</v>
      </c>
      <c r="T1090" s="14">
        <f t="shared" si="106"/>
        <v>41723.799386574072</v>
      </c>
      <c r="U1090" s="14">
        <f t="shared" si="107"/>
        <v>41753.799386574072</v>
      </c>
      <c r="V1090">
        <f t="shared" si="108"/>
        <v>2014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 t="shared" si="103"/>
        <v>8087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si="104"/>
        <v>8</v>
      </c>
      <c r="Q1091">
        <f t="shared" si="105"/>
        <v>23.96</v>
      </c>
      <c r="R1091" s="10" t="s">
        <v>8330</v>
      </c>
      <c r="S1091" t="s">
        <v>8331</v>
      </c>
      <c r="T1091" s="14">
        <f t="shared" si="106"/>
        <v>42151.189525462964</v>
      </c>
      <c r="U1091" s="14">
        <f t="shared" si="107"/>
        <v>42181.189525462964</v>
      </c>
      <c r="V1091">
        <f t="shared" si="108"/>
        <v>2015</v>
      </c>
    </row>
    <row r="1092" spans="1:22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 t="shared" si="103"/>
        <v>6502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104"/>
        <v>0</v>
      </c>
      <c r="Q1092">
        <f t="shared" si="105"/>
        <v>5</v>
      </c>
      <c r="R1092" s="10" t="s">
        <v>8330</v>
      </c>
      <c r="S1092" t="s">
        <v>8331</v>
      </c>
      <c r="T1092" s="14">
        <f t="shared" si="106"/>
        <v>42123.185798611114</v>
      </c>
      <c r="U1092" s="14">
        <f t="shared" si="107"/>
        <v>42153.185798611114</v>
      </c>
      <c r="V1092">
        <f t="shared" si="108"/>
        <v>2015</v>
      </c>
    </row>
    <row r="1093" spans="1:22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 t="shared" si="103"/>
        <v>113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104"/>
        <v>13</v>
      </c>
      <c r="Q1093">
        <f t="shared" si="105"/>
        <v>12.5</v>
      </c>
      <c r="R1093" s="10" t="s">
        <v>8330</v>
      </c>
      <c r="S1093" t="s">
        <v>8331</v>
      </c>
      <c r="T1093" s="14">
        <f t="shared" si="106"/>
        <v>42440.820277777777</v>
      </c>
      <c r="U1093" s="14">
        <f t="shared" si="107"/>
        <v>42470.778611111105</v>
      </c>
      <c r="V1093">
        <f t="shared" si="108"/>
        <v>2016</v>
      </c>
    </row>
    <row r="1094" spans="1:22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 t="shared" si="103"/>
        <v>1011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104"/>
        <v>1</v>
      </c>
      <c r="Q1094">
        <f t="shared" si="105"/>
        <v>3</v>
      </c>
      <c r="R1094" s="10" t="s">
        <v>8330</v>
      </c>
      <c r="S1094" t="s">
        <v>8331</v>
      </c>
      <c r="T1094" s="14">
        <f t="shared" si="106"/>
        <v>41250.025902777779</v>
      </c>
      <c r="U1094" s="14">
        <f t="shared" si="107"/>
        <v>41280.025902777779</v>
      </c>
      <c r="V1094">
        <f t="shared" si="108"/>
        <v>2012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 t="shared" si="103"/>
        <v>171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104"/>
        <v>14</v>
      </c>
      <c r="Q1095">
        <f t="shared" si="105"/>
        <v>10.56</v>
      </c>
      <c r="R1095" s="10" t="s">
        <v>8330</v>
      </c>
      <c r="S1095" t="s">
        <v>8331</v>
      </c>
      <c r="T1095" s="14">
        <f t="shared" si="106"/>
        <v>42396.973807870367</v>
      </c>
      <c r="U1095" s="14">
        <f t="shared" si="107"/>
        <v>42411.973807870367</v>
      </c>
      <c r="V1095">
        <f t="shared" si="108"/>
        <v>2016</v>
      </c>
    </row>
    <row r="1096" spans="1:22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 t="shared" si="103"/>
        <v>10647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104"/>
        <v>18</v>
      </c>
      <c r="Q1096">
        <f t="shared" si="105"/>
        <v>122</v>
      </c>
      <c r="R1096" s="10" t="s">
        <v>8330</v>
      </c>
      <c r="S1096" t="s">
        <v>8331</v>
      </c>
      <c r="T1096" s="14">
        <f t="shared" si="106"/>
        <v>40795.713344907403</v>
      </c>
      <c r="U1096" s="14">
        <f t="shared" si="107"/>
        <v>40825.713344907403</v>
      </c>
      <c r="V1096">
        <f t="shared" si="108"/>
        <v>2011</v>
      </c>
    </row>
    <row r="1097" spans="1:22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 t="shared" si="103"/>
        <v>262587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104"/>
        <v>5</v>
      </c>
      <c r="Q1097">
        <f t="shared" si="105"/>
        <v>267.81</v>
      </c>
      <c r="R1097" s="10" t="s">
        <v>8330</v>
      </c>
      <c r="S1097" t="s">
        <v>8331</v>
      </c>
      <c r="T1097" s="14">
        <f t="shared" si="106"/>
        <v>41486.537268518521</v>
      </c>
      <c r="U1097" s="14">
        <f t="shared" si="107"/>
        <v>41516.537268518521</v>
      </c>
      <c r="V1097">
        <f t="shared" si="108"/>
        <v>2013</v>
      </c>
    </row>
    <row r="1098" spans="1:22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 t="shared" si="103"/>
        <v>7076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104"/>
        <v>18</v>
      </c>
      <c r="Q1098">
        <f t="shared" si="105"/>
        <v>74.209999999999994</v>
      </c>
      <c r="R1098" s="10" t="s">
        <v>8330</v>
      </c>
      <c r="S1098" t="s">
        <v>8331</v>
      </c>
      <c r="T1098" s="14">
        <f t="shared" si="106"/>
        <v>41885.51798611111</v>
      </c>
      <c r="U1098" s="14">
        <f t="shared" si="107"/>
        <v>41916.145833333336</v>
      </c>
      <c r="V1098">
        <f t="shared" si="108"/>
        <v>2014</v>
      </c>
    </row>
    <row r="1099" spans="1:22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 t="shared" si="103"/>
        <v>50024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104"/>
        <v>0</v>
      </c>
      <c r="Q1099">
        <f t="shared" si="105"/>
        <v>6.71</v>
      </c>
      <c r="R1099" s="10" t="s">
        <v>8330</v>
      </c>
      <c r="S1099" t="s">
        <v>8331</v>
      </c>
      <c r="T1099" s="14">
        <f t="shared" si="106"/>
        <v>41660.792557870373</v>
      </c>
      <c r="U1099" s="14">
        <f t="shared" si="107"/>
        <v>41700.792557870373</v>
      </c>
      <c r="V1099">
        <f t="shared" si="108"/>
        <v>2014</v>
      </c>
    </row>
    <row r="1100" spans="1:22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 t="shared" si="103"/>
        <v>13402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104"/>
        <v>7</v>
      </c>
      <c r="Q1100">
        <f t="shared" si="105"/>
        <v>81.95</v>
      </c>
      <c r="R1100" s="10" t="s">
        <v>8330</v>
      </c>
      <c r="S1100" t="s">
        <v>8331</v>
      </c>
      <c r="T1100" s="14">
        <f t="shared" si="106"/>
        <v>41712.762673611112</v>
      </c>
      <c r="U1100" s="14">
        <f t="shared" si="107"/>
        <v>41742.762673611112</v>
      </c>
      <c r="V1100">
        <f t="shared" si="108"/>
        <v>2014</v>
      </c>
    </row>
    <row r="1101" spans="1:22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 t="shared" si="103"/>
        <v>2513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104"/>
        <v>1</v>
      </c>
      <c r="Q1101">
        <f t="shared" si="105"/>
        <v>25</v>
      </c>
      <c r="R1101" s="10" t="s">
        <v>8330</v>
      </c>
      <c r="S1101" t="s">
        <v>8331</v>
      </c>
      <c r="T1101" s="14">
        <f t="shared" si="106"/>
        <v>42107.836435185185</v>
      </c>
      <c r="U1101" s="14">
        <f t="shared" si="107"/>
        <v>42137.836435185185</v>
      </c>
      <c r="V1101">
        <f t="shared" si="108"/>
        <v>2015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 t="shared" si="103"/>
        <v>2050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104"/>
        <v>3</v>
      </c>
      <c r="Q1102">
        <f t="shared" si="105"/>
        <v>10</v>
      </c>
      <c r="R1102" s="10" t="s">
        <v>8330</v>
      </c>
      <c r="S1102" t="s">
        <v>8331</v>
      </c>
      <c r="T1102" s="14">
        <f t="shared" si="106"/>
        <v>42384.110775462963</v>
      </c>
      <c r="U1102" s="14">
        <f t="shared" si="107"/>
        <v>42414.110775462963</v>
      </c>
      <c r="V1102">
        <f t="shared" si="108"/>
        <v>2016</v>
      </c>
    </row>
    <row r="1103" spans="1:22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 t="shared" si="103"/>
        <v>50021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104"/>
        <v>0</v>
      </c>
      <c r="Q1103">
        <f t="shared" si="105"/>
        <v>6.83</v>
      </c>
      <c r="R1103" s="10" t="s">
        <v>8330</v>
      </c>
      <c r="S1103" t="s">
        <v>8331</v>
      </c>
      <c r="T1103" s="14">
        <f t="shared" si="106"/>
        <v>42538.77243055556</v>
      </c>
      <c r="U1103" s="14">
        <f t="shared" si="107"/>
        <v>42565.758333333331</v>
      </c>
      <c r="V1103">
        <f t="shared" si="108"/>
        <v>2016</v>
      </c>
    </row>
    <row r="1104" spans="1:22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 t="shared" si="103"/>
        <v>4213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104"/>
        <v>5</v>
      </c>
      <c r="Q1104">
        <f t="shared" si="105"/>
        <v>17.71</v>
      </c>
      <c r="R1104" s="10" t="s">
        <v>8330</v>
      </c>
      <c r="S1104" t="s">
        <v>8331</v>
      </c>
      <c r="T1104" s="14">
        <f t="shared" si="106"/>
        <v>41577.045428240745</v>
      </c>
      <c r="U1104" s="14">
        <f t="shared" si="107"/>
        <v>41617.249305555553</v>
      </c>
      <c r="V1104">
        <f t="shared" si="108"/>
        <v>2013</v>
      </c>
    </row>
    <row r="1105" spans="1:22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 t="shared" si="103"/>
        <v>7622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104"/>
        <v>2</v>
      </c>
      <c r="Q1105">
        <f t="shared" si="105"/>
        <v>16.2</v>
      </c>
      <c r="R1105" s="10" t="s">
        <v>8330</v>
      </c>
      <c r="S1105" t="s">
        <v>8331</v>
      </c>
      <c r="T1105" s="14">
        <f t="shared" si="106"/>
        <v>42479.22210648148</v>
      </c>
      <c r="U1105" s="14">
        <f t="shared" si="107"/>
        <v>42539.22210648148</v>
      </c>
      <c r="V1105">
        <f t="shared" si="108"/>
        <v>2016</v>
      </c>
    </row>
    <row r="1106" spans="1:22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 t="shared" si="103"/>
        <v>31486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104"/>
        <v>5</v>
      </c>
      <c r="Q1106">
        <f t="shared" si="105"/>
        <v>80.3</v>
      </c>
      <c r="R1106" s="10" t="s">
        <v>8330</v>
      </c>
      <c r="S1106" t="s">
        <v>8331</v>
      </c>
      <c r="T1106" s="14">
        <f t="shared" si="106"/>
        <v>41771.40996527778</v>
      </c>
      <c r="U1106" s="14">
        <f t="shared" si="107"/>
        <v>41801.40996527778</v>
      </c>
      <c r="V1106">
        <f t="shared" si="108"/>
        <v>2014</v>
      </c>
    </row>
    <row r="1107" spans="1:22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 t="shared" si="103"/>
        <v>450716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104"/>
        <v>0</v>
      </c>
      <c r="Q1107">
        <f t="shared" si="105"/>
        <v>71.55</v>
      </c>
      <c r="R1107" s="10" t="s">
        <v>8330</v>
      </c>
      <c r="S1107" t="s">
        <v>8331</v>
      </c>
      <c r="T1107" s="14">
        <f t="shared" si="106"/>
        <v>41692.135729166665</v>
      </c>
      <c r="U1107" s="14">
        <f t="shared" si="107"/>
        <v>41722.0940625</v>
      </c>
      <c r="V1107">
        <f t="shared" si="108"/>
        <v>2014</v>
      </c>
    </row>
    <row r="1108" spans="1:22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 t="shared" si="103"/>
        <v>283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104"/>
        <v>41</v>
      </c>
      <c r="Q1108">
        <f t="shared" si="105"/>
        <v>23.57</v>
      </c>
      <c r="R1108" s="10" t="s">
        <v>8330</v>
      </c>
      <c r="S1108" t="s">
        <v>8331</v>
      </c>
      <c r="T1108" s="14">
        <f t="shared" si="106"/>
        <v>40973.740451388891</v>
      </c>
      <c r="U1108" s="14">
        <f t="shared" si="107"/>
        <v>41003.698784722219</v>
      </c>
      <c r="V1108">
        <f t="shared" si="108"/>
        <v>2012</v>
      </c>
    </row>
    <row r="1109" spans="1:22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>
        <f t="shared" si="103"/>
        <v>5000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104"/>
        <v>0</v>
      </c>
      <c r="Q1109">
        <f t="shared" si="105"/>
        <v>0</v>
      </c>
      <c r="R1109" s="10" t="s">
        <v>8330</v>
      </c>
      <c r="S1109" t="s">
        <v>8331</v>
      </c>
      <c r="T1109" s="14">
        <f t="shared" si="106"/>
        <v>41813.861388888887</v>
      </c>
      <c r="U1109" s="14">
        <f t="shared" si="107"/>
        <v>41843.861388888887</v>
      </c>
      <c r="V1109">
        <f t="shared" si="108"/>
        <v>2014</v>
      </c>
    </row>
    <row r="1110" spans="1:22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 t="shared" si="103"/>
        <v>12866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104"/>
        <v>3</v>
      </c>
      <c r="Q1110">
        <f t="shared" si="105"/>
        <v>34.880000000000003</v>
      </c>
      <c r="R1110" s="10" t="s">
        <v>8330</v>
      </c>
      <c r="S1110" t="s">
        <v>8331</v>
      </c>
      <c r="T1110" s="14">
        <f t="shared" si="106"/>
        <v>40952.636979166666</v>
      </c>
      <c r="U1110" s="14">
        <f t="shared" si="107"/>
        <v>41012.595312500001</v>
      </c>
      <c r="V1110">
        <f t="shared" si="108"/>
        <v>2012</v>
      </c>
    </row>
    <row r="1111" spans="1:22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 t="shared" si="103"/>
        <v>5023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104"/>
        <v>0</v>
      </c>
      <c r="Q1111">
        <f t="shared" si="105"/>
        <v>15</v>
      </c>
      <c r="R1111" s="10" t="s">
        <v>8330</v>
      </c>
      <c r="S1111" t="s">
        <v>8331</v>
      </c>
      <c r="T1111" s="14">
        <f t="shared" si="106"/>
        <v>42662.752199074079</v>
      </c>
      <c r="U1111" s="14">
        <f t="shared" si="107"/>
        <v>42692.793865740736</v>
      </c>
      <c r="V1111">
        <f t="shared" si="108"/>
        <v>2016</v>
      </c>
    </row>
    <row r="1112" spans="1:22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 t="shared" si="103"/>
        <v>25128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104"/>
        <v>1</v>
      </c>
      <c r="Q1112">
        <f t="shared" si="105"/>
        <v>23.18</v>
      </c>
      <c r="R1112" s="10" t="s">
        <v>8330</v>
      </c>
      <c r="S1112" t="s">
        <v>8331</v>
      </c>
      <c r="T1112" s="14">
        <f t="shared" si="106"/>
        <v>41220.933124999996</v>
      </c>
      <c r="U1112" s="14">
        <f t="shared" si="107"/>
        <v>41250.933124999996</v>
      </c>
      <c r="V1112">
        <f t="shared" si="108"/>
        <v>2012</v>
      </c>
    </row>
    <row r="1113" spans="1:22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 t="shared" si="103"/>
        <v>1251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104"/>
        <v>0</v>
      </c>
      <c r="Q1113">
        <f t="shared" si="105"/>
        <v>1</v>
      </c>
      <c r="R1113" s="10" t="s">
        <v>8330</v>
      </c>
      <c r="S1113" t="s">
        <v>8331</v>
      </c>
      <c r="T1113" s="14">
        <f t="shared" si="106"/>
        <v>42347.203587962969</v>
      </c>
      <c r="U1113" s="14">
        <f t="shared" si="107"/>
        <v>42377.203587962969</v>
      </c>
      <c r="V1113">
        <f t="shared" si="108"/>
        <v>2015</v>
      </c>
    </row>
    <row r="1114" spans="1:22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 t="shared" si="103"/>
        <v>59636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104"/>
        <v>36</v>
      </c>
      <c r="Q1114">
        <f t="shared" si="105"/>
        <v>100.23</v>
      </c>
      <c r="R1114" s="10" t="s">
        <v>8330</v>
      </c>
      <c r="S1114" t="s">
        <v>8331</v>
      </c>
      <c r="T1114" s="14">
        <f t="shared" si="106"/>
        <v>41963.759386574078</v>
      </c>
      <c r="U1114" s="14">
        <f t="shared" si="107"/>
        <v>42023.354166666672</v>
      </c>
      <c r="V1114">
        <f t="shared" si="108"/>
        <v>2014</v>
      </c>
    </row>
    <row r="1115" spans="1:22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 t="shared" si="103"/>
        <v>503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104"/>
        <v>1</v>
      </c>
      <c r="Q1115">
        <f t="shared" si="105"/>
        <v>5</v>
      </c>
      <c r="R1115" s="10" t="s">
        <v>8330</v>
      </c>
      <c r="S1115" t="s">
        <v>8331</v>
      </c>
      <c r="T1115" s="14">
        <f t="shared" si="106"/>
        <v>41835.977083333331</v>
      </c>
      <c r="U1115" s="14">
        <f t="shared" si="107"/>
        <v>41865.977083333331</v>
      </c>
      <c r="V1115">
        <f t="shared" si="108"/>
        <v>2014</v>
      </c>
    </row>
    <row r="1116" spans="1:22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 t="shared" si="103"/>
        <v>3005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104"/>
        <v>0</v>
      </c>
      <c r="Q1116">
        <f t="shared" si="105"/>
        <v>3.33</v>
      </c>
      <c r="R1116" s="10" t="s">
        <v>8330</v>
      </c>
      <c r="S1116" t="s">
        <v>8331</v>
      </c>
      <c r="T1116" s="14">
        <f t="shared" si="106"/>
        <v>41526.345914351856</v>
      </c>
      <c r="U1116" s="14">
        <f t="shared" si="107"/>
        <v>41556.345914351856</v>
      </c>
      <c r="V1116">
        <f t="shared" si="108"/>
        <v>2013</v>
      </c>
    </row>
    <row r="1117" spans="1:22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 t="shared" ref="F1117:F1180" si="109">ROUND(AVERAGE(D1117:E1117),0)</f>
        <v>20027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ref="P1117:P1180" si="110">ROUND(E1117/D1117*100,0)</f>
        <v>0</v>
      </c>
      <c r="Q1117">
        <f t="shared" ref="Q1117:Q1180" si="111">IFERROR(ROUND(E1117/M1117,2),0)</f>
        <v>13.25</v>
      </c>
      <c r="R1117" s="10" t="s">
        <v>8330</v>
      </c>
      <c r="S1117" t="s">
        <v>8331</v>
      </c>
      <c r="T1117" s="14">
        <f t="shared" ref="T1117:T1180" si="112">(((K1117/60)/60)/24)+DATE(1970,1,1)</f>
        <v>42429.695543981477</v>
      </c>
      <c r="U1117" s="14">
        <f t="shared" ref="U1117:U1180" si="113">(((J1117/60)/60)/24)+DATE(1970,1,1)</f>
        <v>42459.653877314813</v>
      </c>
      <c r="V1117">
        <f t="shared" ref="V1117:V1180" si="114">YEAR(T1117)</f>
        <v>2016</v>
      </c>
    </row>
    <row r="1118" spans="1:22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 t="shared" si="109"/>
        <v>250089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110"/>
        <v>0</v>
      </c>
      <c r="Q1118">
        <f t="shared" si="111"/>
        <v>17.850000000000001</v>
      </c>
      <c r="R1118" s="10" t="s">
        <v>8330</v>
      </c>
      <c r="S1118" t="s">
        <v>8331</v>
      </c>
      <c r="T1118" s="14">
        <f t="shared" si="112"/>
        <v>41009.847314814811</v>
      </c>
      <c r="U1118" s="14">
        <f t="shared" si="113"/>
        <v>41069.847314814811</v>
      </c>
      <c r="V1118">
        <f t="shared" si="114"/>
        <v>2012</v>
      </c>
    </row>
    <row r="1119" spans="1:22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 t="shared" si="109"/>
        <v>542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110"/>
        <v>8</v>
      </c>
      <c r="Q1119">
        <f t="shared" si="111"/>
        <v>10.38</v>
      </c>
      <c r="R1119" s="10" t="s">
        <v>8330</v>
      </c>
      <c r="S1119" t="s">
        <v>8331</v>
      </c>
      <c r="T1119" s="14">
        <f t="shared" si="112"/>
        <v>42333.598530092597</v>
      </c>
      <c r="U1119" s="14">
        <f t="shared" si="113"/>
        <v>42363.598530092597</v>
      </c>
      <c r="V1119">
        <f t="shared" si="114"/>
        <v>2015</v>
      </c>
    </row>
    <row r="1120" spans="1:22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 t="shared" si="109"/>
        <v>2305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110"/>
        <v>2</v>
      </c>
      <c r="Q1120">
        <f t="shared" si="111"/>
        <v>36.33</v>
      </c>
      <c r="R1120" s="10" t="s">
        <v>8330</v>
      </c>
      <c r="S1120" t="s">
        <v>8331</v>
      </c>
      <c r="T1120" s="14">
        <f t="shared" si="112"/>
        <v>41704.16642361111</v>
      </c>
      <c r="U1120" s="14">
        <f t="shared" si="113"/>
        <v>41734.124756944446</v>
      </c>
      <c r="V1120">
        <f t="shared" si="114"/>
        <v>2014</v>
      </c>
    </row>
    <row r="1121" spans="1:22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 t="shared" si="109"/>
        <v>1053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110"/>
        <v>0</v>
      </c>
      <c r="Q1121">
        <f t="shared" si="111"/>
        <v>5</v>
      </c>
      <c r="R1121" s="10" t="s">
        <v>8330</v>
      </c>
      <c r="S1121" t="s">
        <v>8331</v>
      </c>
      <c r="T1121" s="14">
        <f t="shared" si="112"/>
        <v>41722.792407407411</v>
      </c>
      <c r="U1121" s="14">
        <f t="shared" si="113"/>
        <v>41735.792407407411</v>
      </c>
      <c r="V1121">
        <f t="shared" si="114"/>
        <v>2014</v>
      </c>
    </row>
    <row r="1122" spans="1:22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>
        <f t="shared" si="109"/>
        <v>12500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110"/>
        <v>0</v>
      </c>
      <c r="Q1122">
        <f t="shared" si="111"/>
        <v>0</v>
      </c>
      <c r="R1122" s="10" t="s">
        <v>8330</v>
      </c>
      <c r="S1122" t="s">
        <v>8331</v>
      </c>
      <c r="T1122" s="14">
        <f t="shared" si="112"/>
        <v>40799.872685185182</v>
      </c>
      <c r="U1122" s="14">
        <f t="shared" si="113"/>
        <v>40844.872685185182</v>
      </c>
      <c r="V1122">
        <f t="shared" si="114"/>
        <v>2011</v>
      </c>
    </row>
    <row r="1123" spans="1:22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 t="shared" si="109"/>
        <v>125015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110"/>
        <v>0</v>
      </c>
      <c r="Q1123">
        <f t="shared" si="111"/>
        <v>5.8</v>
      </c>
      <c r="R1123" s="10" t="s">
        <v>8330</v>
      </c>
      <c r="S1123" t="s">
        <v>8331</v>
      </c>
      <c r="T1123" s="14">
        <f t="shared" si="112"/>
        <v>42412.934212962966</v>
      </c>
      <c r="U1123" s="14">
        <f t="shared" si="113"/>
        <v>42442.892546296294</v>
      </c>
      <c r="V1123">
        <f t="shared" si="114"/>
        <v>2016</v>
      </c>
    </row>
    <row r="1124" spans="1:22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>
        <f t="shared" si="109"/>
        <v>1600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110"/>
        <v>0</v>
      </c>
      <c r="Q1124">
        <f t="shared" si="111"/>
        <v>0</v>
      </c>
      <c r="R1124" s="10" t="s">
        <v>8330</v>
      </c>
      <c r="S1124" t="s">
        <v>8331</v>
      </c>
      <c r="T1124" s="14">
        <f t="shared" si="112"/>
        <v>41410.703993055555</v>
      </c>
      <c r="U1124" s="14">
        <f t="shared" si="113"/>
        <v>41424.703993055555</v>
      </c>
      <c r="V1124">
        <f t="shared" si="114"/>
        <v>2013</v>
      </c>
    </row>
    <row r="1125" spans="1:22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 t="shared" si="109"/>
        <v>2506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110"/>
        <v>0</v>
      </c>
      <c r="Q1125">
        <f t="shared" si="111"/>
        <v>3.67</v>
      </c>
      <c r="R1125" s="10" t="s">
        <v>8330</v>
      </c>
      <c r="S1125" t="s">
        <v>8331</v>
      </c>
      <c r="T1125" s="14">
        <f t="shared" si="112"/>
        <v>41718.5237037037</v>
      </c>
      <c r="U1125" s="14">
        <f t="shared" si="113"/>
        <v>41748.5237037037</v>
      </c>
      <c r="V1125">
        <f t="shared" si="114"/>
        <v>2014</v>
      </c>
    </row>
    <row r="1126" spans="1:22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 t="shared" si="109"/>
        <v>45213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110"/>
        <v>0</v>
      </c>
      <c r="Q1126">
        <f t="shared" si="111"/>
        <v>60.71</v>
      </c>
      <c r="R1126" s="10" t="s">
        <v>8330</v>
      </c>
      <c r="S1126" t="s">
        <v>8332</v>
      </c>
      <c r="T1126" s="14">
        <f t="shared" si="112"/>
        <v>42094.667256944449</v>
      </c>
      <c r="U1126" s="14">
        <f t="shared" si="113"/>
        <v>42124.667256944449</v>
      </c>
      <c r="V1126">
        <f t="shared" si="114"/>
        <v>2015</v>
      </c>
    </row>
    <row r="1127" spans="1:22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>
        <f t="shared" si="109"/>
        <v>1500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110"/>
        <v>0</v>
      </c>
      <c r="Q1127">
        <f t="shared" si="111"/>
        <v>0</v>
      </c>
      <c r="R1127" s="10" t="s">
        <v>8330</v>
      </c>
      <c r="S1127" t="s">
        <v>8332</v>
      </c>
      <c r="T1127" s="14">
        <f t="shared" si="112"/>
        <v>42212.624189814815</v>
      </c>
      <c r="U1127" s="14">
        <f t="shared" si="113"/>
        <v>42272.624189814815</v>
      </c>
      <c r="V1127">
        <f t="shared" si="114"/>
        <v>2015</v>
      </c>
    </row>
    <row r="1128" spans="1:22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 t="shared" si="109"/>
        <v>1005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110"/>
        <v>1</v>
      </c>
      <c r="Q1128">
        <f t="shared" si="111"/>
        <v>5</v>
      </c>
      <c r="R1128" s="10" t="s">
        <v>8330</v>
      </c>
      <c r="S1128" t="s">
        <v>8332</v>
      </c>
      <c r="T1128" s="14">
        <f t="shared" si="112"/>
        <v>42535.327476851846</v>
      </c>
      <c r="U1128" s="14">
        <f t="shared" si="113"/>
        <v>42565.327476851846</v>
      </c>
      <c r="V1128">
        <f t="shared" si="114"/>
        <v>2016</v>
      </c>
    </row>
    <row r="1129" spans="1:22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 t="shared" si="109"/>
        <v>17793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110"/>
        <v>2</v>
      </c>
      <c r="Q1129">
        <f t="shared" si="111"/>
        <v>25.43</v>
      </c>
      <c r="R1129" s="10" t="s">
        <v>8330</v>
      </c>
      <c r="S1129" t="s">
        <v>8332</v>
      </c>
      <c r="T1129" s="14">
        <f t="shared" si="112"/>
        <v>41926.854166666664</v>
      </c>
      <c r="U1129" s="14">
        <f t="shared" si="113"/>
        <v>41957.895833333328</v>
      </c>
      <c r="V1129">
        <f t="shared" si="114"/>
        <v>2014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 t="shared" si="109"/>
        <v>501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110"/>
        <v>0</v>
      </c>
      <c r="Q1130">
        <f t="shared" si="111"/>
        <v>1</v>
      </c>
      <c r="R1130" s="10" t="s">
        <v>8330</v>
      </c>
      <c r="S1130" t="s">
        <v>8332</v>
      </c>
      <c r="T1130" s="14">
        <f t="shared" si="112"/>
        <v>41828.649502314816</v>
      </c>
      <c r="U1130" s="14">
        <f t="shared" si="113"/>
        <v>41858.649502314816</v>
      </c>
      <c r="V1130">
        <f t="shared" si="114"/>
        <v>2014</v>
      </c>
    </row>
    <row r="1131" spans="1:22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 t="shared" si="109"/>
        <v>10011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110"/>
        <v>0</v>
      </c>
      <c r="Q1131">
        <f t="shared" si="111"/>
        <v>10.5</v>
      </c>
      <c r="R1131" s="10" t="s">
        <v>8330</v>
      </c>
      <c r="S1131" t="s">
        <v>8332</v>
      </c>
      <c r="T1131" s="14">
        <f t="shared" si="112"/>
        <v>42496.264965277776</v>
      </c>
      <c r="U1131" s="14">
        <f t="shared" si="113"/>
        <v>42526.264965277776</v>
      </c>
      <c r="V1131">
        <f t="shared" si="114"/>
        <v>2016</v>
      </c>
    </row>
    <row r="1132" spans="1:22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 t="shared" si="109"/>
        <v>2506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110"/>
        <v>0</v>
      </c>
      <c r="Q1132">
        <f t="shared" si="111"/>
        <v>3.67</v>
      </c>
      <c r="R1132" s="10" t="s">
        <v>8330</v>
      </c>
      <c r="S1132" t="s">
        <v>8332</v>
      </c>
      <c r="T1132" s="14">
        <f t="shared" si="112"/>
        <v>41908.996527777781</v>
      </c>
      <c r="U1132" s="14">
        <f t="shared" si="113"/>
        <v>41969.038194444445</v>
      </c>
      <c r="V1132">
        <f t="shared" si="114"/>
        <v>2014</v>
      </c>
    </row>
    <row r="1133" spans="1:22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>
        <f t="shared" si="109"/>
        <v>20000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110"/>
        <v>0</v>
      </c>
      <c r="Q1133">
        <f t="shared" si="111"/>
        <v>0</v>
      </c>
      <c r="R1133" s="10" t="s">
        <v>8330</v>
      </c>
      <c r="S1133" t="s">
        <v>8332</v>
      </c>
      <c r="T1133" s="14">
        <f t="shared" si="112"/>
        <v>42332.908194444448</v>
      </c>
      <c r="U1133" s="14">
        <f t="shared" si="113"/>
        <v>42362.908194444448</v>
      </c>
      <c r="V1133">
        <f t="shared" si="114"/>
        <v>2015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 t="shared" si="109"/>
        <v>5719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110"/>
        <v>14</v>
      </c>
      <c r="Q1134">
        <f t="shared" si="111"/>
        <v>110.62</v>
      </c>
      <c r="R1134" s="10" t="s">
        <v>8330</v>
      </c>
      <c r="S1134" t="s">
        <v>8332</v>
      </c>
      <c r="T1134" s="14">
        <f t="shared" si="112"/>
        <v>42706.115405092598</v>
      </c>
      <c r="U1134" s="14">
        <f t="shared" si="113"/>
        <v>42736.115405092598</v>
      </c>
      <c r="V1134">
        <f t="shared" si="114"/>
        <v>2016</v>
      </c>
    </row>
    <row r="1135" spans="1:22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 t="shared" si="109"/>
        <v>1510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110"/>
        <v>1</v>
      </c>
      <c r="Q1135">
        <f t="shared" si="111"/>
        <v>20</v>
      </c>
      <c r="R1135" s="10" t="s">
        <v>8330</v>
      </c>
      <c r="S1135" t="s">
        <v>8332</v>
      </c>
      <c r="T1135" s="14">
        <f t="shared" si="112"/>
        <v>41821.407187500001</v>
      </c>
      <c r="U1135" s="14">
        <f t="shared" si="113"/>
        <v>41851.407187500001</v>
      </c>
      <c r="V1135">
        <f t="shared" si="114"/>
        <v>2014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 t="shared" si="109"/>
        <v>12501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110"/>
        <v>0</v>
      </c>
      <c r="Q1136">
        <f t="shared" si="111"/>
        <v>1</v>
      </c>
      <c r="R1136" s="10" t="s">
        <v>8330</v>
      </c>
      <c r="S1136" t="s">
        <v>8332</v>
      </c>
      <c r="T1136" s="14">
        <f t="shared" si="112"/>
        <v>41958.285046296296</v>
      </c>
      <c r="U1136" s="14">
        <f t="shared" si="113"/>
        <v>41972.189583333333</v>
      </c>
      <c r="V1136">
        <f t="shared" si="114"/>
        <v>2014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 t="shared" si="109"/>
        <v>525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110"/>
        <v>5</v>
      </c>
      <c r="Q1137">
        <f t="shared" si="111"/>
        <v>50</v>
      </c>
      <c r="R1137" s="10" t="s">
        <v>8330</v>
      </c>
      <c r="S1137" t="s">
        <v>8332</v>
      </c>
      <c r="T1137" s="14">
        <f t="shared" si="112"/>
        <v>42558.989513888882</v>
      </c>
      <c r="U1137" s="14">
        <f t="shared" si="113"/>
        <v>42588.989513888882</v>
      </c>
      <c r="V1137">
        <f t="shared" si="114"/>
        <v>2016</v>
      </c>
    </row>
    <row r="1138" spans="1:22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 t="shared" si="109"/>
        <v>2230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110"/>
        <v>6</v>
      </c>
      <c r="Q1138">
        <f t="shared" si="111"/>
        <v>45</v>
      </c>
      <c r="R1138" s="10" t="s">
        <v>8330</v>
      </c>
      <c r="S1138" t="s">
        <v>8332</v>
      </c>
      <c r="T1138" s="14">
        <f t="shared" si="112"/>
        <v>42327.671631944439</v>
      </c>
      <c r="U1138" s="14">
        <f t="shared" si="113"/>
        <v>42357.671631944439</v>
      </c>
      <c r="V1138">
        <f t="shared" si="114"/>
        <v>2015</v>
      </c>
    </row>
    <row r="1139" spans="1:22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 t="shared" si="109"/>
        <v>17438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110"/>
        <v>40</v>
      </c>
      <c r="Q1139">
        <f t="shared" si="111"/>
        <v>253.21</v>
      </c>
      <c r="R1139" s="10" t="s">
        <v>8330</v>
      </c>
      <c r="S1139" t="s">
        <v>8332</v>
      </c>
      <c r="T1139" s="14">
        <f t="shared" si="112"/>
        <v>42453.819687499999</v>
      </c>
      <c r="U1139" s="14">
        <f t="shared" si="113"/>
        <v>42483.819687499999</v>
      </c>
      <c r="V1139">
        <f t="shared" si="114"/>
        <v>2016</v>
      </c>
    </row>
    <row r="1140" spans="1:22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 t="shared" si="109"/>
        <v>17563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110"/>
        <v>0</v>
      </c>
      <c r="Q1140">
        <f t="shared" si="111"/>
        <v>31.25</v>
      </c>
      <c r="R1140" s="10" t="s">
        <v>8330</v>
      </c>
      <c r="S1140" t="s">
        <v>8332</v>
      </c>
      <c r="T1140" s="14">
        <f t="shared" si="112"/>
        <v>42736.9066087963</v>
      </c>
      <c r="U1140" s="14">
        <f t="shared" si="113"/>
        <v>42756.9066087963</v>
      </c>
      <c r="V1140">
        <f t="shared" si="114"/>
        <v>2017</v>
      </c>
    </row>
    <row r="1141" spans="1:22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 t="shared" si="109"/>
        <v>4003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110"/>
        <v>0</v>
      </c>
      <c r="Q1141">
        <f t="shared" si="111"/>
        <v>5</v>
      </c>
      <c r="R1141" s="10" t="s">
        <v>8330</v>
      </c>
      <c r="S1141" t="s">
        <v>8332</v>
      </c>
      <c r="T1141" s="14">
        <f t="shared" si="112"/>
        <v>41975.347523148142</v>
      </c>
      <c r="U1141" s="14">
        <f t="shared" si="113"/>
        <v>42005.347523148142</v>
      </c>
      <c r="V1141">
        <f t="shared" si="114"/>
        <v>2014</v>
      </c>
    </row>
    <row r="1142" spans="1:22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>
        <f t="shared" si="109"/>
        <v>2500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110"/>
        <v>0</v>
      </c>
      <c r="Q1142">
        <f t="shared" si="111"/>
        <v>0</v>
      </c>
      <c r="R1142" s="10" t="s">
        <v>8330</v>
      </c>
      <c r="S1142" t="s">
        <v>8332</v>
      </c>
      <c r="T1142" s="14">
        <f t="shared" si="112"/>
        <v>42192.462048611109</v>
      </c>
      <c r="U1142" s="14">
        <f t="shared" si="113"/>
        <v>42222.462048611109</v>
      </c>
      <c r="V1142">
        <f t="shared" si="114"/>
        <v>2015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>
        <f t="shared" si="109"/>
        <v>250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110"/>
        <v>0</v>
      </c>
      <c r="Q1143">
        <f t="shared" si="111"/>
        <v>0</v>
      </c>
      <c r="R1143" s="10" t="s">
        <v>8330</v>
      </c>
      <c r="S1143" t="s">
        <v>8332</v>
      </c>
      <c r="T1143" s="14">
        <f t="shared" si="112"/>
        <v>42164.699652777781</v>
      </c>
      <c r="U1143" s="14">
        <f t="shared" si="113"/>
        <v>42194.699652777781</v>
      </c>
      <c r="V1143">
        <f t="shared" si="114"/>
        <v>2015</v>
      </c>
    </row>
    <row r="1144" spans="1:22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>
        <f t="shared" si="109"/>
        <v>2000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110"/>
        <v>0</v>
      </c>
      <c r="Q1144">
        <f t="shared" si="111"/>
        <v>0</v>
      </c>
      <c r="R1144" s="10" t="s">
        <v>8330</v>
      </c>
      <c r="S1144" t="s">
        <v>8332</v>
      </c>
      <c r="T1144" s="14">
        <f t="shared" si="112"/>
        <v>42022.006099537044</v>
      </c>
      <c r="U1144" s="14">
        <f t="shared" si="113"/>
        <v>42052.006099537044</v>
      </c>
      <c r="V1144">
        <f t="shared" si="114"/>
        <v>2015</v>
      </c>
    </row>
    <row r="1145" spans="1:22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 t="shared" si="109"/>
        <v>22593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110"/>
        <v>0</v>
      </c>
      <c r="Q1145">
        <f t="shared" si="111"/>
        <v>23.25</v>
      </c>
      <c r="R1145" s="10" t="s">
        <v>8330</v>
      </c>
      <c r="S1145" t="s">
        <v>8332</v>
      </c>
      <c r="T1145" s="14">
        <f t="shared" si="112"/>
        <v>42325.19358796296</v>
      </c>
      <c r="U1145" s="14">
        <f t="shared" si="113"/>
        <v>42355.19358796296</v>
      </c>
      <c r="V1145">
        <f t="shared" si="114"/>
        <v>2015</v>
      </c>
    </row>
    <row r="1146" spans="1:22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>
        <f t="shared" si="109"/>
        <v>4650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110"/>
        <v>0</v>
      </c>
      <c r="Q1146">
        <f t="shared" si="111"/>
        <v>0</v>
      </c>
      <c r="R1146" s="10" t="s">
        <v>8333</v>
      </c>
      <c r="S1146" t="s">
        <v>8334</v>
      </c>
      <c r="T1146" s="14">
        <f t="shared" si="112"/>
        <v>42093.181944444441</v>
      </c>
      <c r="U1146" s="14">
        <f t="shared" si="113"/>
        <v>42123.181944444441</v>
      </c>
      <c r="V1146">
        <f t="shared" si="114"/>
        <v>2015</v>
      </c>
    </row>
    <row r="1147" spans="1:22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 t="shared" si="109"/>
        <v>40050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110"/>
        <v>0</v>
      </c>
      <c r="Q1147">
        <f t="shared" si="111"/>
        <v>100</v>
      </c>
      <c r="R1147" s="10" t="s">
        <v>8333</v>
      </c>
      <c r="S1147" t="s">
        <v>8334</v>
      </c>
      <c r="T1147" s="14">
        <f t="shared" si="112"/>
        <v>41854.747592592597</v>
      </c>
      <c r="U1147" s="14">
        <f t="shared" si="113"/>
        <v>41914.747592592597</v>
      </c>
      <c r="V1147">
        <f t="shared" si="114"/>
        <v>2014</v>
      </c>
    </row>
    <row r="1148" spans="1:22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 t="shared" si="109"/>
        <v>3265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110"/>
        <v>9</v>
      </c>
      <c r="Q1148">
        <f t="shared" si="111"/>
        <v>44.17</v>
      </c>
      <c r="R1148" s="10" t="s">
        <v>8333</v>
      </c>
      <c r="S1148" t="s">
        <v>8334</v>
      </c>
      <c r="T1148" s="14">
        <f t="shared" si="112"/>
        <v>41723.9533912037</v>
      </c>
      <c r="U1148" s="14">
        <f t="shared" si="113"/>
        <v>41761.9533912037</v>
      </c>
      <c r="V1148">
        <f t="shared" si="114"/>
        <v>2014</v>
      </c>
    </row>
    <row r="1149" spans="1:22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>
        <f t="shared" si="109"/>
        <v>12500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110"/>
        <v>0</v>
      </c>
      <c r="Q1149">
        <f t="shared" si="111"/>
        <v>0</v>
      </c>
      <c r="R1149" s="10" t="s">
        <v>8333</v>
      </c>
      <c r="S1149" t="s">
        <v>8334</v>
      </c>
      <c r="T1149" s="14">
        <f t="shared" si="112"/>
        <v>41871.972025462965</v>
      </c>
      <c r="U1149" s="14">
        <f t="shared" si="113"/>
        <v>41931.972025462965</v>
      </c>
      <c r="V1149">
        <f t="shared" si="114"/>
        <v>2014</v>
      </c>
    </row>
    <row r="1150" spans="1:22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 t="shared" si="109"/>
        <v>7537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110"/>
        <v>0</v>
      </c>
      <c r="Q1150">
        <f t="shared" si="111"/>
        <v>24.33</v>
      </c>
      <c r="R1150" s="10" t="s">
        <v>8333</v>
      </c>
      <c r="S1150" t="s">
        <v>8334</v>
      </c>
      <c r="T1150" s="14">
        <f t="shared" si="112"/>
        <v>42675.171076388884</v>
      </c>
      <c r="U1150" s="14">
        <f t="shared" si="113"/>
        <v>42705.212743055556</v>
      </c>
      <c r="V1150">
        <f t="shared" si="114"/>
        <v>2016</v>
      </c>
    </row>
    <row r="1151" spans="1:22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 t="shared" si="109"/>
        <v>25038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110"/>
        <v>0</v>
      </c>
      <c r="Q1151">
        <f t="shared" si="111"/>
        <v>37.5</v>
      </c>
      <c r="R1151" s="10" t="s">
        <v>8333</v>
      </c>
      <c r="S1151" t="s">
        <v>8334</v>
      </c>
      <c r="T1151" s="14">
        <f t="shared" si="112"/>
        <v>42507.71025462963</v>
      </c>
      <c r="U1151" s="14">
        <f t="shared" si="113"/>
        <v>42537.71025462963</v>
      </c>
      <c r="V1151">
        <f t="shared" si="114"/>
        <v>2016</v>
      </c>
    </row>
    <row r="1152" spans="1:22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 t="shared" si="109"/>
        <v>1376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110"/>
        <v>10</v>
      </c>
      <c r="Q1152">
        <f t="shared" si="111"/>
        <v>42</v>
      </c>
      <c r="R1152" s="10" t="s">
        <v>8333</v>
      </c>
      <c r="S1152" t="s">
        <v>8334</v>
      </c>
      <c r="T1152" s="14">
        <f t="shared" si="112"/>
        <v>42317.954571759255</v>
      </c>
      <c r="U1152" s="14">
        <f t="shared" si="113"/>
        <v>42377.954571759255</v>
      </c>
      <c r="V1152">
        <f t="shared" si="114"/>
        <v>2015</v>
      </c>
    </row>
    <row r="1153" spans="1:22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>
        <f t="shared" si="109"/>
        <v>12500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110"/>
        <v>0</v>
      </c>
      <c r="Q1153">
        <f t="shared" si="111"/>
        <v>0</v>
      </c>
      <c r="R1153" s="10" t="s">
        <v>8333</v>
      </c>
      <c r="S1153" t="s">
        <v>8334</v>
      </c>
      <c r="T1153" s="14">
        <f t="shared" si="112"/>
        <v>42224.102581018517</v>
      </c>
      <c r="U1153" s="14">
        <f t="shared" si="113"/>
        <v>42254.102581018517</v>
      </c>
      <c r="V1153">
        <f t="shared" si="114"/>
        <v>2015</v>
      </c>
    </row>
    <row r="1154" spans="1:22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 t="shared" si="109"/>
        <v>8456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110"/>
        <v>6</v>
      </c>
      <c r="Q1154">
        <f t="shared" si="111"/>
        <v>60.73</v>
      </c>
      <c r="R1154" s="10" t="s">
        <v>8333</v>
      </c>
      <c r="S1154" t="s">
        <v>8334</v>
      </c>
      <c r="T1154" s="14">
        <f t="shared" si="112"/>
        <v>42109.709629629629</v>
      </c>
      <c r="U1154" s="14">
        <f t="shared" si="113"/>
        <v>42139.709629629629</v>
      </c>
      <c r="V1154">
        <f t="shared" si="114"/>
        <v>2015</v>
      </c>
    </row>
    <row r="1155" spans="1:22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 t="shared" si="109"/>
        <v>4025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si="110"/>
        <v>1</v>
      </c>
      <c r="Q1155">
        <f t="shared" si="111"/>
        <v>50</v>
      </c>
      <c r="R1155" s="10" t="s">
        <v>8333</v>
      </c>
      <c r="S1155" t="s">
        <v>8334</v>
      </c>
      <c r="T1155" s="14">
        <f t="shared" si="112"/>
        <v>42143.714178240742</v>
      </c>
      <c r="U1155" s="14">
        <f t="shared" si="113"/>
        <v>42173.714178240742</v>
      </c>
      <c r="V1155">
        <f t="shared" si="114"/>
        <v>2015</v>
      </c>
    </row>
    <row r="1156" spans="1:22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 t="shared" si="109"/>
        <v>2663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110"/>
        <v>7</v>
      </c>
      <c r="Q1156">
        <f t="shared" si="111"/>
        <v>108.33</v>
      </c>
      <c r="R1156" s="10" t="s">
        <v>8333</v>
      </c>
      <c r="S1156" t="s">
        <v>8334</v>
      </c>
      <c r="T1156" s="14">
        <f t="shared" si="112"/>
        <v>42223.108865740738</v>
      </c>
      <c r="U1156" s="14">
        <f t="shared" si="113"/>
        <v>42253.108865740738</v>
      </c>
      <c r="V1156">
        <f t="shared" si="114"/>
        <v>2015</v>
      </c>
    </row>
    <row r="1157" spans="1:22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 t="shared" si="109"/>
        <v>12594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110"/>
        <v>1</v>
      </c>
      <c r="Q1157">
        <f t="shared" si="111"/>
        <v>23.5</v>
      </c>
      <c r="R1157" s="10" t="s">
        <v>8333</v>
      </c>
      <c r="S1157" t="s">
        <v>8334</v>
      </c>
      <c r="T1157" s="14">
        <f t="shared" si="112"/>
        <v>41835.763981481483</v>
      </c>
      <c r="U1157" s="14">
        <f t="shared" si="113"/>
        <v>41865.763981481483</v>
      </c>
      <c r="V1157">
        <f t="shared" si="114"/>
        <v>2014</v>
      </c>
    </row>
    <row r="1158" spans="1:22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>
        <f t="shared" si="109"/>
        <v>3250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110"/>
        <v>0</v>
      </c>
      <c r="Q1158">
        <f t="shared" si="111"/>
        <v>0</v>
      </c>
      <c r="R1158" s="10" t="s">
        <v>8333</v>
      </c>
      <c r="S1158" t="s">
        <v>8334</v>
      </c>
      <c r="T1158" s="14">
        <f t="shared" si="112"/>
        <v>42029.07131944444</v>
      </c>
      <c r="U1158" s="14">
        <f t="shared" si="113"/>
        <v>42059.07131944444</v>
      </c>
      <c r="V1158">
        <f t="shared" si="114"/>
        <v>2015</v>
      </c>
    </row>
    <row r="1159" spans="1:22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 t="shared" si="109"/>
        <v>5076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110"/>
        <v>2</v>
      </c>
      <c r="Q1159">
        <f t="shared" si="111"/>
        <v>50.33</v>
      </c>
      <c r="R1159" s="10" t="s">
        <v>8333</v>
      </c>
      <c r="S1159" t="s">
        <v>8334</v>
      </c>
      <c r="T1159" s="14">
        <f t="shared" si="112"/>
        <v>41918.628240740742</v>
      </c>
      <c r="U1159" s="14">
        <f t="shared" si="113"/>
        <v>41978.669907407413</v>
      </c>
      <c r="V1159">
        <f t="shared" si="114"/>
        <v>2014</v>
      </c>
    </row>
    <row r="1160" spans="1:22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 t="shared" si="109"/>
        <v>3768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110"/>
        <v>0</v>
      </c>
      <c r="Q1160">
        <f t="shared" si="111"/>
        <v>11.67</v>
      </c>
      <c r="R1160" s="10" t="s">
        <v>8333</v>
      </c>
      <c r="S1160" t="s">
        <v>8334</v>
      </c>
      <c r="T1160" s="14">
        <f t="shared" si="112"/>
        <v>41952.09175925926</v>
      </c>
      <c r="U1160" s="14">
        <f t="shared" si="113"/>
        <v>41982.09175925926</v>
      </c>
      <c r="V1160">
        <f t="shared" si="114"/>
        <v>2014</v>
      </c>
    </row>
    <row r="1161" spans="1:22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>
        <f t="shared" si="109"/>
        <v>3375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110"/>
        <v>0</v>
      </c>
      <c r="Q1161">
        <f t="shared" si="111"/>
        <v>0</v>
      </c>
      <c r="R1161" s="10" t="s">
        <v>8333</v>
      </c>
      <c r="S1161" t="s">
        <v>8334</v>
      </c>
      <c r="T1161" s="14">
        <f t="shared" si="112"/>
        <v>42154.726446759261</v>
      </c>
      <c r="U1161" s="14">
        <f t="shared" si="113"/>
        <v>42185.65625</v>
      </c>
      <c r="V1161">
        <f t="shared" si="114"/>
        <v>2015</v>
      </c>
    </row>
    <row r="1162" spans="1:22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 t="shared" si="109"/>
        <v>15578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110"/>
        <v>4</v>
      </c>
      <c r="Q1162">
        <f t="shared" si="111"/>
        <v>60.79</v>
      </c>
      <c r="R1162" s="10" t="s">
        <v>8333</v>
      </c>
      <c r="S1162" t="s">
        <v>8334</v>
      </c>
      <c r="T1162" s="14">
        <f t="shared" si="112"/>
        <v>42061.154930555553</v>
      </c>
      <c r="U1162" s="14">
        <f t="shared" si="113"/>
        <v>42091.113263888896</v>
      </c>
      <c r="V1162">
        <f t="shared" si="114"/>
        <v>2015</v>
      </c>
    </row>
    <row r="1163" spans="1:22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>
        <f t="shared" si="109"/>
        <v>9000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110"/>
        <v>0</v>
      </c>
      <c r="Q1163">
        <f t="shared" si="111"/>
        <v>0</v>
      </c>
      <c r="R1163" s="10" t="s">
        <v>8333</v>
      </c>
      <c r="S1163" t="s">
        <v>8334</v>
      </c>
      <c r="T1163" s="14">
        <f t="shared" si="112"/>
        <v>42122.629502314812</v>
      </c>
      <c r="U1163" s="14">
        <f t="shared" si="113"/>
        <v>42143.629502314812</v>
      </c>
      <c r="V1163">
        <f t="shared" si="114"/>
        <v>2015</v>
      </c>
    </row>
    <row r="1164" spans="1:22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 t="shared" si="109"/>
        <v>30018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110"/>
        <v>0</v>
      </c>
      <c r="Q1164">
        <f t="shared" si="111"/>
        <v>17.5</v>
      </c>
      <c r="R1164" s="10" t="s">
        <v>8333</v>
      </c>
      <c r="S1164" t="s">
        <v>8334</v>
      </c>
      <c r="T1164" s="14">
        <f t="shared" si="112"/>
        <v>41876.683611111112</v>
      </c>
      <c r="U1164" s="14">
        <f t="shared" si="113"/>
        <v>41907.683611111112</v>
      </c>
      <c r="V1164">
        <f t="shared" si="114"/>
        <v>2014</v>
      </c>
    </row>
    <row r="1165" spans="1:22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>
        <f t="shared" si="109"/>
        <v>2600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110"/>
        <v>0</v>
      </c>
      <c r="Q1165">
        <f t="shared" si="111"/>
        <v>0</v>
      </c>
      <c r="R1165" s="10" t="s">
        <v>8333</v>
      </c>
      <c r="S1165" t="s">
        <v>8334</v>
      </c>
      <c r="T1165" s="14">
        <f t="shared" si="112"/>
        <v>41830.723611111112</v>
      </c>
      <c r="U1165" s="14">
        <f t="shared" si="113"/>
        <v>41860.723611111112</v>
      </c>
      <c r="V1165">
        <f t="shared" si="114"/>
        <v>2014</v>
      </c>
    </row>
    <row r="1166" spans="1:22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>
        <f t="shared" si="109"/>
        <v>5000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110"/>
        <v>0</v>
      </c>
      <c r="Q1166">
        <f t="shared" si="111"/>
        <v>0</v>
      </c>
      <c r="R1166" s="10" t="s">
        <v>8333</v>
      </c>
      <c r="S1166" t="s">
        <v>8334</v>
      </c>
      <c r="T1166" s="14">
        <f t="shared" si="112"/>
        <v>42509.724328703705</v>
      </c>
      <c r="U1166" s="14">
        <f t="shared" si="113"/>
        <v>42539.724328703705</v>
      </c>
      <c r="V1166">
        <f t="shared" si="114"/>
        <v>2016</v>
      </c>
    </row>
    <row r="1167" spans="1:22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 t="shared" si="109"/>
        <v>6035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110"/>
        <v>21</v>
      </c>
      <c r="Q1167">
        <f t="shared" si="111"/>
        <v>82.82</v>
      </c>
      <c r="R1167" s="10" t="s">
        <v>8333</v>
      </c>
      <c r="S1167" t="s">
        <v>8334</v>
      </c>
      <c r="T1167" s="14">
        <f t="shared" si="112"/>
        <v>41792.214467592588</v>
      </c>
      <c r="U1167" s="14">
        <f t="shared" si="113"/>
        <v>41826.214467592588</v>
      </c>
      <c r="V1167">
        <f t="shared" si="114"/>
        <v>2014</v>
      </c>
    </row>
    <row r="1168" spans="1:22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 t="shared" si="109"/>
        <v>8936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110"/>
        <v>19</v>
      </c>
      <c r="Q1168">
        <f t="shared" si="111"/>
        <v>358.88</v>
      </c>
      <c r="R1168" s="10" t="s">
        <v>8333</v>
      </c>
      <c r="S1168" t="s">
        <v>8334</v>
      </c>
      <c r="T1168" s="14">
        <f t="shared" si="112"/>
        <v>42150.485439814816</v>
      </c>
      <c r="U1168" s="14">
        <f t="shared" si="113"/>
        <v>42181.166666666672</v>
      </c>
      <c r="V1168">
        <f t="shared" si="114"/>
        <v>2015</v>
      </c>
    </row>
    <row r="1169" spans="1:22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 t="shared" si="109"/>
        <v>30490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110"/>
        <v>2</v>
      </c>
      <c r="Q1169">
        <f t="shared" si="111"/>
        <v>61.19</v>
      </c>
      <c r="R1169" s="10" t="s">
        <v>8333</v>
      </c>
      <c r="S1169" t="s">
        <v>8334</v>
      </c>
      <c r="T1169" s="14">
        <f t="shared" si="112"/>
        <v>41863.734895833331</v>
      </c>
      <c r="U1169" s="14">
        <f t="shared" si="113"/>
        <v>41894.734895833331</v>
      </c>
      <c r="V1169">
        <f t="shared" si="114"/>
        <v>2014</v>
      </c>
    </row>
    <row r="1170" spans="1:22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 t="shared" si="109"/>
        <v>9510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110"/>
        <v>6</v>
      </c>
      <c r="Q1170">
        <f t="shared" si="111"/>
        <v>340</v>
      </c>
      <c r="R1170" s="10" t="s">
        <v>8333</v>
      </c>
      <c r="S1170" t="s">
        <v>8334</v>
      </c>
      <c r="T1170" s="14">
        <f t="shared" si="112"/>
        <v>42605.053993055553</v>
      </c>
      <c r="U1170" s="14">
        <f t="shared" si="113"/>
        <v>42635.053993055553</v>
      </c>
      <c r="V1170">
        <f t="shared" si="114"/>
        <v>2016</v>
      </c>
    </row>
    <row r="1171" spans="1:22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 t="shared" si="109"/>
        <v>5009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110"/>
        <v>0</v>
      </c>
      <c r="Q1171">
        <f t="shared" si="111"/>
        <v>5.67</v>
      </c>
      <c r="R1171" s="10" t="s">
        <v>8333</v>
      </c>
      <c r="S1171" t="s">
        <v>8334</v>
      </c>
      <c r="T1171" s="14">
        <f t="shared" si="112"/>
        <v>42027.353738425925</v>
      </c>
      <c r="U1171" s="14">
        <f t="shared" si="113"/>
        <v>42057.353738425925</v>
      </c>
      <c r="V1171">
        <f t="shared" si="114"/>
        <v>2015</v>
      </c>
    </row>
    <row r="1172" spans="1:22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 t="shared" si="109"/>
        <v>12550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110"/>
        <v>0</v>
      </c>
      <c r="Q1172">
        <f t="shared" si="111"/>
        <v>50</v>
      </c>
      <c r="R1172" s="10" t="s">
        <v>8333</v>
      </c>
      <c r="S1172" t="s">
        <v>8334</v>
      </c>
      <c r="T1172" s="14">
        <f t="shared" si="112"/>
        <v>42124.893182870372</v>
      </c>
      <c r="U1172" s="14">
        <f t="shared" si="113"/>
        <v>42154.893182870372</v>
      </c>
      <c r="V1172">
        <f t="shared" si="114"/>
        <v>2015</v>
      </c>
    </row>
    <row r="1173" spans="1:22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 t="shared" si="109"/>
        <v>12513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110"/>
        <v>0</v>
      </c>
      <c r="Q1173">
        <f t="shared" si="111"/>
        <v>25</v>
      </c>
      <c r="R1173" s="10" t="s">
        <v>8333</v>
      </c>
      <c r="S1173" t="s">
        <v>8334</v>
      </c>
      <c r="T1173" s="14">
        <f t="shared" si="112"/>
        <v>41938.804710648146</v>
      </c>
      <c r="U1173" s="14">
        <f t="shared" si="113"/>
        <v>41956.846377314811</v>
      </c>
      <c r="V1173">
        <f t="shared" si="114"/>
        <v>2014</v>
      </c>
    </row>
    <row r="1174" spans="1:22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>
        <f t="shared" si="109"/>
        <v>4500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110"/>
        <v>0</v>
      </c>
      <c r="Q1174">
        <f t="shared" si="111"/>
        <v>0</v>
      </c>
      <c r="R1174" s="10" t="s">
        <v>8333</v>
      </c>
      <c r="S1174" t="s">
        <v>8334</v>
      </c>
      <c r="T1174" s="14">
        <f t="shared" si="112"/>
        <v>41841.682314814818</v>
      </c>
      <c r="U1174" s="14">
        <f t="shared" si="113"/>
        <v>41871.682314814818</v>
      </c>
      <c r="V1174">
        <f t="shared" si="114"/>
        <v>2014</v>
      </c>
    </row>
    <row r="1175" spans="1:22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 t="shared" si="109"/>
        <v>62515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110"/>
        <v>0</v>
      </c>
      <c r="Q1175">
        <f t="shared" si="111"/>
        <v>30</v>
      </c>
      <c r="R1175" s="10" t="s">
        <v>8333</v>
      </c>
      <c r="S1175" t="s">
        <v>8334</v>
      </c>
      <c r="T1175" s="14">
        <f t="shared" si="112"/>
        <v>42184.185844907406</v>
      </c>
      <c r="U1175" s="14">
        <f t="shared" si="113"/>
        <v>42219.185844907406</v>
      </c>
      <c r="V1175">
        <f t="shared" si="114"/>
        <v>2015</v>
      </c>
    </row>
    <row r="1176" spans="1:22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 t="shared" si="109"/>
        <v>7943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110"/>
        <v>6</v>
      </c>
      <c r="Q1176">
        <f t="shared" si="111"/>
        <v>46.63</v>
      </c>
      <c r="R1176" s="10" t="s">
        <v>8333</v>
      </c>
      <c r="S1176" t="s">
        <v>8334</v>
      </c>
      <c r="T1176" s="14">
        <f t="shared" si="112"/>
        <v>42468.84174768519</v>
      </c>
      <c r="U1176" s="14">
        <f t="shared" si="113"/>
        <v>42498.84174768519</v>
      </c>
      <c r="V1176">
        <f t="shared" si="114"/>
        <v>2016</v>
      </c>
    </row>
    <row r="1177" spans="1:22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 t="shared" si="109"/>
        <v>10293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110"/>
        <v>3</v>
      </c>
      <c r="Q1177">
        <f t="shared" si="111"/>
        <v>65</v>
      </c>
      <c r="R1177" s="10" t="s">
        <v>8333</v>
      </c>
      <c r="S1177" t="s">
        <v>8334</v>
      </c>
      <c r="T1177" s="14">
        <f t="shared" si="112"/>
        <v>42170.728460648148</v>
      </c>
      <c r="U1177" s="14">
        <f t="shared" si="113"/>
        <v>42200.728460648148</v>
      </c>
      <c r="V1177">
        <f t="shared" si="114"/>
        <v>2015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 t="shared" si="109"/>
        <v>87505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110"/>
        <v>0</v>
      </c>
      <c r="Q1178">
        <f t="shared" si="111"/>
        <v>10</v>
      </c>
      <c r="R1178" s="10" t="s">
        <v>8333</v>
      </c>
      <c r="S1178" t="s">
        <v>8334</v>
      </c>
      <c r="T1178" s="14">
        <f t="shared" si="112"/>
        <v>42746.019652777773</v>
      </c>
      <c r="U1178" s="14">
        <f t="shared" si="113"/>
        <v>42800.541666666672</v>
      </c>
      <c r="V1178">
        <f t="shared" si="114"/>
        <v>2017</v>
      </c>
    </row>
    <row r="1179" spans="1:22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>
        <f t="shared" si="109"/>
        <v>3000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110"/>
        <v>0</v>
      </c>
      <c r="Q1179">
        <f t="shared" si="111"/>
        <v>0</v>
      </c>
      <c r="R1179" s="10" t="s">
        <v>8333</v>
      </c>
      <c r="S1179" t="s">
        <v>8334</v>
      </c>
      <c r="T1179" s="14">
        <f t="shared" si="112"/>
        <v>41897.660833333335</v>
      </c>
      <c r="U1179" s="14">
        <f t="shared" si="113"/>
        <v>41927.660833333335</v>
      </c>
      <c r="V1179">
        <f t="shared" si="114"/>
        <v>2014</v>
      </c>
    </row>
    <row r="1180" spans="1:22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 t="shared" si="109"/>
        <v>37503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110"/>
        <v>0</v>
      </c>
      <c r="Q1180">
        <f t="shared" si="111"/>
        <v>5</v>
      </c>
      <c r="R1180" s="10" t="s">
        <v>8333</v>
      </c>
      <c r="S1180" t="s">
        <v>8334</v>
      </c>
      <c r="T1180" s="14">
        <f t="shared" si="112"/>
        <v>41837.905694444446</v>
      </c>
      <c r="U1180" s="14">
        <f t="shared" si="113"/>
        <v>41867.905694444446</v>
      </c>
      <c r="V1180">
        <f t="shared" si="114"/>
        <v>2014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 t="shared" ref="F1181:F1244" si="115">ROUND(AVERAGE(D1181:E1181),0)</f>
        <v>31600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ref="P1181:P1244" si="116">ROUND(E1181/D1181*100,0)</f>
        <v>5</v>
      </c>
      <c r="Q1181">
        <f t="shared" ref="Q1181:Q1244" si="117">IFERROR(ROUND(E1181/M1181,2),0)</f>
        <v>640</v>
      </c>
      <c r="R1181" s="10" t="s">
        <v>8333</v>
      </c>
      <c r="S1181" t="s">
        <v>8334</v>
      </c>
      <c r="T1181" s="14">
        <f t="shared" ref="T1181:T1244" si="118">(((K1181/60)/60)/24)+DATE(1970,1,1)</f>
        <v>42275.720219907409</v>
      </c>
      <c r="U1181" s="14">
        <f t="shared" ref="U1181:U1244" si="119">(((J1181/60)/60)/24)+DATE(1970,1,1)</f>
        <v>42305.720219907409</v>
      </c>
      <c r="V1181">
        <f t="shared" ref="V1181:V1244" si="120">YEAR(T1181)</f>
        <v>2015</v>
      </c>
    </row>
    <row r="1182" spans="1:22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 t="shared" si="115"/>
        <v>27938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116"/>
        <v>12</v>
      </c>
      <c r="Q1182">
        <f t="shared" si="117"/>
        <v>69.12</v>
      </c>
      <c r="R1182" s="10" t="s">
        <v>8333</v>
      </c>
      <c r="S1182" t="s">
        <v>8334</v>
      </c>
      <c r="T1182" s="14">
        <f t="shared" si="118"/>
        <v>41781.806875000002</v>
      </c>
      <c r="U1182" s="14">
        <f t="shared" si="119"/>
        <v>41818.806875000002</v>
      </c>
      <c r="V1182">
        <f t="shared" si="120"/>
        <v>2014</v>
      </c>
    </row>
    <row r="1183" spans="1:22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 t="shared" si="115"/>
        <v>25002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116"/>
        <v>0</v>
      </c>
      <c r="Q1183">
        <f t="shared" si="117"/>
        <v>1.33</v>
      </c>
      <c r="R1183" s="10" t="s">
        <v>8333</v>
      </c>
      <c r="S1183" t="s">
        <v>8334</v>
      </c>
      <c r="T1183" s="14">
        <f t="shared" si="118"/>
        <v>42034.339363425926</v>
      </c>
      <c r="U1183" s="14">
        <f t="shared" si="119"/>
        <v>42064.339363425926</v>
      </c>
      <c r="V1183">
        <f t="shared" si="120"/>
        <v>2015</v>
      </c>
    </row>
    <row r="1184" spans="1:22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 t="shared" si="115"/>
        <v>521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116"/>
        <v>4</v>
      </c>
      <c r="Q1184">
        <f t="shared" si="117"/>
        <v>10.5</v>
      </c>
      <c r="R1184" s="10" t="s">
        <v>8333</v>
      </c>
      <c r="S1184" t="s">
        <v>8334</v>
      </c>
      <c r="T1184" s="14">
        <f t="shared" si="118"/>
        <v>42728.827407407407</v>
      </c>
      <c r="U1184" s="14">
        <f t="shared" si="119"/>
        <v>42747.695833333331</v>
      </c>
      <c r="V1184">
        <f t="shared" si="120"/>
        <v>2016</v>
      </c>
    </row>
    <row r="1185" spans="1:22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 t="shared" si="115"/>
        <v>1300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116"/>
        <v>4</v>
      </c>
      <c r="Q1185">
        <f t="shared" si="117"/>
        <v>33.33</v>
      </c>
      <c r="R1185" s="10" t="s">
        <v>8333</v>
      </c>
      <c r="S1185" t="s">
        <v>8334</v>
      </c>
      <c r="T1185" s="14">
        <f t="shared" si="118"/>
        <v>42656.86137731481</v>
      </c>
      <c r="U1185" s="14">
        <f t="shared" si="119"/>
        <v>42676.165972222225</v>
      </c>
      <c r="V1185">
        <f t="shared" si="120"/>
        <v>2016</v>
      </c>
    </row>
    <row r="1186" spans="1:22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 t="shared" si="115"/>
        <v>22543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116"/>
        <v>105</v>
      </c>
      <c r="Q1186">
        <f t="shared" si="117"/>
        <v>61.56</v>
      </c>
      <c r="R1186" s="10" t="s">
        <v>8335</v>
      </c>
      <c r="S1186" t="s">
        <v>8336</v>
      </c>
      <c r="T1186" s="14">
        <f t="shared" si="118"/>
        <v>42741.599664351852</v>
      </c>
      <c r="U1186" s="14">
        <f t="shared" si="119"/>
        <v>42772.599664351852</v>
      </c>
      <c r="V1186">
        <f t="shared" si="120"/>
        <v>2017</v>
      </c>
    </row>
    <row r="1187" spans="1:22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 t="shared" si="115"/>
        <v>12840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116"/>
        <v>105</v>
      </c>
      <c r="Q1187">
        <f t="shared" si="117"/>
        <v>118.74</v>
      </c>
      <c r="R1187" s="10" t="s">
        <v>8335</v>
      </c>
      <c r="S1187" t="s">
        <v>8336</v>
      </c>
      <c r="T1187" s="14">
        <f t="shared" si="118"/>
        <v>42130.865150462967</v>
      </c>
      <c r="U1187" s="14">
        <f t="shared" si="119"/>
        <v>42163.166666666672</v>
      </c>
      <c r="V1187">
        <f t="shared" si="120"/>
        <v>2015</v>
      </c>
    </row>
    <row r="1188" spans="1:22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 t="shared" si="115"/>
        <v>7753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116"/>
        <v>107</v>
      </c>
      <c r="Q1188">
        <f t="shared" si="117"/>
        <v>65.08</v>
      </c>
      <c r="R1188" s="10" t="s">
        <v>8335</v>
      </c>
      <c r="S1188" t="s">
        <v>8336</v>
      </c>
      <c r="T1188" s="14">
        <f t="shared" si="118"/>
        <v>42123.86336805555</v>
      </c>
      <c r="U1188" s="14">
        <f t="shared" si="119"/>
        <v>42156.945833333331</v>
      </c>
      <c r="V1188">
        <f t="shared" si="120"/>
        <v>2015</v>
      </c>
    </row>
    <row r="1189" spans="1:22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 t="shared" si="115"/>
        <v>8931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116"/>
        <v>104</v>
      </c>
      <c r="Q1189">
        <f t="shared" si="117"/>
        <v>130.16</v>
      </c>
      <c r="R1189" s="10" t="s">
        <v>8335</v>
      </c>
      <c r="S1189" t="s">
        <v>8336</v>
      </c>
      <c r="T1189" s="14">
        <f t="shared" si="118"/>
        <v>42109.894942129627</v>
      </c>
      <c r="U1189" s="14">
        <f t="shared" si="119"/>
        <v>42141.75</v>
      </c>
      <c r="V1189">
        <f t="shared" si="120"/>
        <v>2015</v>
      </c>
    </row>
    <row r="1190" spans="1:22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 t="shared" si="115"/>
        <v>2606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116"/>
        <v>161</v>
      </c>
      <c r="Q1190">
        <f t="shared" si="117"/>
        <v>37.78</v>
      </c>
      <c r="R1190" s="10" t="s">
        <v>8335</v>
      </c>
      <c r="S1190" t="s">
        <v>8336</v>
      </c>
      <c r="T1190" s="14">
        <f t="shared" si="118"/>
        <v>42711.700694444444</v>
      </c>
      <c r="U1190" s="14">
        <f t="shared" si="119"/>
        <v>42732.700694444444</v>
      </c>
      <c r="V1190">
        <f t="shared" si="120"/>
        <v>2016</v>
      </c>
    </row>
    <row r="1191" spans="1:22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 t="shared" si="115"/>
        <v>9350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116"/>
        <v>108</v>
      </c>
      <c r="Q1191">
        <f t="shared" si="117"/>
        <v>112.79</v>
      </c>
      <c r="R1191" s="10" t="s">
        <v>8335</v>
      </c>
      <c r="S1191" t="s">
        <v>8336</v>
      </c>
      <c r="T1191" s="14">
        <f t="shared" si="118"/>
        <v>42529.979108796295</v>
      </c>
      <c r="U1191" s="14">
        <f t="shared" si="119"/>
        <v>42550.979108796295</v>
      </c>
      <c r="V1191">
        <f t="shared" si="120"/>
        <v>2016</v>
      </c>
    </row>
    <row r="1192" spans="1:22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 t="shared" si="115"/>
        <v>588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116"/>
        <v>135</v>
      </c>
      <c r="Q1192">
        <f t="shared" si="117"/>
        <v>51.92</v>
      </c>
      <c r="R1192" s="10" t="s">
        <v>8335</v>
      </c>
      <c r="S1192" t="s">
        <v>8336</v>
      </c>
      <c r="T1192" s="14">
        <f t="shared" si="118"/>
        <v>41852.665798611109</v>
      </c>
      <c r="U1192" s="14">
        <f t="shared" si="119"/>
        <v>41882.665798611109</v>
      </c>
      <c r="V1192">
        <f t="shared" si="120"/>
        <v>2014</v>
      </c>
    </row>
    <row r="1193" spans="1:22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 t="shared" si="115"/>
        <v>2823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116"/>
        <v>109</v>
      </c>
      <c r="Q1193">
        <f t="shared" si="117"/>
        <v>89.24</v>
      </c>
      <c r="R1193" s="10" t="s">
        <v>8335</v>
      </c>
      <c r="S1193" t="s">
        <v>8336</v>
      </c>
      <c r="T1193" s="14">
        <f t="shared" si="118"/>
        <v>42419.603703703702</v>
      </c>
      <c r="U1193" s="14">
        <f t="shared" si="119"/>
        <v>42449.562037037031</v>
      </c>
      <c r="V1193">
        <f t="shared" si="120"/>
        <v>2016</v>
      </c>
    </row>
    <row r="1194" spans="1:22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 t="shared" si="115"/>
        <v>195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116"/>
        <v>290</v>
      </c>
      <c r="Q1194">
        <f t="shared" si="117"/>
        <v>19.329999999999998</v>
      </c>
      <c r="R1194" s="10" t="s">
        <v>8335</v>
      </c>
      <c r="S1194" t="s">
        <v>8336</v>
      </c>
      <c r="T1194" s="14">
        <f t="shared" si="118"/>
        <v>42747.506689814814</v>
      </c>
      <c r="U1194" s="14">
        <f t="shared" si="119"/>
        <v>42777.506689814814</v>
      </c>
      <c r="V1194">
        <f t="shared" si="120"/>
        <v>2017</v>
      </c>
    </row>
    <row r="1195" spans="1:22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 t="shared" si="115"/>
        <v>21416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116"/>
        <v>104</v>
      </c>
      <c r="Q1195">
        <f t="shared" si="117"/>
        <v>79.97</v>
      </c>
      <c r="R1195" s="10" t="s">
        <v>8335</v>
      </c>
      <c r="S1195" t="s">
        <v>8336</v>
      </c>
      <c r="T1195" s="14">
        <f t="shared" si="118"/>
        <v>42409.776076388895</v>
      </c>
      <c r="U1195" s="14">
        <f t="shared" si="119"/>
        <v>42469.734409722223</v>
      </c>
      <c r="V1195">
        <f t="shared" si="120"/>
        <v>2016</v>
      </c>
    </row>
    <row r="1196" spans="1:22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 t="shared" si="115"/>
        <v>26390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116"/>
        <v>322</v>
      </c>
      <c r="Q1196">
        <f t="shared" si="117"/>
        <v>56.41</v>
      </c>
      <c r="R1196" s="10" t="s">
        <v>8335</v>
      </c>
      <c r="S1196" t="s">
        <v>8336</v>
      </c>
      <c r="T1196" s="14">
        <f t="shared" si="118"/>
        <v>42072.488182870366</v>
      </c>
      <c r="U1196" s="14">
        <f t="shared" si="119"/>
        <v>42102.488182870366</v>
      </c>
      <c r="V1196">
        <f t="shared" si="120"/>
        <v>2015</v>
      </c>
    </row>
    <row r="1197" spans="1:22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 t="shared" si="115"/>
        <v>11750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116"/>
        <v>135</v>
      </c>
      <c r="Q1197">
        <f t="shared" si="117"/>
        <v>79.41</v>
      </c>
      <c r="R1197" s="10" t="s">
        <v>8335</v>
      </c>
      <c r="S1197" t="s">
        <v>8336</v>
      </c>
      <c r="T1197" s="14">
        <f t="shared" si="118"/>
        <v>42298.34783564815</v>
      </c>
      <c r="U1197" s="14">
        <f t="shared" si="119"/>
        <v>42358.375</v>
      </c>
      <c r="V1197">
        <f t="shared" si="120"/>
        <v>2015</v>
      </c>
    </row>
    <row r="1198" spans="1:22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 t="shared" si="115"/>
        <v>26819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116"/>
        <v>270</v>
      </c>
      <c r="Q1198">
        <f t="shared" si="117"/>
        <v>76.44</v>
      </c>
      <c r="R1198" s="10" t="s">
        <v>8335</v>
      </c>
      <c r="S1198" t="s">
        <v>8336</v>
      </c>
      <c r="T1198" s="14">
        <f t="shared" si="118"/>
        <v>42326.818738425922</v>
      </c>
      <c r="U1198" s="14">
        <f t="shared" si="119"/>
        <v>42356.818738425922</v>
      </c>
      <c r="V1198">
        <f t="shared" si="120"/>
        <v>2015</v>
      </c>
    </row>
    <row r="1199" spans="1:22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 t="shared" si="115"/>
        <v>26497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116"/>
        <v>253</v>
      </c>
      <c r="Q1199">
        <f t="shared" si="117"/>
        <v>121</v>
      </c>
      <c r="R1199" s="10" t="s">
        <v>8335</v>
      </c>
      <c r="S1199" t="s">
        <v>8336</v>
      </c>
      <c r="T1199" s="14">
        <f t="shared" si="118"/>
        <v>42503.66474537037</v>
      </c>
      <c r="U1199" s="14">
        <f t="shared" si="119"/>
        <v>42534.249305555553</v>
      </c>
      <c r="V1199">
        <f t="shared" si="120"/>
        <v>2016</v>
      </c>
    </row>
    <row r="1200" spans="1:22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 t="shared" si="115"/>
        <v>6311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116"/>
        <v>261</v>
      </c>
      <c r="Q1200">
        <f t="shared" si="117"/>
        <v>54.62</v>
      </c>
      <c r="R1200" s="10" t="s">
        <v>8335</v>
      </c>
      <c r="S1200" t="s">
        <v>8336</v>
      </c>
      <c r="T1200" s="14">
        <f t="shared" si="118"/>
        <v>42333.619050925925</v>
      </c>
      <c r="U1200" s="14">
        <f t="shared" si="119"/>
        <v>42369.125</v>
      </c>
      <c r="V1200">
        <f t="shared" si="120"/>
        <v>2015</v>
      </c>
    </row>
    <row r="1201" spans="1:22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 t="shared" si="115"/>
        <v>2676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116"/>
        <v>101</v>
      </c>
      <c r="Q1201">
        <f t="shared" si="117"/>
        <v>299.22000000000003</v>
      </c>
      <c r="R1201" s="10" t="s">
        <v>8335</v>
      </c>
      <c r="S1201" t="s">
        <v>8336</v>
      </c>
      <c r="T1201" s="14">
        <f t="shared" si="118"/>
        <v>42161.770833333328</v>
      </c>
      <c r="U1201" s="14">
        <f t="shared" si="119"/>
        <v>42193.770833333328</v>
      </c>
      <c r="V1201">
        <f t="shared" si="120"/>
        <v>2015</v>
      </c>
    </row>
    <row r="1202" spans="1:22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 t="shared" si="115"/>
        <v>5415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116"/>
        <v>126</v>
      </c>
      <c r="Q1202">
        <f t="shared" si="117"/>
        <v>58.53</v>
      </c>
      <c r="R1202" s="10" t="s">
        <v>8335</v>
      </c>
      <c r="S1202" t="s">
        <v>8336</v>
      </c>
      <c r="T1202" s="14">
        <f t="shared" si="118"/>
        <v>42089.477500000001</v>
      </c>
      <c r="U1202" s="14">
        <f t="shared" si="119"/>
        <v>42110.477500000001</v>
      </c>
      <c r="V1202">
        <f t="shared" si="120"/>
        <v>2015</v>
      </c>
    </row>
    <row r="1203" spans="1:22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 t="shared" si="115"/>
        <v>6073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116"/>
        <v>102</v>
      </c>
      <c r="Q1203">
        <f t="shared" si="117"/>
        <v>55.37</v>
      </c>
      <c r="R1203" s="10" t="s">
        <v>8335</v>
      </c>
      <c r="S1203" t="s">
        <v>8336</v>
      </c>
      <c r="T1203" s="14">
        <f t="shared" si="118"/>
        <v>42536.60701388889</v>
      </c>
      <c r="U1203" s="14">
        <f t="shared" si="119"/>
        <v>42566.60701388889</v>
      </c>
      <c r="V1203">
        <f t="shared" si="120"/>
        <v>2016</v>
      </c>
    </row>
    <row r="1204" spans="1:22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 t="shared" si="115"/>
        <v>37406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116"/>
        <v>199</v>
      </c>
      <c r="Q1204">
        <f t="shared" si="117"/>
        <v>183.8</v>
      </c>
      <c r="R1204" s="10" t="s">
        <v>8335</v>
      </c>
      <c r="S1204" t="s">
        <v>8336</v>
      </c>
      <c r="T1204" s="14">
        <f t="shared" si="118"/>
        <v>42152.288819444439</v>
      </c>
      <c r="U1204" s="14">
        <f t="shared" si="119"/>
        <v>42182.288819444439</v>
      </c>
      <c r="V1204">
        <f t="shared" si="120"/>
        <v>2015</v>
      </c>
    </row>
    <row r="1205" spans="1:22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 t="shared" si="115"/>
        <v>16500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116"/>
        <v>102</v>
      </c>
      <c r="Q1205">
        <f t="shared" si="117"/>
        <v>165.35</v>
      </c>
      <c r="R1205" s="10" t="s">
        <v>8335</v>
      </c>
      <c r="S1205" t="s">
        <v>8336</v>
      </c>
      <c r="T1205" s="14">
        <f t="shared" si="118"/>
        <v>42125.614895833336</v>
      </c>
      <c r="U1205" s="14">
        <f t="shared" si="119"/>
        <v>42155.614895833336</v>
      </c>
      <c r="V1205">
        <f t="shared" si="120"/>
        <v>2015</v>
      </c>
    </row>
    <row r="1206" spans="1:22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 t="shared" si="115"/>
        <v>13192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116"/>
        <v>103</v>
      </c>
      <c r="Q1206">
        <f t="shared" si="117"/>
        <v>234.79</v>
      </c>
      <c r="R1206" s="10" t="s">
        <v>8335</v>
      </c>
      <c r="S1206" t="s">
        <v>8336</v>
      </c>
      <c r="T1206" s="14">
        <f t="shared" si="118"/>
        <v>42297.748067129629</v>
      </c>
      <c r="U1206" s="14">
        <f t="shared" si="119"/>
        <v>42342.208333333328</v>
      </c>
      <c r="V1206">
        <f t="shared" si="120"/>
        <v>2015</v>
      </c>
    </row>
    <row r="1207" spans="1:22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 t="shared" si="115"/>
        <v>13056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116"/>
        <v>101</v>
      </c>
      <c r="Q1207">
        <f t="shared" si="117"/>
        <v>211.48</v>
      </c>
      <c r="R1207" s="10" t="s">
        <v>8335</v>
      </c>
      <c r="S1207" t="s">
        <v>8336</v>
      </c>
      <c r="T1207" s="14">
        <f t="shared" si="118"/>
        <v>42138.506377314814</v>
      </c>
      <c r="U1207" s="14">
        <f t="shared" si="119"/>
        <v>42168.506377314814</v>
      </c>
      <c r="V1207">
        <f t="shared" si="120"/>
        <v>2015</v>
      </c>
    </row>
    <row r="1208" spans="1:22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 t="shared" si="115"/>
        <v>968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116"/>
        <v>115</v>
      </c>
      <c r="Q1208">
        <f t="shared" si="117"/>
        <v>32.340000000000003</v>
      </c>
      <c r="R1208" s="10" t="s">
        <v>8335</v>
      </c>
      <c r="S1208" t="s">
        <v>8336</v>
      </c>
      <c r="T1208" s="14">
        <f t="shared" si="118"/>
        <v>42772.776076388895</v>
      </c>
      <c r="U1208" s="14">
        <f t="shared" si="119"/>
        <v>42805.561805555553</v>
      </c>
      <c r="V1208">
        <f t="shared" si="120"/>
        <v>2017</v>
      </c>
    </row>
    <row r="1209" spans="1:22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 t="shared" si="115"/>
        <v>17048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116"/>
        <v>104</v>
      </c>
      <c r="Q1209">
        <f t="shared" si="117"/>
        <v>123.38</v>
      </c>
      <c r="R1209" s="10" t="s">
        <v>8335</v>
      </c>
      <c r="S1209" t="s">
        <v>8336</v>
      </c>
      <c r="T1209" s="14">
        <f t="shared" si="118"/>
        <v>42430.430243055554</v>
      </c>
      <c r="U1209" s="14">
        <f t="shared" si="119"/>
        <v>42460.416666666672</v>
      </c>
      <c r="V1209">
        <f t="shared" si="120"/>
        <v>2016</v>
      </c>
    </row>
    <row r="1210" spans="1:22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 t="shared" si="115"/>
        <v>12765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116"/>
        <v>155</v>
      </c>
      <c r="Q1210">
        <f t="shared" si="117"/>
        <v>207.07</v>
      </c>
      <c r="R1210" s="10" t="s">
        <v>8335</v>
      </c>
      <c r="S1210" t="s">
        <v>8336</v>
      </c>
      <c r="T1210" s="14">
        <f t="shared" si="118"/>
        <v>42423.709074074075</v>
      </c>
      <c r="U1210" s="14">
        <f t="shared" si="119"/>
        <v>42453.667407407411</v>
      </c>
      <c r="V1210">
        <f t="shared" si="120"/>
        <v>2016</v>
      </c>
    </row>
    <row r="1211" spans="1:22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 t="shared" si="115"/>
        <v>6180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116"/>
        <v>106</v>
      </c>
      <c r="Q1211">
        <f t="shared" si="117"/>
        <v>138.26</v>
      </c>
      <c r="R1211" s="10" t="s">
        <v>8335</v>
      </c>
      <c r="S1211" t="s">
        <v>8336</v>
      </c>
      <c r="T1211" s="14">
        <f t="shared" si="118"/>
        <v>42761.846122685187</v>
      </c>
      <c r="U1211" s="14">
        <f t="shared" si="119"/>
        <v>42791.846122685187</v>
      </c>
      <c r="V1211">
        <f t="shared" si="120"/>
        <v>2017</v>
      </c>
    </row>
    <row r="1212" spans="1:22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 t="shared" si="115"/>
        <v>35432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116"/>
        <v>254</v>
      </c>
      <c r="Q1212">
        <f t="shared" si="117"/>
        <v>493.82</v>
      </c>
      <c r="R1212" s="10" t="s">
        <v>8335</v>
      </c>
      <c r="S1212" t="s">
        <v>8336</v>
      </c>
      <c r="T1212" s="14">
        <f t="shared" si="118"/>
        <v>42132.941805555558</v>
      </c>
      <c r="U1212" s="14">
        <f t="shared" si="119"/>
        <v>42155.875</v>
      </c>
      <c r="V1212">
        <f t="shared" si="120"/>
        <v>2015</v>
      </c>
    </row>
    <row r="1213" spans="1:22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 t="shared" si="115"/>
        <v>1006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116"/>
        <v>101</v>
      </c>
      <c r="Q1213">
        <f t="shared" si="117"/>
        <v>168.5</v>
      </c>
      <c r="R1213" s="10" t="s">
        <v>8335</v>
      </c>
      <c r="S1213" t="s">
        <v>8336</v>
      </c>
      <c r="T1213" s="14">
        <f t="shared" si="118"/>
        <v>42515.866446759261</v>
      </c>
      <c r="U1213" s="14">
        <f t="shared" si="119"/>
        <v>42530.866446759261</v>
      </c>
      <c r="V1213">
        <f t="shared" si="120"/>
        <v>2016</v>
      </c>
    </row>
    <row r="1214" spans="1:22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 t="shared" si="115"/>
        <v>2863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116"/>
        <v>129</v>
      </c>
      <c r="Q1214">
        <f t="shared" si="117"/>
        <v>38.869999999999997</v>
      </c>
      <c r="R1214" s="10" t="s">
        <v>8335</v>
      </c>
      <c r="S1214" t="s">
        <v>8336</v>
      </c>
      <c r="T1214" s="14">
        <f t="shared" si="118"/>
        <v>42318.950173611112</v>
      </c>
      <c r="U1214" s="14">
        <f t="shared" si="119"/>
        <v>42335.041666666672</v>
      </c>
      <c r="V1214">
        <f t="shared" si="120"/>
        <v>2015</v>
      </c>
    </row>
    <row r="1215" spans="1:22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 t="shared" si="115"/>
        <v>6573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116"/>
        <v>102</v>
      </c>
      <c r="Q1215">
        <f t="shared" si="117"/>
        <v>61.53</v>
      </c>
      <c r="R1215" s="10" t="s">
        <v>8335</v>
      </c>
      <c r="S1215" t="s">
        <v>8336</v>
      </c>
      <c r="T1215" s="14">
        <f t="shared" si="118"/>
        <v>42731.755787037036</v>
      </c>
      <c r="U1215" s="14">
        <f t="shared" si="119"/>
        <v>42766.755787037036</v>
      </c>
      <c r="V1215">
        <f t="shared" si="120"/>
        <v>2016</v>
      </c>
    </row>
    <row r="1216" spans="1:22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 t="shared" si="115"/>
        <v>2318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116"/>
        <v>132</v>
      </c>
      <c r="Q1216">
        <f t="shared" si="117"/>
        <v>105.44</v>
      </c>
      <c r="R1216" s="10" t="s">
        <v>8335</v>
      </c>
      <c r="S1216" t="s">
        <v>8336</v>
      </c>
      <c r="T1216" s="14">
        <f t="shared" si="118"/>
        <v>42104.840335648143</v>
      </c>
      <c r="U1216" s="14">
        <f t="shared" si="119"/>
        <v>42164.840335648143</v>
      </c>
      <c r="V1216">
        <f t="shared" si="120"/>
        <v>2015</v>
      </c>
    </row>
    <row r="1217" spans="1:22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 t="shared" si="115"/>
        <v>22152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116"/>
        <v>786</v>
      </c>
      <c r="Q1217">
        <f t="shared" si="117"/>
        <v>71.59</v>
      </c>
      <c r="R1217" s="10" t="s">
        <v>8335</v>
      </c>
      <c r="S1217" t="s">
        <v>8336</v>
      </c>
      <c r="T1217" s="14">
        <f t="shared" si="118"/>
        <v>41759.923101851848</v>
      </c>
      <c r="U1217" s="14">
        <f t="shared" si="119"/>
        <v>41789.923101851848</v>
      </c>
      <c r="V1217">
        <f t="shared" si="120"/>
        <v>2014</v>
      </c>
    </row>
    <row r="1218" spans="1:22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 t="shared" si="115"/>
        <v>17199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116"/>
        <v>146</v>
      </c>
      <c r="Q1218">
        <f t="shared" si="117"/>
        <v>91.88</v>
      </c>
      <c r="R1218" s="10" t="s">
        <v>8335</v>
      </c>
      <c r="S1218" t="s">
        <v>8336</v>
      </c>
      <c r="T1218" s="14">
        <f t="shared" si="118"/>
        <v>42247.616400462968</v>
      </c>
      <c r="U1218" s="14">
        <f t="shared" si="119"/>
        <v>42279.960416666669</v>
      </c>
      <c r="V1218">
        <f t="shared" si="120"/>
        <v>2015</v>
      </c>
    </row>
    <row r="1219" spans="1:22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 t="shared" si="115"/>
        <v>26845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si="116"/>
        <v>103</v>
      </c>
      <c r="Q1219">
        <f t="shared" si="117"/>
        <v>148.57</v>
      </c>
      <c r="R1219" s="10" t="s">
        <v>8335</v>
      </c>
      <c r="S1219" t="s">
        <v>8336</v>
      </c>
      <c r="T1219" s="14">
        <f t="shared" si="118"/>
        <v>42535.809490740736</v>
      </c>
      <c r="U1219" s="14">
        <f t="shared" si="119"/>
        <v>42565.809490740736</v>
      </c>
      <c r="V1219">
        <f t="shared" si="120"/>
        <v>2016</v>
      </c>
    </row>
    <row r="1220" spans="1:22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 t="shared" si="115"/>
        <v>12253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116"/>
        <v>172</v>
      </c>
      <c r="Q1220">
        <f t="shared" si="117"/>
        <v>174.21</v>
      </c>
      <c r="R1220" s="10" t="s">
        <v>8335</v>
      </c>
      <c r="S1220" t="s">
        <v>8336</v>
      </c>
      <c r="T1220" s="14">
        <f t="shared" si="118"/>
        <v>42278.662037037036</v>
      </c>
      <c r="U1220" s="14">
        <f t="shared" si="119"/>
        <v>42309.125</v>
      </c>
      <c r="V1220">
        <f t="shared" si="120"/>
        <v>2015</v>
      </c>
    </row>
    <row r="1221" spans="1:22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 t="shared" si="115"/>
        <v>21187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116"/>
        <v>159</v>
      </c>
      <c r="Q1221">
        <f t="shared" si="117"/>
        <v>102.86</v>
      </c>
      <c r="R1221" s="10" t="s">
        <v>8335</v>
      </c>
      <c r="S1221" t="s">
        <v>8336</v>
      </c>
      <c r="T1221" s="14">
        <f t="shared" si="118"/>
        <v>42633.461956018517</v>
      </c>
      <c r="U1221" s="14">
        <f t="shared" si="119"/>
        <v>42663.461956018517</v>
      </c>
      <c r="V1221">
        <f t="shared" si="120"/>
        <v>2016</v>
      </c>
    </row>
    <row r="1222" spans="1:22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 t="shared" si="115"/>
        <v>15283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116"/>
        <v>104</v>
      </c>
      <c r="Q1222">
        <f t="shared" si="117"/>
        <v>111.18</v>
      </c>
      <c r="R1222" s="10" t="s">
        <v>8335</v>
      </c>
      <c r="S1222" t="s">
        <v>8336</v>
      </c>
      <c r="T1222" s="14">
        <f t="shared" si="118"/>
        <v>42211.628611111111</v>
      </c>
      <c r="U1222" s="14">
        <f t="shared" si="119"/>
        <v>42241.628611111111</v>
      </c>
      <c r="V1222">
        <f t="shared" si="120"/>
        <v>2015</v>
      </c>
    </row>
    <row r="1223" spans="1:22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 t="shared" si="115"/>
        <v>2326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116"/>
        <v>111</v>
      </c>
      <c r="Q1223">
        <f t="shared" si="117"/>
        <v>23.8</v>
      </c>
      <c r="R1223" s="10" t="s">
        <v>8335</v>
      </c>
      <c r="S1223" t="s">
        <v>8336</v>
      </c>
      <c r="T1223" s="14">
        <f t="shared" si="118"/>
        <v>42680.47555555556</v>
      </c>
      <c r="U1223" s="14">
        <f t="shared" si="119"/>
        <v>42708</v>
      </c>
      <c r="V1223">
        <f t="shared" si="120"/>
        <v>2016</v>
      </c>
    </row>
    <row r="1224" spans="1:22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 t="shared" si="115"/>
        <v>7608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116"/>
        <v>280</v>
      </c>
      <c r="Q1224">
        <f t="shared" si="117"/>
        <v>81.27</v>
      </c>
      <c r="R1224" s="10" t="s">
        <v>8335</v>
      </c>
      <c r="S1224" t="s">
        <v>8336</v>
      </c>
      <c r="T1224" s="14">
        <f t="shared" si="118"/>
        <v>42430.720451388886</v>
      </c>
      <c r="U1224" s="14">
        <f t="shared" si="119"/>
        <v>42461.166666666672</v>
      </c>
      <c r="V1224">
        <f t="shared" si="120"/>
        <v>2016</v>
      </c>
    </row>
    <row r="1225" spans="1:22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 t="shared" si="115"/>
        <v>20999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116"/>
        <v>112</v>
      </c>
      <c r="Q1225">
        <f t="shared" si="117"/>
        <v>116.21</v>
      </c>
      <c r="R1225" s="10" t="s">
        <v>8335</v>
      </c>
      <c r="S1225" t="s">
        <v>8336</v>
      </c>
      <c r="T1225" s="14">
        <f t="shared" si="118"/>
        <v>42654.177187499998</v>
      </c>
      <c r="U1225" s="14">
        <f t="shared" si="119"/>
        <v>42684.218854166669</v>
      </c>
      <c r="V1225">
        <f t="shared" si="120"/>
        <v>2016</v>
      </c>
    </row>
    <row r="1226" spans="1:22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 t="shared" si="115"/>
        <v>8030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116"/>
        <v>7</v>
      </c>
      <c r="Q1226">
        <f t="shared" si="117"/>
        <v>58.89</v>
      </c>
      <c r="R1226" s="10" t="s">
        <v>8322</v>
      </c>
      <c r="S1226" t="s">
        <v>8337</v>
      </c>
      <c r="T1226" s="14">
        <f t="shared" si="118"/>
        <v>41736.549791666665</v>
      </c>
      <c r="U1226" s="14">
        <f t="shared" si="119"/>
        <v>41796.549791666665</v>
      </c>
      <c r="V1226">
        <f t="shared" si="120"/>
        <v>2014</v>
      </c>
    </row>
    <row r="1227" spans="1:22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 t="shared" si="115"/>
        <v>1566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116"/>
        <v>4</v>
      </c>
      <c r="Q1227">
        <f t="shared" si="117"/>
        <v>44</v>
      </c>
      <c r="R1227" s="10" t="s">
        <v>8322</v>
      </c>
      <c r="S1227" t="s">
        <v>8337</v>
      </c>
      <c r="T1227" s="14">
        <f t="shared" si="118"/>
        <v>41509.905995370369</v>
      </c>
      <c r="U1227" s="14">
        <f t="shared" si="119"/>
        <v>41569.905995370369</v>
      </c>
      <c r="V1227">
        <f t="shared" si="120"/>
        <v>2013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 t="shared" si="115"/>
        <v>25969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116"/>
        <v>4</v>
      </c>
      <c r="Q1228">
        <f t="shared" si="117"/>
        <v>48.43</v>
      </c>
      <c r="R1228" s="10" t="s">
        <v>8322</v>
      </c>
      <c r="S1228" t="s">
        <v>8337</v>
      </c>
      <c r="T1228" s="14">
        <f t="shared" si="118"/>
        <v>41715.874780092592</v>
      </c>
      <c r="U1228" s="14">
        <f t="shared" si="119"/>
        <v>41750.041666666664</v>
      </c>
      <c r="V1228">
        <f t="shared" si="120"/>
        <v>2014</v>
      </c>
    </row>
    <row r="1229" spans="1:22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>
        <f t="shared" si="115"/>
        <v>1000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116"/>
        <v>0</v>
      </c>
      <c r="Q1229">
        <f t="shared" si="117"/>
        <v>0</v>
      </c>
      <c r="R1229" s="10" t="s">
        <v>8322</v>
      </c>
      <c r="S1229" t="s">
        <v>8337</v>
      </c>
      <c r="T1229" s="14">
        <f t="shared" si="118"/>
        <v>41827.919166666667</v>
      </c>
      <c r="U1229" s="14">
        <f t="shared" si="119"/>
        <v>41858.291666666664</v>
      </c>
      <c r="V1229">
        <f t="shared" si="120"/>
        <v>2014</v>
      </c>
    </row>
    <row r="1230" spans="1:22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 t="shared" si="115"/>
        <v>3233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116"/>
        <v>29</v>
      </c>
      <c r="Q1230">
        <f t="shared" si="117"/>
        <v>61.04</v>
      </c>
      <c r="R1230" s="10" t="s">
        <v>8322</v>
      </c>
      <c r="S1230" t="s">
        <v>8337</v>
      </c>
      <c r="T1230" s="14">
        <f t="shared" si="118"/>
        <v>40754.729259259257</v>
      </c>
      <c r="U1230" s="14">
        <f t="shared" si="119"/>
        <v>40814.729259259257</v>
      </c>
      <c r="V1230">
        <f t="shared" si="120"/>
        <v>2011</v>
      </c>
    </row>
    <row r="1231" spans="1:22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 t="shared" si="115"/>
        <v>1388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116"/>
        <v>1</v>
      </c>
      <c r="Q1231">
        <f t="shared" si="117"/>
        <v>25</v>
      </c>
      <c r="R1231" s="10" t="s">
        <v>8322</v>
      </c>
      <c r="S1231" t="s">
        <v>8337</v>
      </c>
      <c r="T1231" s="14">
        <f t="shared" si="118"/>
        <v>40985.459803240738</v>
      </c>
      <c r="U1231" s="14">
        <f t="shared" si="119"/>
        <v>41015.666666666664</v>
      </c>
      <c r="V1231">
        <f t="shared" si="120"/>
        <v>2012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>
        <f t="shared" si="115"/>
        <v>250000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116"/>
        <v>0</v>
      </c>
      <c r="Q1232">
        <f t="shared" si="117"/>
        <v>0</v>
      </c>
      <c r="R1232" s="10" t="s">
        <v>8322</v>
      </c>
      <c r="S1232" t="s">
        <v>8337</v>
      </c>
      <c r="T1232" s="14">
        <f t="shared" si="118"/>
        <v>40568.972569444442</v>
      </c>
      <c r="U1232" s="14">
        <f t="shared" si="119"/>
        <v>40598.972569444442</v>
      </c>
      <c r="V1232">
        <f t="shared" si="120"/>
        <v>2011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>
        <f t="shared" si="115"/>
        <v>2500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116"/>
        <v>0</v>
      </c>
      <c r="Q1233">
        <f t="shared" si="117"/>
        <v>0</v>
      </c>
      <c r="R1233" s="10" t="s">
        <v>8322</v>
      </c>
      <c r="S1233" t="s">
        <v>8337</v>
      </c>
      <c r="T1233" s="14">
        <f t="shared" si="118"/>
        <v>42193.941759259258</v>
      </c>
      <c r="U1233" s="14">
        <f t="shared" si="119"/>
        <v>42244.041666666672</v>
      </c>
      <c r="V1233">
        <f t="shared" si="120"/>
        <v>2015</v>
      </c>
    </row>
    <row r="1234" spans="1:22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 t="shared" si="115"/>
        <v>2520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116"/>
        <v>1</v>
      </c>
      <c r="Q1234">
        <f t="shared" si="117"/>
        <v>40</v>
      </c>
      <c r="R1234" s="10" t="s">
        <v>8322</v>
      </c>
      <c r="S1234" t="s">
        <v>8337</v>
      </c>
      <c r="T1234" s="14">
        <f t="shared" si="118"/>
        <v>41506.848032407412</v>
      </c>
      <c r="U1234" s="14">
        <f t="shared" si="119"/>
        <v>41553.848032407412</v>
      </c>
      <c r="V1234">
        <f t="shared" si="120"/>
        <v>2013</v>
      </c>
    </row>
    <row r="1235" spans="1:22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 t="shared" si="115"/>
        <v>558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116"/>
        <v>12</v>
      </c>
      <c r="Q1235">
        <f t="shared" si="117"/>
        <v>19.329999999999998</v>
      </c>
      <c r="R1235" s="10" t="s">
        <v>8322</v>
      </c>
      <c r="S1235" t="s">
        <v>8337</v>
      </c>
      <c r="T1235" s="14">
        <f t="shared" si="118"/>
        <v>40939.948773148149</v>
      </c>
      <c r="U1235" s="14">
        <f t="shared" si="119"/>
        <v>40960.948773148149</v>
      </c>
      <c r="V1235">
        <f t="shared" si="120"/>
        <v>2012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>
        <f t="shared" si="115"/>
        <v>25000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116"/>
        <v>0</v>
      </c>
      <c r="Q1236">
        <f t="shared" si="117"/>
        <v>0</v>
      </c>
      <c r="R1236" s="10" t="s">
        <v>8322</v>
      </c>
      <c r="S1236" t="s">
        <v>8337</v>
      </c>
      <c r="T1236" s="14">
        <f t="shared" si="118"/>
        <v>42007.788680555561</v>
      </c>
      <c r="U1236" s="14">
        <f t="shared" si="119"/>
        <v>42037.788680555561</v>
      </c>
      <c r="V1236">
        <f t="shared" si="120"/>
        <v>2015</v>
      </c>
    </row>
    <row r="1237" spans="1:22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 t="shared" si="115"/>
        <v>3872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116"/>
        <v>3</v>
      </c>
      <c r="Q1237">
        <f t="shared" si="117"/>
        <v>35</v>
      </c>
      <c r="R1237" s="10" t="s">
        <v>8322</v>
      </c>
      <c r="S1237" t="s">
        <v>8337</v>
      </c>
      <c r="T1237" s="14">
        <f t="shared" si="118"/>
        <v>41583.135405092595</v>
      </c>
      <c r="U1237" s="14">
        <f t="shared" si="119"/>
        <v>41623.135405092595</v>
      </c>
      <c r="V1237">
        <f t="shared" si="120"/>
        <v>2013</v>
      </c>
    </row>
    <row r="1238" spans="1:22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>
        <f t="shared" si="115"/>
        <v>1250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116"/>
        <v>0</v>
      </c>
      <c r="Q1238">
        <f t="shared" si="117"/>
        <v>0</v>
      </c>
      <c r="R1238" s="10" t="s">
        <v>8322</v>
      </c>
      <c r="S1238" t="s">
        <v>8337</v>
      </c>
      <c r="T1238" s="14">
        <f t="shared" si="118"/>
        <v>41110.680138888885</v>
      </c>
      <c r="U1238" s="14">
        <f t="shared" si="119"/>
        <v>41118.666666666664</v>
      </c>
      <c r="V1238">
        <f t="shared" si="120"/>
        <v>2012</v>
      </c>
    </row>
    <row r="1239" spans="1:22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>
        <f t="shared" si="115"/>
        <v>12500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116"/>
        <v>0</v>
      </c>
      <c r="Q1239">
        <f t="shared" si="117"/>
        <v>0</v>
      </c>
      <c r="R1239" s="10" t="s">
        <v>8322</v>
      </c>
      <c r="S1239" t="s">
        <v>8337</v>
      </c>
      <c r="T1239" s="14">
        <f t="shared" si="118"/>
        <v>41125.283159722225</v>
      </c>
      <c r="U1239" s="14">
        <f t="shared" si="119"/>
        <v>41145.283159722225</v>
      </c>
      <c r="V1239">
        <f t="shared" si="120"/>
        <v>2012</v>
      </c>
    </row>
    <row r="1240" spans="1:22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 t="shared" si="115"/>
        <v>589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116"/>
        <v>18</v>
      </c>
      <c r="Q1240">
        <f t="shared" si="117"/>
        <v>59.33</v>
      </c>
      <c r="R1240" s="10" t="s">
        <v>8322</v>
      </c>
      <c r="S1240" t="s">
        <v>8337</v>
      </c>
      <c r="T1240" s="14">
        <f t="shared" si="118"/>
        <v>40731.61037037037</v>
      </c>
      <c r="U1240" s="14">
        <f t="shared" si="119"/>
        <v>40761.61037037037</v>
      </c>
      <c r="V1240">
        <f t="shared" si="120"/>
        <v>2011</v>
      </c>
    </row>
    <row r="1241" spans="1:22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>
        <f t="shared" si="115"/>
        <v>1250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116"/>
        <v>0</v>
      </c>
      <c r="Q1241">
        <f t="shared" si="117"/>
        <v>0</v>
      </c>
      <c r="R1241" s="10" t="s">
        <v>8322</v>
      </c>
      <c r="S1241" t="s">
        <v>8337</v>
      </c>
      <c r="T1241" s="14">
        <f t="shared" si="118"/>
        <v>40883.962581018517</v>
      </c>
      <c r="U1241" s="14">
        <f t="shared" si="119"/>
        <v>40913.962581018517</v>
      </c>
      <c r="V1241">
        <f t="shared" si="120"/>
        <v>2011</v>
      </c>
    </row>
    <row r="1242" spans="1:22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 t="shared" si="115"/>
        <v>4121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116"/>
        <v>3</v>
      </c>
      <c r="Q1242">
        <f t="shared" si="117"/>
        <v>30.13</v>
      </c>
      <c r="R1242" s="10" t="s">
        <v>8322</v>
      </c>
      <c r="S1242" t="s">
        <v>8337</v>
      </c>
      <c r="T1242" s="14">
        <f t="shared" si="118"/>
        <v>41409.040011574078</v>
      </c>
      <c r="U1242" s="14">
        <f t="shared" si="119"/>
        <v>41467.910416666666</v>
      </c>
      <c r="V1242">
        <f t="shared" si="120"/>
        <v>2013</v>
      </c>
    </row>
    <row r="1243" spans="1:22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 t="shared" si="115"/>
        <v>3769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116"/>
        <v>51</v>
      </c>
      <c r="Q1243">
        <f t="shared" si="117"/>
        <v>74.62</v>
      </c>
      <c r="R1243" s="10" t="s">
        <v>8322</v>
      </c>
      <c r="S1243" t="s">
        <v>8337</v>
      </c>
      <c r="T1243" s="14">
        <f t="shared" si="118"/>
        <v>41923.837731481479</v>
      </c>
      <c r="U1243" s="14">
        <f t="shared" si="119"/>
        <v>41946.249305555553</v>
      </c>
      <c r="V1243">
        <f t="shared" si="120"/>
        <v>2014</v>
      </c>
    </row>
    <row r="1244" spans="1:22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 t="shared" si="115"/>
        <v>458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116"/>
        <v>1</v>
      </c>
      <c r="Q1244">
        <f t="shared" si="117"/>
        <v>5</v>
      </c>
      <c r="R1244" s="10" t="s">
        <v>8322</v>
      </c>
      <c r="S1244" t="s">
        <v>8337</v>
      </c>
      <c r="T1244" s="14">
        <f t="shared" si="118"/>
        <v>40782.165532407409</v>
      </c>
      <c r="U1244" s="14">
        <f t="shared" si="119"/>
        <v>40797.554166666669</v>
      </c>
      <c r="V1244">
        <f t="shared" si="120"/>
        <v>2011</v>
      </c>
    </row>
    <row r="1245" spans="1:22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 t="shared" ref="F1245:F1308" si="121">ROUND(AVERAGE(D1245:E1245),0)</f>
        <v>6846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ref="P1245:P1308" si="122">ROUND(E1245/D1245*100,0)</f>
        <v>14</v>
      </c>
      <c r="Q1245">
        <f t="shared" ref="Q1245:Q1308" si="123">IFERROR(ROUND(E1245/M1245,2),0)</f>
        <v>44.5</v>
      </c>
      <c r="R1245" s="10" t="s">
        <v>8322</v>
      </c>
      <c r="S1245" t="s">
        <v>8337</v>
      </c>
      <c r="T1245" s="14">
        <f t="shared" ref="T1245:T1308" si="124">(((K1245/60)/60)/24)+DATE(1970,1,1)</f>
        <v>40671.879293981481</v>
      </c>
      <c r="U1245" s="14">
        <f t="shared" ref="U1245:U1308" si="125">(((J1245/60)/60)/24)+DATE(1970,1,1)</f>
        <v>40732.875</v>
      </c>
      <c r="V1245">
        <f t="shared" ref="V1245:V1308" si="126">YEAR(T1245)</f>
        <v>2011</v>
      </c>
    </row>
    <row r="1246" spans="1:22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 t="shared" si="121"/>
        <v>2038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122"/>
        <v>104</v>
      </c>
      <c r="Q1246">
        <f t="shared" si="123"/>
        <v>46.13</v>
      </c>
      <c r="R1246" s="10" t="s">
        <v>8322</v>
      </c>
      <c r="S1246" t="s">
        <v>8323</v>
      </c>
      <c r="T1246" s="14">
        <f t="shared" si="124"/>
        <v>41355.825497685182</v>
      </c>
      <c r="U1246" s="14">
        <f t="shared" si="125"/>
        <v>41386.875</v>
      </c>
      <c r="V1246">
        <f t="shared" si="126"/>
        <v>2013</v>
      </c>
    </row>
    <row r="1247" spans="1:22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 t="shared" si="121"/>
        <v>2203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122"/>
        <v>120</v>
      </c>
      <c r="Q1247">
        <f t="shared" si="123"/>
        <v>141.47</v>
      </c>
      <c r="R1247" s="10" t="s">
        <v>8322</v>
      </c>
      <c r="S1247" t="s">
        <v>8323</v>
      </c>
      <c r="T1247" s="14">
        <f t="shared" si="124"/>
        <v>41774.599930555552</v>
      </c>
      <c r="U1247" s="14">
        <f t="shared" si="125"/>
        <v>41804.599930555552</v>
      </c>
      <c r="V1247">
        <f t="shared" si="126"/>
        <v>2014</v>
      </c>
    </row>
    <row r="1248" spans="1:22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 t="shared" si="121"/>
        <v>2170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122"/>
        <v>117</v>
      </c>
      <c r="Q1248">
        <f t="shared" si="123"/>
        <v>75.48</v>
      </c>
      <c r="R1248" s="10" t="s">
        <v>8322</v>
      </c>
      <c r="S1248" t="s">
        <v>8323</v>
      </c>
      <c r="T1248" s="14">
        <f t="shared" si="124"/>
        <v>40838.043391203704</v>
      </c>
      <c r="U1248" s="14">
        <f t="shared" si="125"/>
        <v>40883.085057870368</v>
      </c>
      <c r="V1248">
        <f t="shared" si="126"/>
        <v>2011</v>
      </c>
    </row>
    <row r="1249" spans="1:22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 t="shared" si="121"/>
        <v>3888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122"/>
        <v>122</v>
      </c>
      <c r="Q1249">
        <f t="shared" si="123"/>
        <v>85.5</v>
      </c>
      <c r="R1249" s="10" t="s">
        <v>8322</v>
      </c>
      <c r="S1249" t="s">
        <v>8323</v>
      </c>
      <c r="T1249" s="14">
        <f t="shared" si="124"/>
        <v>41370.292303240742</v>
      </c>
      <c r="U1249" s="14">
        <f t="shared" si="125"/>
        <v>41400.292303240742</v>
      </c>
      <c r="V1249">
        <f t="shared" si="126"/>
        <v>2013</v>
      </c>
    </row>
    <row r="1250" spans="1:22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 t="shared" si="121"/>
        <v>3146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122"/>
        <v>152</v>
      </c>
      <c r="Q1250">
        <f t="shared" si="123"/>
        <v>64.25</v>
      </c>
      <c r="R1250" s="10" t="s">
        <v>8322</v>
      </c>
      <c r="S1250" t="s">
        <v>8323</v>
      </c>
      <c r="T1250" s="14">
        <f t="shared" si="124"/>
        <v>41767.656863425924</v>
      </c>
      <c r="U1250" s="14">
        <f t="shared" si="125"/>
        <v>41803.290972222225</v>
      </c>
      <c r="V1250">
        <f t="shared" si="126"/>
        <v>2014</v>
      </c>
    </row>
    <row r="1251" spans="1:22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 t="shared" si="121"/>
        <v>5111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122"/>
        <v>104</v>
      </c>
      <c r="Q1251">
        <f t="shared" si="123"/>
        <v>64.47</v>
      </c>
      <c r="R1251" s="10" t="s">
        <v>8322</v>
      </c>
      <c r="S1251" t="s">
        <v>8323</v>
      </c>
      <c r="T1251" s="14">
        <f t="shared" si="124"/>
        <v>41067.74086805556</v>
      </c>
      <c r="U1251" s="14">
        <f t="shared" si="125"/>
        <v>41097.74086805556</v>
      </c>
      <c r="V1251">
        <f t="shared" si="126"/>
        <v>2012</v>
      </c>
    </row>
    <row r="1252" spans="1:22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 t="shared" si="121"/>
        <v>45023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122"/>
        <v>200</v>
      </c>
      <c r="Q1252">
        <f t="shared" si="123"/>
        <v>118.2</v>
      </c>
      <c r="R1252" s="10" t="s">
        <v>8322</v>
      </c>
      <c r="S1252" t="s">
        <v>8323</v>
      </c>
      <c r="T1252" s="14">
        <f t="shared" si="124"/>
        <v>41843.64271990741</v>
      </c>
      <c r="U1252" s="14">
        <f t="shared" si="125"/>
        <v>41888.64271990741</v>
      </c>
      <c r="V1252">
        <f t="shared" si="126"/>
        <v>2014</v>
      </c>
    </row>
    <row r="1253" spans="1:22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 t="shared" si="121"/>
        <v>6054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122"/>
        <v>102</v>
      </c>
      <c r="Q1253">
        <f t="shared" si="123"/>
        <v>82.54</v>
      </c>
      <c r="R1253" s="10" t="s">
        <v>8322</v>
      </c>
      <c r="S1253" t="s">
        <v>8323</v>
      </c>
      <c r="T1253" s="14">
        <f t="shared" si="124"/>
        <v>40751.814432870371</v>
      </c>
      <c r="U1253" s="14">
        <f t="shared" si="125"/>
        <v>40811.814432870371</v>
      </c>
      <c r="V1253">
        <f t="shared" si="126"/>
        <v>2011</v>
      </c>
    </row>
    <row r="1254" spans="1:22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 t="shared" si="121"/>
        <v>4159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122"/>
        <v>138</v>
      </c>
      <c r="Q1254">
        <f t="shared" si="123"/>
        <v>34.17</v>
      </c>
      <c r="R1254" s="10" t="s">
        <v>8322</v>
      </c>
      <c r="S1254" t="s">
        <v>8323</v>
      </c>
      <c r="T1254" s="14">
        <f t="shared" si="124"/>
        <v>41543.988067129627</v>
      </c>
      <c r="U1254" s="14">
        <f t="shared" si="125"/>
        <v>41571.988067129627</v>
      </c>
      <c r="V1254">
        <f t="shared" si="126"/>
        <v>2013</v>
      </c>
    </row>
    <row r="1255" spans="1:22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 t="shared" si="121"/>
        <v>15197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122"/>
        <v>303833</v>
      </c>
      <c r="Q1255">
        <f t="shared" si="123"/>
        <v>42.73</v>
      </c>
      <c r="R1255" s="10" t="s">
        <v>8322</v>
      </c>
      <c r="S1255" t="s">
        <v>8323</v>
      </c>
      <c r="T1255" s="14">
        <f t="shared" si="124"/>
        <v>41855.783645833333</v>
      </c>
      <c r="U1255" s="14">
        <f t="shared" si="125"/>
        <v>41885.783645833333</v>
      </c>
      <c r="V1255">
        <f t="shared" si="126"/>
        <v>2014</v>
      </c>
    </row>
    <row r="1256" spans="1:22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 t="shared" si="121"/>
        <v>10012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122"/>
        <v>199</v>
      </c>
      <c r="Q1256">
        <f t="shared" si="123"/>
        <v>94.49</v>
      </c>
      <c r="R1256" s="10" t="s">
        <v>8322</v>
      </c>
      <c r="S1256" t="s">
        <v>8323</v>
      </c>
      <c r="T1256" s="14">
        <f t="shared" si="124"/>
        <v>40487.621365740742</v>
      </c>
      <c r="U1256" s="14">
        <f t="shared" si="125"/>
        <v>40544.207638888889</v>
      </c>
      <c r="V1256">
        <f t="shared" si="126"/>
        <v>2010</v>
      </c>
    </row>
    <row r="1257" spans="1:22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 t="shared" si="121"/>
        <v>4536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122"/>
        <v>202</v>
      </c>
      <c r="Q1257">
        <f t="shared" si="123"/>
        <v>55.7</v>
      </c>
      <c r="R1257" s="10" t="s">
        <v>8322</v>
      </c>
      <c r="S1257" t="s">
        <v>8323</v>
      </c>
      <c r="T1257" s="14">
        <f t="shared" si="124"/>
        <v>41579.845509259263</v>
      </c>
      <c r="U1257" s="14">
        <f t="shared" si="125"/>
        <v>41609.887175925927</v>
      </c>
      <c r="V1257">
        <f t="shared" si="126"/>
        <v>2013</v>
      </c>
    </row>
    <row r="1258" spans="1:22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 t="shared" si="121"/>
        <v>32695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122"/>
        <v>118</v>
      </c>
      <c r="Q1258">
        <f t="shared" si="123"/>
        <v>98.03</v>
      </c>
      <c r="R1258" s="10" t="s">
        <v>8322</v>
      </c>
      <c r="S1258" t="s">
        <v>8323</v>
      </c>
      <c r="T1258" s="14">
        <f t="shared" si="124"/>
        <v>40921.919340277782</v>
      </c>
      <c r="U1258" s="14">
        <f t="shared" si="125"/>
        <v>40951.919340277782</v>
      </c>
      <c r="V1258">
        <f t="shared" si="126"/>
        <v>2012</v>
      </c>
    </row>
    <row r="1259" spans="1:22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 t="shared" si="121"/>
        <v>10855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122"/>
        <v>295</v>
      </c>
      <c r="Q1259">
        <f t="shared" si="123"/>
        <v>92.1</v>
      </c>
      <c r="R1259" s="10" t="s">
        <v>8322</v>
      </c>
      <c r="S1259" t="s">
        <v>8323</v>
      </c>
      <c r="T1259" s="14">
        <f t="shared" si="124"/>
        <v>40587.085532407407</v>
      </c>
      <c r="U1259" s="14">
        <f t="shared" si="125"/>
        <v>40636.043865740743</v>
      </c>
      <c r="V1259">
        <f t="shared" si="126"/>
        <v>2011</v>
      </c>
    </row>
    <row r="1260" spans="1:22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 t="shared" si="121"/>
        <v>18789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122"/>
        <v>213</v>
      </c>
      <c r="Q1260">
        <f t="shared" si="123"/>
        <v>38.18</v>
      </c>
      <c r="R1260" s="10" t="s">
        <v>8322</v>
      </c>
      <c r="S1260" t="s">
        <v>8323</v>
      </c>
      <c r="T1260" s="14">
        <f t="shared" si="124"/>
        <v>41487.611250000002</v>
      </c>
      <c r="U1260" s="14">
        <f t="shared" si="125"/>
        <v>41517.611250000002</v>
      </c>
      <c r="V1260">
        <f t="shared" si="126"/>
        <v>2013</v>
      </c>
    </row>
    <row r="1261" spans="1:22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 t="shared" si="121"/>
        <v>2553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122"/>
        <v>104</v>
      </c>
      <c r="Q1261">
        <f t="shared" si="123"/>
        <v>27.15</v>
      </c>
      <c r="R1261" s="10" t="s">
        <v>8322</v>
      </c>
      <c r="S1261" t="s">
        <v>8323</v>
      </c>
      <c r="T1261" s="14">
        <f t="shared" si="124"/>
        <v>41766.970648148148</v>
      </c>
      <c r="U1261" s="14">
        <f t="shared" si="125"/>
        <v>41799.165972222225</v>
      </c>
      <c r="V1261">
        <f t="shared" si="126"/>
        <v>2014</v>
      </c>
    </row>
    <row r="1262" spans="1:22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 t="shared" si="121"/>
        <v>3526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122"/>
        <v>114</v>
      </c>
      <c r="Q1262">
        <f t="shared" si="123"/>
        <v>50.69</v>
      </c>
      <c r="R1262" s="10" t="s">
        <v>8322</v>
      </c>
      <c r="S1262" t="s">
        <v>8323</v>
      </c>
      <c r="T1262" s="14">
        <f t="shared" si="124"/>
        <v>41666.842824074076</v>
      </c>
      <c r="U1262" s="14">
        <f t="shared" si="125"/>
        <v>41696.842824074076</v>
      </c>
      <c r="V1262">
        <f t="shared" si="126"/>
        <v>2014</v>
      </c>
    </row>
    <row r="1263" spans="1:22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 t="shared" si="121"/>
        <v>2013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122"/>
        <v>101</v>
      </c>
      <c r="Q1263">
        <f t="shared" si="123"/>
        <v>38.94</v>
      </c>
      <c r="R1263" s="10" t="s">
        <v>8322</v>
      </c>
      <c r="S1263" t="s">
        <v>8323</v>
      </c>
      <c r="T1263" s="14">
        <f t="shared" si="124"/>
        <v>41638.342905092592</v>
      </c>
      <c r="U1263" s="14">
        <f t="shared" si="125"/>
        <v>41668.342905092592</v>
      </c>
      <c r="V1263">
        <f t="shared" si="126"/>
        <v>2013</v>
      </c>
    </row>
    <row r="1264" spans="1:22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 t="shared" si="121"/>
        <v>7326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122"/>
        <v>125</v>
      </c>
      <c r="Q1264">
        <f t="shared" si="123"/>
        <v>77.64</v>
      </c>
      <c r="R1264" s="10" t="s">
        <v>8322</v>
      </c>
      <c r="S1264" t="s">
        <v>8323</v>
      </c>
      <c r="T1264" s="14">
        <f t="shared" si="124"/>
        <v>41656.762638888889</v>
      </c>
      <c r="U1264" s="14">
        <f t="shared" si="125"/>
        <v>41686.762638888889</v>
      </c>
      <c r="V1264">
        <f t="shared" si="126"/>
        <v>2014</v>
      </c>
    </row>
    <row r="1265" spans="1:22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 t="shared" si="121"/>
        <v>1643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122"/>
        <v>119</v>
      </c>
      <c r="Q1265">
        <f t="shared" si="123"/>
        <v>43.54</v>
      </c>
      <c r="R1265" s="10" t="s">
        <v>8322</v>
      </c>
      <c r="S1265" t="s">
        <v>8323</v>
      </c>
      <c r="T1265" s="14">
        <f t="shared" si="124"/>
        <v>41692.084143518521</v>
      </c>
      <c r="U1265" s="14">
        <f t="shared" si="125"/>
        <v>41727.041666666664</v>
      </c>
      <c r="V1265">
        <f t="shared" si="126"/>
        <v>2014</v>
      </c>
    </row>
    <row r="1266" spans="1:22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 t="shared" si="121"/>
        <v>866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122"/>
        <v>166</v>
      </c>
      <c r="Q1266">
        <f t="shared" si="123"/>
        <v>31.82</v>
      </c>
      <c r="R1266" s="10" t="s">
        <v>8322</v>
      </c>
      <c r="S1266" t="s">
        <v>8323</v>
      </c>
      <c r="T1266" s="14">
        <f t="shared" si="124"/>
        <v>41547.662997685184</v>
      </c>
      <c r="U1266" s="14">
        <f t="shared" si="125"/>
        <v>41576.662997685184</v>
      </c>
      <c r="V1266">
        <f t="shared" si="126"/>
        <v>2013</v>
      </c>
    </row>
    <row r="1267" spans="1:22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 t="shared" si="121"/>
        <v>3835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122"/>
        <v>119</v>
      </c>
      <c r="Q1267">
        <f t="shared" si="123"/>
        <v>63.18</v>
      </c>
      <c r="R1267" s="10" t="s">
        <v>8322</v>
      </c>
      <c r="S1267" t="s">
        <v>8323</v>
      </c>
      <c r="T1267" s="14">
        <f t="shared" si="124"/>
        <v>40465.655266203699</v>
      </c>
      <c r="U1267" s="14">
        <f t="shared" si="125"/>
        <v>40512.655266203699</v>
      </c>
      <c r="V1267">
        <f t="shared" si="126"/>
        <v>2010</v>
      </c>
    </row>
    <row r="1268" spans="1:22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 t="shared" si="121"/>
        <v>9523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122"/>
        <v>100</v>
      </c>
      <c r="Q1268">
        <f t="shared" si="123"/>
        <v>190.9</v>
      </c>
      <c r="R1268" s="10" t="s">
        <v>8322</v>
      </c>
      <c r="S1268" t="s">
        <v>8323</v>
      </c>
      <c r="T1268" s="14">
        <f t="shared" si="124"/>
        <v>41620.87667824074</v>
      </c>
      <c r="U1268" s="14">
        <f t="shared" si="125"/>
        <v>41650.87667824074</v>
      </c>
      <c r="V1268">
        <f t="shared" si="126"/>
        <v>2013</v>
      </c>
    </row>
    <row r="1269" spans="1:22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 t="shared" si="121"/>
        <v>22198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122"/>
        <v>102</v>
      </c>
      <c r="Q1269">
        <f t="shared" si="123"/>
        <v>140.86000000000001</v>
      </c>
      <c r="R1269" s="10" t="s">
        <v>8322</v>
      </c>
      <c r="S1269" t="s">
        <v>8323</v>
      </c>
      <c r="T1269" s="14">
        <f t="shared" si="124"/>
        <v>41449.585162037038</v>
      </c>
      <c r="U1269" s="14">
        <f t="shared" si="125"/>
        <v>41479.585162037038</v>
      </c>
      <c r="V1269">
        <f t="shared" si="126"/>
        <v>2013</v>
      </c>
    </row>
    <row r="1270" spans="1:22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 t="shared" si="121"/>
        <v>13000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122"/>
        <v>117</v>
      </c>
      <c r="Q1270">
        <f t="shared" si="123"/>
        <v>76.92</v>
      </c>
      <c r="R1270" s="10" t="s">
        <v>8322</v>
      </c>
      <c r="S1270" t="s">
        <v>8323</v>
      </c>
      <c r="T1270" s="14">
        <f t="shared" si="124"/>
        <v>41507.845451388886</v>
      </c>
      <c r="U1270" s="14">
        <f t="shared" si="125"/>
        <v>41537.845451388886</v>
      </c>
      <c r="V1270">
        <f t="shared" si="126"/>
        <v>2013</v>
      </c>
    </row>
    <row r="1271" spans="1:22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 t="shared" si="121"/>
        <v>19613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122"/>
        <v>109</v>
      </c>
      <c r="Q1271">
        <f t="shared" si="123"/>
        <v>99.16</v>
      </c>
      <c r="R1271" s="10" t="s">
        <v>8322</v>
      </c>
      <c r="S1271" t="s">
        <v>8323</v>
      </c>
      <c r="T1271" s="14">
        <f t="shared" si="124"/>
        <v>42445.823055555549</v>
      </c>
      <c r="U1271" s="14">
        <f t="shared" si="125"/>
        <v>42476</v>
      </c>
      <c r="V1271">
        <f t="shared" si="126"/>
        <v>2016</v>
      </c>
    </row>
    <row r="1272" spans="1:22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 t="shared" si="121"/>
        <v>10736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122"/>
        <v>115</v>
      </c>
      <c r="Q1272">
        <f t="shared" si="123"/>
        <v>67.88</v>
      </c>
      <c r="R1272" s="10" t="s">
        <v>8322</v>
      </c>
      <c r="S1272" t="s">
        <v>8323</v>
      </c>
      <c r="T1272" s="14">
        <f t="shared" si="124"/>
        <v>40933.856967592597</v>
      </c>
      <c r="U1272" s="14">
        <f t="shared" si="125"/>
        <v>40993.815300925926</v>
      </c>
      <c r="V1272">
        <f t="shared" si="126"/>
        <v>2012</v>
      </c>
    </row>
    <row r="1273" spans="1:22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 t="shared" si="121"/>
        <v>7568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122"/>
        <v>102</v>
      </c>
      <c r="Q1273">
        <f t="shared" si="123"/>
        <v>246.29</v>
      </c>
      <c r="R1273" s="10" t="s">
        <v>8322</v>
      </c>
      <c r="S1273" t="s">
        <v>8323</v>
      </c>
      <c r="T1273" s="14">
        <f t="shared" si="124"/>
        <v>41561.683553240742</v>
      </c>
      <c r="U1273" s="14">
        <f t="shared" si="125"/>
        <v>41591.725219907406</v>
      </c>
      <c r="V1273">
        <f t="shared" si="126"/>
        <v>2013</v>
      </c>
    </row>
    <row r="1274" spans="1:22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 t="shared" si="121"/>
        <v>5150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122"/>
        <v>106</v>
      </c>
      <c r="Q1274">
        <f t="shared" si="123"/>
        <v>189.29</v>
      </c>
      <c r="R1274" s="10" t="s">
        <v>8322</v>
      </c>
      <c r="S1274" t="s">
        <v>8323</v>
      </c>
      <c r="T1274" s="14">
        <f t="shared" si="124"/>
        <v>40274.745127314818</v>
      </c>
      <c r="U1274" s="14">
        <f t="shared" si="125"/>
        <v>40344.166666666664</v>
      </c>
      <c r="V1274">
        <f t="shared" si="126"/>
        <v>2010</v>
      </c>
    </row>
    <row r="1275" spans="1:22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 t="shared" si="121"/>
        <v>4070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122"/>
        <v>104</v>
      </c>
      <c r="Q1275">
        <f t="shared" si="123"/>
        <v>76.67</v>
      </c>
      <c r="R1275" s="10" t="s">
        <v>8322</v>
      </c>
      <c r="S1275" t="s">
        <v>8323</v>
      </c>
      <c r="T1275" s="14">
        <f t="shared" si="124"/>
        <v>41852.730219907404</v>
      </c>
      <c r="U1275" s="14">
        <f t="shared" si="125"/>
        <v>41882.730219907404</v>
      </c>
      <c r="V1275">
        <f t="shared" si="126"/>
        <v>2014</v>
      </c>
    </row>
    <row r="1276" spans="1:22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 t="shared" si="121"/>
        <v>31872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122"/>
        <v>155</v>
      </c>
      <c r="Q1276">
        <f t="shared" si="123"/>
        <v>82.96</v>
      </c>
      <c r="R1276" s="10" t="s">
        <v>8322</v>
      </c>
      <c r="S1276" t="s">
        <v>8323</v>
      </c>
      <c r="T1276" s="14">
        <f t="shared" si="124"/>
        <v>41116.690104166664</v>
      </c>
      <c r="U1276" s="14">
        <f t="shared" si="125"/>
        <v>41151.690104166664</v>
      </c>
      <c r="V1276">
        <f t="shared" si="126"/>
        <v>2012</v>
      </c>
    </row>
    <row r="1277" spans="1:22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 t="shared" si="121"/>
        <v>19661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122"/>
        <v>162</v>
      </c>
      <c r="Q1277">
        <f t="shared" si="123"/>
        <v>62.52</v>
      </c>
      <c r="R1277" s="10" t="s">
        <v>8322</v>
      </c>
      <c r="S1277" t="s">
        <v>8323</v>
      </c>
      <c r="T1277" s="14">
        <f t="shared" si="124"/>
        <v>41458.867905092593</v>
      </c>
      <c r="U1277" s="14">
        <f t="shared" si="125"/>
        <v>41493.867905092593</v>
      </c>
      <c r="V1277">
        <f t="shared" si="126"/>
        <v>2013</v>
      </c>
    </row>
    <row r="1278" spans="1:22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 t="shared" si="121"/>
        <v>3066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122"/>
        <v>104</v>
      </c>
      <c r="Q1278">
        <f t="shared" si="123"/>
        <v>46.07</v>
      </c>
      <c r="R1278" s="10" t="s">
        <v>8322</v>
      </c>
      <c r="S1278" t="s">
        <v>8323</v>
      </c>
      <c r="T1278" s="14">
        <f t="shared" si="124"/>
        <v>40007.704247685186</v>
      </c>
      <c r="U1278" s="14">
        <f t="shared" si="125"/>
        <v>40057.166666666664</v>
      </c>
      <c r="V1278">
        <f t="shared" si="126"/>
        <v>2009</v>
      </c>
    </row>
    <row r="1279" spans="1:22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 t="shared" si="121"/>
        <v>15459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122"/>
        <v>106</v>
      </c>
      <c r="Q1279">
        <f t="shared" si="123"/>
        <v>38.54</v>
      </c>
      <c r="R1279" s="10" t="s">
        <v>8322</v>
      </c>
      <c r="S1279" t="s">
        <v>8323</v>
      </c>
      <c r="T1279" s="14">
        <f t="shared" si="124"/>
        <v>41121.561886574076</v>
      </c>
      <c r="U1279" s="14">
        <f t="shared" si="125"/>
        <v>41156.561886574076</v>
      </c>
      <c r="V1279">
        <f t="shared" si="126"/>
        <v>2012</v>
      </c>
    </row>
    <row r="1280" spans="1:22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 t="shared" si="121"/>
        <v>8286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122"/>
        <v>155</v>
      </c>
      <c r="Q1280">
        <f t="shared" si="123"/>
        <v>53.01</v>
      </c>
      <c r="R1280" s="10" t="s">
        <v>8322</v>
      </c>
      <c r="S1280" t="s">
        <v>8323</v>
      </c>
      <c r="T1280" s="14">
        <f t="shared" si="124"/>
        <v>41786.555162037039</v>
      </c>
      <c r="U1280" s="14">
        <f t="shared" si="125"/>
        <v>41815.083333333336</v>
      </c>
      <c r="V1280">
        <f t="shared" si="126"/>
        <v>2014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 t="shared" si="121"/>
        <v>13190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122"/>
        <v>111</v>
      </c>
      <c r="Q1281">
        <f t="shared" si="123"/>
        <v>73.36</v>
      </c>
      <c r="R1281" s="10" t="s">
        <v>8322</v>
      </c>
      <c r="S1281" t="s">
        <v>8323</v>
      </c>
      <c r="T1281" s="14">
        <f t="shared" si="124"/>
        <v>41682.099189814813</v>
      </c>
      <c r="U1281" s="14">
        <f t="shared" si="125"/>
        <v>41722.057523148149</v>
      </c>
      <c r="V1281">
        <f t="shared" si="126"/>
        <v>2014</v>
      </c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 t="shared" si="121"/>
        <v>15818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122"/>
        <v>111</v>
      </c>
      <c r="Q1282">
        <f t="shared" si="123"/>
        <v>127.98</v>
      </c>
      <c r="R1282" s="10" t="s">
        <v>8322</v>
      </c>
      <c r="S1282" t="s">
        <v>8323</v>
      </c>
      <c r="T1282" s="14">
        <f t="shared" si="124"/>
        <v>40513.757569444446</v>
      </c>
      <c r="U1282" s="14">
        <f t="shared" si="125"/>
        <v>40603.757569444446</v>
      </c>
      <c r="V1282">
        <f t="shared" si="126"/>
        <v>2010</v>
      </c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 t="shared" si="121"/>
        <v>7375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si="122"/>
        <v>111</v>
      </c>
      <c r="Q1283">
        <f t="shared" si="123"/>
        <v>104.73</v>
      </c>
      <c r="R1283" s="10" t="s">
        <v>8322</v>
      </c>
      <c r="S1283" t="s">
        <v>8323</v>
      </c>
      <c r="T1283" s="14">
        <f t="shared" si="124"/>
        <v>41463.743472222224</v>
      </c>
      <c r="U1283" s="14">
        <f t="shared" si="125"/>
        <v>41483.743472222224</v>
      </c>
      <c r="V1283">
        <f t="shared" si="126"/>
        <v>2013</v>
      </c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 t="shared" si="121"/>
        <v>16771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22"/>
        <v>124</v>
      </c>
      <c r="Q1284">
        <f t="shared" si="123"/>
        <v>67.67</v>
      </c>
      <c r="R1284" s="10" t="s">
        <v>8322</v>
      </c>
      <c r="S1284" t="s">
        <v>8323</v>
      </c>
      <c r="T1284" s="14">
        <f t="shared" si="124"/>
        <v>41586.475173611114</v>
      </c>
      <c r="U1284" s="14">
        <f t="shared" si="125"/>
        <v>41617.207638888889</v>
      </c>
      <c r="V1284">
        <f t="shared" si="126"/>
        <v>2013</v>
      </c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 t="shared" si="121"/>
        <v>1555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22"/>
        <v>211</v>
      </c>
      <c r="Q1285">
        <f t="shared" si="123"/>
        <v>95.93</v>
      </c>
      <c r="R1285" s="10" t="s">
        <v>8322</v>
      </c>
      <c r="S1285" t="s">
        <v>8323</v>
      </c>
      <c r="T1285" s="14">
        <f t="shared" si="124"/>
        <v>41320.717465277776</v>
      </c>
      <c r="U1285" s="14">
        <f t="shared" si="125"/>
        <v>41344.166666666664</v>
      </c>
      <c r="V1285">
        <f t="shared" si="126"/>
        <v>2013</v>
      </c>
    </row>
    <row r="1286" spans="1:22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 t="shared" si="121"/>
        <v>2010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22"/>
        <v>101</v>
      </c>
      <c r="Q1286">
        <f t="shared" si="123"/>
        <v>65.16</v>
      </c>
      <c r="R1286" s="10" t="s">
        <v>8314</v>
      </c>
      <c r="S1286" t="s">
        <v>8315</v>
      </c>
      <c r="T1286" s="14">
        <f t="shared" si="124"/>
        <v>42712.23474537037</v>
      </c>
      <c r="U1286" s="14">
        <f t="shared" si="125"/>
        <v>42735.707638888889</v>
      </c>
      <c r="V1286">
        <f t="shared" si="126"/>
        <v>2016</v>
      </c>
    </row>
    <row r="1287" spans="1:22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 t="shared" si="121"/>
        <v>2017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22"/>
        <v>102</v>
      </c>
      <c r="Q1287">
        <f t="shared" si="123"/>
        <v>32.270000000000003</v>
      </c>
      <c r="R1287" s="10" t="s">
        <v>8314</v>
      </c>
      <c r="S1287" t="s">
        <v>8315</v>
      </c>
      <c r="T1287" s="14">
        <f t="shared" si="124"/>
        <v>42160.583043981482</v>
      </c>
      <c r="U1287" s="14">
        <f t="shared" si="125"/>
        <v>42175.583043981482</v>
      </c>
      <c r="V1287">
        <f t="shared" si="126"/>
        <v>2015</v>
      </c>
    </row>
    <row r="1288" spans="1:22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 t="shared" si="121"/>
        <v>1563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22"/>
        <v>108</v>
      </c>
      <c r="Q1288">
        <f t="shared" si="123"/>
        <v>81.25</v>
      </c>
      <c r="R1288" s="10" t="s">
        <v>8314</v>
      </c>
      <c r="S1288" t="s">
        <v>8315</v>
      </c>
      <c r="T1288" s="14">
        <f t="shared" si="124"/>
        <v>42039.384571759263</v>
      </c>
      <c r="U1288" s="14">
        <f t="shared" si="125"/>
        <v>42052.583333333328</v>
      </c>
      <c r="V1288">
        <f t="shared" si="126"/>
        <v>2015</v>
      </c>
    </row>
    <row r="1289" spans="1:22" ht="45" x14ac:dyDescent="0.25">
      <c r="A1289">
        <v>3580</v>
      </c>
      <c r="B1289" s="3" t="s">
        <v>3579</v>
      </c>
      <c r="C1289" s="3" t="s">
        <v>7690</v>
      </c>
      <c r="D1289" s="6">
        <v>900</v>
      </c>
      <c r="E1289" s="8">
        <v>1025</v>
      </c>
      <c r="F1289" s="8">
        <f t="shared" si="121"/>
        <v>963</v>
      </c>
      <c r="G1289" t="s">
        <v>8218</v>
      </c>
      <c r="H1289" t="s">
        <v>8223</v>
      </c>
      <c r="I1289" t="s">
        <v>8245</v>
      </c>
      <c r="J1289">
        <v>1425185940</v>
      </c>
      <c r="K1289">
        <v>1421900022</v>
      </c>
      <c r="L1289" t="b">
        <v>0</v>
      </c>
      <c r="M1289">
        <v>27</v>
      </c>
      <c r="N1289" t="b">
        <v>1</v>
      </c>
      <c r="O1289" t="s">
        <v>8269</v>
      </c>
      <c r="P1289">
        <f t="shared" si="122"/>
        <v>114</v>
      </c>
      <c r="Q1289">
        <f t="shared" si="123"/>
        <v>37.96</v>
      </c>
      <c r="R1289" s="10" t="s">
        <v>8314</v>
      </c>
      <c r="S1289" t="s">
        <v>8315</v>
      </c>
      <c r="T1289" s="14">
        <f t="shared" si="124"/>
        <v>42026.176180555558</v>
      </c>
      <c r="U1289" s="14">
        <f t="shared" si="125"/>
        <v>42064.207638888889</v>
      </c>
      <c r="V1289">
        <f t="shared" si="126"/>
        <v>2015</v>
      </c>
    </row>
    <row r="1290" spans="1:22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 t="shared" si="121"/>
        <v>4009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22"/>
        <v>100</v>
      </c>
      <c r="Q1290">
        <f t="shared" si="123"/>
        <v>65.87</v>
      </c>
      <c r="R1290" s="10" t="s">
        <v>8314</v>
      </c>
      <c r="S1290" t="s">
        <v>8315</v>
      </c>
      <c r="T1290" s="14">
        <f t="shared" si="124"/>
        <v>42561.154664351852</v>
      </c>
      <c r="U1290" s="14">
        <f t="shared" si="125"/>
        <v>42592.166666666672</v>
      </c>
      <c r="V1290">
        <f t="shared" si="126"/>
        <v>2016</v>
      </c>
    </row>
    <row r="1291" spans="1:22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 t="shared" si="121"/>
        <v>1688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22"/>
        <v>125</v>
      </c>
      <c r="Q1291">
        <f t="shared" si="123"/>
        <v>36.08</v>
      </c>
      <c r="R1291" s="10" t="s">
        <v>8314</v>
      </c>
      <c r="S1291" t="s">
        <v>8315</v>
      </c>
      <c r="T1291" s="14">
        <f t="shared" si="124"/>
        <v>42709.134780092587</v>
      </c>
      <c r="U1291" s="14">
        <f t="shared" si="125"/>
        <v>42739.134780092587</v>
      </c>
      <c r="V1291">
        <f t="shared" si="126"/>
        <v>2016</v>
      </c>
    </row>
    <row r="1292" spans="1:22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 t="shared" si="121"/>
        <v>3650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22"/>
        <v>109</v>
      </c>
      <c r="Q1292">
        <f t="shared" si="123"/>
        <v>44.19</v>
      </c>
      <c r="R1292" s="10" t="s">
        <v>8314</v>
      </c>
      <c r="S1292" t="s">
        <v>8315</v>
      </c>
      <c r="T1292" s="14">
        <f t="shared" si="124"/>
        <v>42086.614942129629</v>
      </c>
      <c r="U1292" s="14">
        <f t="shared" si="125"/>
        <v>42117.290972222225</v>
      </c>
      <c r="V1292">
        <f t="shared" si="126"/>
        <v>2015</v>
      </c>
    </row>
    <row r="1293" spans="1:22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 t="shared" si="121"/>
        <v>3686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22"/>
        <v>146</v>
      </c>
      <c r="Q1293">
        <f t="shared" si="123"/>
        <v>104.07</v>
      </c>
      <c r="R1293" s="10" t="s">
        <v>8314</v>
      </c>
      <c r="S1293" t="s">
        <v>8315</v>
      </c>
      <c r="T1293" s="14">
        <f t="shared" si="124"/>
        <v>42064.652673611112</v>
      </c>
      <c r="U1293" s="14">
        <f t="shared" si="125"/>
        <v>42101.291666666672</v>
      </c>
      <c r="V1293">
        <f t="shared" si="126"/>
        <v>2015</v>
      </c>
    </row>
    <row r="1294" spans="1:22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 t="shared" si="121"/>
        <v>1785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22"/>
        <v>110</v>
      </c>
      <c r="Q1294">
        <f t="shared" si="123"/>
        <v>35.96</v>
      </c>
      <c r="R1294" s="10" t="s">
        <v>8314</v>
      </c>
      <c r="S1294" t="s">
        <v>8315</v>
      </c>
      <c r="T1294" s="14">
        <f t="shared" si="124"/>
        <v>42256.764212962968</v>
      </c>
      <c r="U1294" s="14">
        <f t="shared" si="125"/>
        <v>42283.957638888889</v>
      </c>
      <c r="V1294">
        <f t="shared" si="126"/>
        <v>2015</v>
      </c>
    </row>
    <row r="1295" spans="1:22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 t="shared" si="121"/>
        <v>15168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22"/>
        <v>102</v>
      </c>
      <c r="Q1295">
        <f t="shared" si="123"/>
        <v>127.79</v>
      </c>
      <c r="R1295" s="10" t="s">
        <v>8314</v>
      </c>
      <c r="S1295" t="s">
        <v>8315</v>
      </c>
      <c r="T1295" s="14">
        <f t="shared" si="124"/>
        <v>42292.701053240744</v>
      </c>
      <c r="U1295" s="14">
        <f t="shared" si="125"/>
        <v>42322.742719907401</v>
      </c>
      <c r="V1295">
        <f t="shared" si="126"/>
        <v>2015</v>
      </c>
    </row>
    <row r="1296" spans="1:22" ht="60" x14ac:dyDescent="0.25">
      <c r="A1296">
        <v>2837</v>
      </c>
      <c r="B1296" s="3" t="s">
        <v>2837</v>
      </c>
      <c r="C1296" s="3" t="s">
        <v>6947</v>
      </c>
      <c r="D1296" s="6">
        <v>850</v>
      </c>
      <c r="E1296" s="8">
        <v>850</v>
      </c>
      <c r="F1296" s="8">
        <f t="shared" si="121"/>
        <v>850</v>
      </c>
      <c r="G1296" t="s">
        <v>8218</v>
      </c>
      <c r="H1296" t="s">
        <v>8228</v>
      </c>
      <c r="I1296" t="s">
        <v>8250</v>
      </c>
      <c r="J1296">
        <v>1449701284</v>
      </c>
      <c r="K1296">
        <v>1446241684</v>
      </c>
      <c r="L1296" t="b">
        <v>0</v>
      </c>
      <c r="M1296">
        <v>21</v>
      </c>
      <c r="N1296" t="b">
        <v>1</v>
      </c>
      <c r="O1296" t="s">
        <v>8269</v>
      </c>
      <c r="P1296">
        <f t="shared" si="122"/>
        <v>100</v>
      </c>
      <c r="Q1296">
        <f t="shared" si="123"/>
        <v>40.479999999999997</v>
      </c>
      <c r="R1296" s="10" t="s">
        <v>8314</v>
      </c>
      <c r="S1296" t="s">
        <v>8315</v>
      </c>
      <c r="T1296" s="14">
        <f t="shared" si="124"/>
        <v>42307.908379629633</v>
      </c>
      <c r="U1296" s="14">
        <f t="shared" si="125"/>
        <v>42347.950046296297</v>
      </c>
      <c r="V1296">
        <f t="shared" si="126"/>
        <v>2015</v>
      </c>
    </row>
    <row r="1297" spans="1:22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 t="shared" si="121"/>
        <v>2525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22"/>
        <v>102</v>
      </c>
      <c r="Q1297">
        <f t="shared" si="123"/>
        <v>39.83</v>
      </c>
      <c r="R1297" s="10" t="s">
        <v>8314</v>
      </c>
      <c r="S1297" t="s">
        <v>8315</v>
      </c>
      <c r="T1297" s="14">
        <f t="shared" si="124"/>
        <v>42184.572881944448</v>
      </c>
      <c r="U1297" s="14">
        <f t="shared" si="125"/>
        <v>42214.708333333328</v>
      </c>
      <c r="V1297">
        <f t="shared" si="126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 t="shared" si="121"/>
        <v>1025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22"/>
        <v>141</v>
      </c>
      <c r="Q1298">
        <f t="shared" si="123"/>
        <v>52.17</v>
      </c>
      <c r="R1298" s="10" t="s">
        <v>8314</v>
      </c>
      <c r="S1298" t="s">
        <v>8315</v>
      </c>
      <c r="T1298" s="14">
        <f t="shared" si="124"/>
        <v>42423.050613425927</v>
      </c>
      <c r="U1298" s="14">
        <f t="shared" si="125"/>
        <v>42443.008946759262</v>
      </c>
      <c r="V1298">
        <f t="shared" si="126"/>
        <v>2016</v>
      </c>
    </row>
    <row r="1299" spans="1:22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 t="shared" si="121"/>
        <v>20953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22"/>
        <v>110</v>
      </c>
      <c r="Q1299">
        <f t="shared" si="123"/>
        <v>92.04</v>
      </c>
      <c r="R1299" s="10" t="s">
        <v>8314</v>
      </c>
      <c r="S1299" t="s">
        <v>8315</v>
      </c>
      <c r="T1299" s="14">
        <f t="shared" si="124"/>
        <v>42461.747199074074</v>
      </c>
      <c r="U1299" s="14">
        <f t="shared" si="125"/>
        <v>42491.747199074074</v>
      </c>
      <c r="V1299">
        <f t="shared" si="126"/>
        <v>2016</v>
      </c>
    </row>
    <row r="1300" spans="1:22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 t="shared" si="121"/>
        <v>2047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22"/>
        <v>105</v>
      </c>
      <c r="Q1300">
        <f t="shared" si="123"/>
        <v>63.42</v>
      </c>
      <c r="R1300" s="10" t="s">
        <v>8314</v>
      </c>
      <c r="S1300" t="s">
        <v>8315</v>
      </c>
      <c r="T1300" s="14">
        <f t="shared" si="124"/>
        <v>42458.680925925932</v>
      </c>
      <c r="U1300" s="14">
        <f t="shared" si="125"/>
        <v>42488.680925925932</v>
      </c>
      <c r="V1300">
        <f t="shared" si="126"/>
        <v>2016</v>
      </c>
    </row>
    <row r="1301" spans="1:22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 t="shared" si="121"/>
        <v>3920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22"/>
        <v>124</v>
      </c>
      <c r="Q1301">
        <f t="shared" si="123"/>
        <v>135.63</v>
      </c>
      <c r="R1301" s="10" t="s">
        <v>8314</v>
      </c>
      <c r="S1301" t="s">
        <v>8315</v>
      </c>
      <c r="T1301" s="14">
        <f t="shared" si="124"/>
        <v>42169.814340277779</v>
      </c>
      <c r="U1301" s="14">
        <f t="shared" si="125"/>
        <v>42199.814340277779</v>
      </c>
      <c r="V1301">
        <f t="shared" si="126"/>
        <v>2015</v>
      </c>
    </row>
    <row r="1302" spans="1:22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 t="shared" si="121"/>
        <v>3525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22"/>
        <v>135</v>
      </c>
      <c r="Q1302">
        <f t="shared" si="123"/>
        <v>168.75</v>
      </c>
      <c r="R1302" s="10" t="s">
        <v>8314</v>
      </c>
      <c r="S1302" t="s">
        <v>8315</v>
      </c>
      <c r="T1302" s="14">
        <f t="shared" si="124"/>
        <v>42483.675208333334</v>
      </c>
      <c r="U1302" s="14">
        <f t="shared" si="125"/>
        <v>42522.789583333331</v>
      </c>
      <c r="V1302">
        <f t="shared" si="126"/>
        <v>2016</v>
      </c>
    </row>
    <row r="1303" spans="1:22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 t="shared" si="121"/>
        <v>2028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22"/>
        <v>103</v>
      </c>
      <c r="Q1303">
        <f t="shared" si="123"/>
        <v>70.86</v>
      </c>
      <c r="R1303" s="10" t="s">
        <v>8314</v>
      </c>
      <c r="S1303" t="s">
        <v>8315</v>
      </c>
      <c r="T1303" s="14">
        <f t="shared" si="124"/>
        <v>42195.749745370369</v>
      </c>
      <c r="U1303" s="14">
        <f t="shared" si="125"/>
        <v>42206.125</v>
      </c>
      <c r="V1303">
        <f t="shared" si="126"/>
        <v>2015</v>
      </c>
    </row>
    <row r="1304" spans="1:22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 t="shared" si="121"/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22"/>
        <v>100</v>
      </c>
      <c r="Q1304">
        <f t="shared" si="123"/>
        <v>50</v>
      </c>
      <c r="R1304" s="10" t="s">
        <v>8314</v>
      </c>
      <c r="S1304" t="s">
        <v>8315</v>
      </c>
      <c r="T1304" s="14">
        <f t="shared" si="124"/>
        <v>42675.057997685188</v>
      </c>
      <c r="U1304" s="14">
        <f t="shared" si="125"/>
        <v>42705.099664351852</v>
      </c>
      <c r="V1304">
        <f t="shared" si="126"/>
        <v>2016</v>
      </c>
    </row>
    <row r="1305" spans="1:22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 t="shared" si="121"/>
        <v>4030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22"/>
        <v>130</v>
      </c>
      <c r="Q1305">
        <f t="shared" si="123"/>
        <v>42.21</v>
      </c>
      <c r="R1305" s="10" t="s">
        <v>8314</v>
      </c>
      <c r="S1305" t="s">
        <v>8315</v>
      </c>
      <c r="T1305" s="14">
        <f t="shared" si="124"/>
        <v>42566.441203703704</v>
      </c>
      <c r="U1305" s="14">
        <f t="shared" si="125"/>
        <v>42582.458333333328</v>
      </c>
      <c r="V1305">
        <f t="shared" si="126"/>
        <v>2016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 t="shared" si="121"/>
        <v>27926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22"/>
        <v>40</v>
      </c>
      <c r="Q1306">
        <f t="shared" si="123"/>
        <v>152.41</v>
      </c>
      <c r="R1306" s="10" t="s">
        <v>8316</v>
      </c>
      <c r="S1306" t="s">
        <v>8318</v>
      </c>
      <c r="T1306" s="14">
        <f t="shared" si="124"/>
        <v>42747.194502314815</v>
      </c>
      <c r="U1306" s="14">
        <f t="shared" si="125"/>
        <v>42807.152835648143</v>
      </c>
      <c r="V1306">
        <f t="shared" si="126"/>
        <v>2017</v>
      </c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 t="shared" si="121"/>
        <v>18897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22"/>
        <v>26</v>
      </c>
      <c r="Q1307">
        <f t="shared" si="123"/>
        <v>90.62</v>
      </c>
      <c r="R1307" s="10" t="s">
        <v>8316</v>
      </c>
      <c r="S1307" t="s">
        <v>8318</v>
      </c>
      <c r="T1307" s="14">
        <f t="shared" si="124"/>
        <v>42543.665601851855</v>
      </c>
      <c r="U1307" s="14">
        <f t="shared" si="125"/>
        <v>42572.729166666672</v>
      </c>
      <c r="V1307">
        <f t="shared" si="126"/>
        <v>2016</v>
      </c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 t="shared" si="121"/>
        <v>90886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22"/>
        <v>65</v>
      </c>
      <c r="Q1308">
        <f t="shared" si="123"/>
        <v>201.6</v>
      </c>
      <c r="R1308" s="10" t="s">
        <v>8316</v>
      </c>
      <c r="S1308" t="s">
        <v>8318</v>
      </c>
      <c r="T1308" s="14">
        <f t="shared" si="124"/>
        <v>41947.457569444443</v>
      </c>
      <c r="U1308" s="14">
        <f t="shared" si="125"/>
        <v>41977.457569444443</v>
      </c>
      <c r="V1308">
        <f t="shared" si="126"/>
        <v>2014</v>
      </c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 t="shared" ref="F1309:F1372" si="127">ROUND(AVERAGE(D1309:E1309),0)</f>
        <v>27879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ref="P1309:P1372" si="128">ROUND(E1309/D1309*100,0)</f>
        <v>12</v>
      </c>
      <c r="Q1309">
        <f t="shared" ref="Q1309:Q1372" si="129">IFERROR(ROUND(E1309/M1309,2),0)</f>
        <v>127.93</v>
      </c>
      <c r="R1309" s="10" t="s">
        <v>8316</v>
      </c>
      <c r="S1309" t="s">
        <v>8318</v>
      </c>
      <c r="T1309" s="14">
        <f t="shared" ref="T1309:T1372" si="130">(((K1309/60)/60)/24)+DATE(1970,1,1)</f>
        <v>42387.503229166665</v>
      </c>
      <c r="U1309" s="14">
        <f t="shared" ref="U1309:U1372" si="131">(((J1309/60)/60)/24)+DATE(1970,1,1)</f>
        <v>42417.503229166665</v>
      </c>
      <c r="V1309">
        <f t="shared" ref="V1309:V1372" si="132">YEAR(T1309)</f>
        <v>2016</v>
      </c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 t="shared" si="127"/>
        <v>5568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28"/>
        <v>11</v>
      </c>
      <c r="Q1310">
        <f t="shared" si="129"/>
        <v>29.89</v>
      </c>
      <c r="R1310" s="10" t="s">
        <v>8316</v>
      </c>
      <c r="S1310" t="s">
        <v>8318</v>
      </c>
      <c r="T1310" s="14">
        <f t="shared" si="130"/>
        <v>42611.613564814819</v>
      </c>
      <c r="U1310" s="14">
        <f t="shared" si="131"/>
        <v>42651.613564814819</v>
      </c>
      <c r="V1310">
        <f t="shared" si="132"/>
        <v>2016</v>
      </c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 t="shared" si="127"/>
        <v>12190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28"/>
        <v>112</v>
      </c>
      <c r="Q1311">
        <f t="shared" si="129"/>
        <v>367.97</v>
      </c>
      <c r="R1311" s="10" t="s">
        <v>8316</v>
      </c>
      <c r="S1311" t="s">
        <v>8318</v>
      </c>
      <c r="T1311" s="14">
        <f t="shared" si="130"/>
        <v>42257.882731481484</v>
      </c>
      <c r="U1311" s="14">
        <f t="shared" si="131"/>
        <v>42292.882731481484</v>
      </c>
      <c r="V1311">
        <f t="shared" si="132"/>
        <v>2015</v>
      </c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 t="shared" si="127"/>
        <v>11550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28"/>
        <v>16</v>
      </c>
      <c r="Q1312">
        <f t="shared" si="129"/>
        <v>129.16999999999999</v>
      </c>
      <c r="R1312" s="10" t="s">
        <v>8316</v>
      </c>
      <c r="S1312" t="s">
        <v>8318</v>
      </c>
      <c r="T1312" s="14">
        <f t="shared" si="130"/>
        <v>42556.667245370365</v>
      </c>
      <c r="U1312" s="14">
        <f t="shared" si="131"/>
        <v>42601.667245370365</v>
      </c>
      <c r="V1312">
        <f t="shared" si="132"/>
        <v>2016</v>
      </c>
    </row>
    <row r="1313" spans="1:22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 t="shared" si="127"/>
        <v>165035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28"/>
        <v>32</v>
      </c>
      <c r="Q1313">
        <f t="shared" si="129"/>
        <v>800.7</v>
      </c>
      <c r="R1313" s="10" t="s">
        <v>8316</v>
      </c>
      <c r="S1313" t="s">
        <v>8318</v>
      </c>
      <c r="T1313" s="14">
        <f t="shared" si="130"/>
        <v>42669.802303240736</v>
      </c>
      <c r="U1313" s="14">
        <f t="shared" si="131"/>
        <v>42704.843969907408</v>
      </c>
      <c r="V1313">
        <f t="shared" si="132"/>
        <v>2016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 t="shared" si="127"/>
        <v>2314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28"/>
        <v>1</v>
      </c>
      <c r="Q1314">
        <f t="shared" si="129"/>
        <v>28</v>
      </c>
      <c r="R1314" s="10" t="s">
        <v>8316</v>
      </c>
      <c r="S1314" t="s">
        <v>8318</v>
      </c>
      <c r="T1314" s="14">
        <f t="shared" si="130"/>
        <v>42082.702800925923</v>
      </c>
      <c r="U1314" s="14">
        <f t="shared" si="131"/>
        <v>42112.702800925923</v>
      </c>
      <c r="V1314">
        <f t="shared" si="132"/>
        <v>2015</v>
      </c>
    </row>
    <row r="1315" spans="1:22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 t="shared" si="127"/>
        <v>26223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28"/>
        <v>31</v>
      </c>
      <c r="Q1315">
        <f t="shared" si="129"/>
        <v>102.02</v>
      </c>
      <c r="R1315" s="10" t="s">
        <v>8316</v>
      </c>
      <c r="S1315" t="s">
        <v>8318</v>
      </c>
      <c r="T1315" s="14">
        <f t="shared" si="130"/>
        <v>42402.709652777776</v>
      </c>
      <c r="U1315" s="14">
        <f t="shared" si="131"/>
        <v>42432.709652777776</v>
      </c>
      <c r="V1315">
        <f t="shared" si="132"/>
        <v>2016</v>
      </c>
    </row>
    <row r="1316" spans="1:22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 t="shared" si="127"/>
        <v>91014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28"/>
        <v>1</v>
      </c>
      <c r="Q1316">
        <f t="shared" si="129"/>
        <v>184.36</v>
      </c>
      <c r="R1316" s="10" t="s">
        <v>8316</v>
      </c>
      <c r="S1316" t="s">
        <v>8318</v>
      </c>
      <c r="T1316" s="14">
        <f t="shared" si="130"/>
        <v>42604.669675925921</v>
      </c>
      <c r="U1316" s="14">
        <f t="shared" si="131"/>
        <v>42664.669675925921</v>
      </c>
      <c r="V1316">
        <f t="shared" si="132"/>
        <v>2016</v>
      </c>
    </row>
    <row r="1317" spans="1:22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 t="shared" si="127"/>
        <v>70202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28"/>
        <v>40</v>
      </c>
      <c r="Q1317">
        <f t="shared" si="129"/>
        <v>162.91999999999999</v>
      </c>
      <c r="R1317" s="10" t="s">
        <v>8316</v>
      </c>
      <c r="S1317" t="s">
        <v>8318</v>
      </c>
      <c r="T1317" s="14">
        <f t="shared" si="130"/>
        <v>42278.498240740737</v>
      </c>
      <c r="U1317" s="14">
        <f t="shared" si="131"/>
        <v>42314.041666666672</v>
      </c>
      <c r="V1317">
        <f t="shared" si="132"/>
        <v>2015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 t="shared" si="127"/>
        <v>37501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28"/>
        <v>0</v>
      </c>
      <c r="Q1318">
        <f t="shared" si="129"/>
        <v>1</v>
      </c>
      <c r="R1318" s="10" t="s">
        <v>8316</v>
      </c>
      <c r="S1318" t="s">
        <v>8318</v>
      </c>
      <c r="T1318" s="14">
        <f t="shared" si="130"/>
        <v>42393.961909722217</v>
      </c>
      <c r="U1318" s="14">
        <f t="shared" si="131"/>
        <v>42428.961909722217</v>
      </c>
      <c r="V1318">
        <f t="shared" si="132"/>
        <v>2016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 t="shared" si="127"/>
        <v>105734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28"/>
        <v>6</v>
      </c>
      <c r="Q1319">
        <f t="shared" si="129"/>
        <v>603.53</v>
      </c>
      <c r="R1319" s="10" t="s">
        <v>8316</v>
      </c>
      <c r="S1319" t="s">
        <v>8318</v>
      </c>
      <c r="T1319" s="14">
        <f t="shared" si="130"/>
        <v>42520.235486111109</v>
      </c>
      <c r="U1319" s="14">
        <f t="shared" si="131"/>
        <v>42572.583333333328</v>
      </c>
      <c r="V1319">
        <f t="shared" si="132"/>
        <v>2016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 t="shared" si="127"/>
        <v>23065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28"/>
        <v>15</v>
      </c>
      <c r="Q1320">
        <f t="shared" si="129"/>
        <v>45.41</v>
      </c>
      <c r="R1320" s="10" t="s">
        <v>8316</v>
      </c>
      <c r="S1320" t="s">
        <v>8318</v>
      </c>
      <c r="T1320" s="14">
        <f t="shared" si="130"/>
        <v>41985.043657407412</v>
      </c>
      <c r="U1320" s="14">
        <f t="shared" si="131"/>
        <v>42015.043657407412</v>
      </c>
      <c r="V1320">
        <f t="shared" si="132"/>
        <v>2014</v>
      </c>
    </row>
    <row r="1321" spans="1:22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 t="shared" si="127"/>
        <v>3338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28"/>
        <v>15</v>
      </c>
      <c r="Q1321">
        <f t="shared" si="129"/>
        <v>97.33</v>
      </c>
      <c r="R1321" s="10" t="s">
        <v>8316</v>
      </c>
      <c r="S1321" t="s">
        <v>8318</v>
      </c>
      <c r="T1321" s="14">
        <f t="shared" si="130"/>
        <v>41816.812094907407</v>
      </c>
      <c r="U1321" s="14">
        <f t="shared" si="131"/>
        <v>41831.666666666664</v>
      </c>
      <c r="V1321">
        <f t="shared" si="132"/>
        <v>2014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 t="shared" si="127"/>
        <v>50252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28"/>
        <v>1</v>
      </c>
      <c r="Q1322">
        <f t="shared" si="129"/>
        <v>167.67</v>
      </c>
      <c r="R1322" s="10" t="s">
        <v>8316</v>
      </c>
      <c r="S1322" t="s">
        <v>8318</v>
      </c>
      <c r="T1322" s="14">
        <f t="shared" si="130"/>
        <v>42705.690347222218</v>
      </c>
      <c r="U1322" s="14">
        <f t="shared" si="131"/>
        <v>42734.958333333328</v>
      </c>
      <c r="V1322">
        <f t="shared" si="132"/>
        <v>2016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 t="shared" si="127"/>
        <v>234010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28"/>
        <v>1</v>
      </c>
      <c r="Q1323">
        <f t="shared" si="129"/>
        <v>859.86</v>
      </c>
      <c r="R1323" s="10" t="s">
        <v>8316</v>
      </c>
      <c r="S1323" t="s">
        <v>8318</v>
      </c>
      <c r="T1323" s="14">
        <f t="shared" si="130"/>
        <v>42697.74927083333</v>
      </c>
      <c r="U1323" s="14">
        <f t="shared" si="131"/>
        <v>42727.74927083333</v>
      </c>
      <c r="V1323">
        <f t="shared" si="132"/>
        <v>2016</v>
      </c>
    </row>
    <row r="1324" spans="1:22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 t="shared" si="127"/>
        <v>17553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28"/>
        <v>0</v>
      </c>
      <c r="Q1324">
        <f t="shared" si="129"/>
        <v>26.5</v>
      </c>
      <c r="R1324" s="10" t="s">
        <v>8316</v>
      </c>
      <c r="S1324" t="s">
        <v>8318</v>
      </c>
      <c r="T1324" s="14">
        <f t="shared" si="130"/>
        <v>42115.656539351854</v>
      </c>
      <c r="U1324" s="14">
        <f t="shared" si="131"/>
        <v>42145.656539351854</v>
      </c>
      <c r="V1324">
        <f t="shared" si="132"/>
        <v>2015</v>
      </c>
    </row>
    <row r="1325" spans="1:22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 t="shared" si="127"/>
        <v>8166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28"/>
        <v>9</v>
      </c>
      <c r="Q1325">
        <f t="shared" si="129"/>
        <v>30.27</v>
      </c>
      <c r="R1325" s="10" t="s">
        <v>8316</v>
      </c>
      <c r="S1325" t="s">
        <v>8318</v>
      </c>
      <c r="T1325" s="14">
        <f t="shared" si="130"/>
        <v>42451.698449074072</v>
      </c>
      <c r="U1325" s="14">
        <f t="shared" si="131"/>
        <v>42486.288194444445</v>
      </c>
      <c r="V1325">
        <f t="shared" si="132"/>
        <v>2016</v>
      </c>
    </row>
    <row r="1326" spans="1:22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 t="shared" si="127"/>
        <v>27460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28"/>
        <v>10</v>
      </c>
      <c r="Q1326">
        <f t="shared" si="129"/>
        <v>54.67</v>
      </c>
      <c r="R1326" s="10" t="s">
        <v>8316</v>
      </c>
      <c r="S1326" t="s">
        <v>8318</v>
      </c>
      <c r="T1326" s="14">
        <f t="shared" si="130"/>
        <v>42626.633703703701</v>
      </c>
      <c r="U1326" s="14">
        <f t="shared" si="131"/>
        <v>42656.633703703701</v>
      </c>
      <c r="V1326">
        <f t="shared" si="132"/>
        <v>2016</v>
      </c>
    </row>
    <row r="1327" spans="1:22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 t="shared" si="127"/>
        <v>10243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28"/>
        <v>2</v>
      </c>
      <c r="Q1327">
        <f t="shared" si="129"/>
        <v>60.75</v>
      </c>
      <c r="R1327" s="10" t="s">
        <v>8316</v>
      </c>
      <c r="S1327" t="s">
        <v>8318</v>
      </c>
      <c r="T1327" s="14">
        <f t="shared" si="130"/>
        <v>42704.086053240739</v>
      </c>
      <c r="U1327" s="14">
        <f t="shared" si="131"/>
        <v>42734.086053240739</v>
      </c>
      <c r="V1327">
        <f t="shared" si="132"/>
        <v>2016</v>
      </c>
    </row>
    <row r="1328" spans="1:22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 t="shared" si="127"/>
        <v>50565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28"/>
        <v>1</v>
      </c>
      <c r="Q1328">
        <f t="shared" si="129"/>
        <v>102.73</v>
      </c>
      <c r="R1328" s="10" t="s">
        <v>8316</v>
      </c>
      <c r="S1328" t="s">
        <v>8318</v>
      </c>
      <c r="T1328" s="14">
        <f t="shared" si="130"/>
        <v>41974.791990740734</v>
      </c>
      <c r="U1328" s="14">
        <f t="shared" si="131"/>
        <v>42019.791990740734</v>
      </c>
      <c r="V1328">
        <f t="shared" si="132"/>
        <v>2014</v>
      </c>
    </row>
    <row r="1329" spans="1:22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 t="shared" si="127"/>
        <v>24853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28"/>
        <v>4</v>
      </c>
      <c r="Q1329">
        <f t="shared" si="129"/>
        <v>41.59</v>
      </c>
      <c r="R1329" s="10" t="s">
        <v>8316</v>
      </c>
      <c r="S1329" t="s">
        <v>8318</v>
      </c>
      <c r="T1329" s="14">
        <f t="shared" si="130"/>
        <v>42123.678645833337</v>
      </c>
      <c r="U1329" s="14">
        <f t="shared" si="131"/>
        <v>42153.678645833337</v>
      </c>
      <c r="V1329">
        <f t="shared" si="132"/>
        <v>2015</v>
      </c>
    </row>
    <row r="1330" spans="1:22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 t="shared" si="127"/>
        <v>38374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28"/>
        <v>2</v>
      </c>
      <c r="Q1330">
        <f t="shared" si="129"/>
        <v>116.53</v>
      </c>
      <c r="R1330" s="10" t="s">
        <v>8316</v>
      </c>
      <c r="S1330" t="s">
        <v>8318</v>
      </c>
      <c r="T1330" s="14">
        <f t="shared" si="130"/>
        <v>42612.642754629633</v>
      </c>
      <c r="U1330" s="14">
        <f t="shared" si="131"/>
        <v>42657.642754629633</v>
      </c>
      <c r="V1330">
        <f t="shared" si="132"/>
        <v>2016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 t="shared" si="127"/>
        <v>25204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28"/>
        <v>1</v>
      </c>
      <c r="Q1331">
        <f t="shared" si="129"/>
        <v>45.33</v>
      </c>
      <c r="R1331" s="10" t="s">
        <v>8316</v>
      </c>
      <c r="S1331" t="s">
        <v>8318</v>
      </c>
      <c r="T1331" s="14">
        <f t="shared" si="130"/>
        <v>41935.221585648149</v>
      </c>
      <c r="U1331" s="14">
        <f t="shared" si="131"/>
        <v>41975.263252314813</v>
      </c>
      <c r="V1331">
        <f t="shared" si="132"/>
        <v>2014</v>
      </c>
    </row>
    <row r="1332" spans="1:22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 t="shared" si="127"/>
        <v>21437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28"/>
        <v>22</v>
      </c>
      <c r="Q1332">
        <f t="shared" si="129"/>
        <v>157.46</v>
      </c>
      <c r="R1332" s="10" t="s">
        <v>8316</v>
      </c>
      <c r="S1332" t="s">
        <v>8318</v>
      </c>
      <c r="T1332" s="14">
        <f t="shared" si="130"/>
        <v>42522.276724537034</v>
      </c>
      <c r="U1332" s="14">
        <f t="shared" si="131"/>
        <v>42553.166666666672</v>
      </c>
      <c r="V1332">
        <f t="shared" si="132"/>
        <v>2016</v>
      </c>
    </row>
    <row r="1333" spans="1:22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 t="shared" si="127"/>
        <v>126709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28"/>
        <v>1</v>
      </c>
      <c r="Q1333">
        <f t="shared" si="129"/>
        <v>100.5</v>
      </c>
      <c r="R1333" s="10" t="s">
        <v>8316</v>
      </c>
      <c r="S1333" t="s">
        <v>8318</v>
      </c>
      <c r="T1333" s="14">
        <f t="shared" si="130"/>
        <v>42569.50409722222</v>
      </c>
      <c r="U1333" s="14">
        <f t="shared" si="131"/>
        <v>42599.50409722222</v>
      </c>
      <c r="V1333">
        <f t="shared" si="132"/>
        <v>2016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>
        <f t="shared" si="127"/>
        <v>5058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28"/>
        <v>0</v>
      </c>
      <c r="Q1334">
        <f t="shared" si="129"/>
        <v>0</v>
      </c>
      <c r="R1334" s="10" t="s">
        <v>8316</v>
      </c>
      <c r="S1334" t="s">
        <v>8318</v>
      </c>
      <c r="T1334" s="14">
        <f t="shared" si="130"/>
        <v>42732.060277777782</v>
      </c>
      <c r="U1334" s="14">
        <f t="shared" si="131"/>
        <v>42762.060277777782</v>
      </c>
      <c r="V1334">
        <f t="shared" si="132"/>
        <v>2016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>
        <f t="shared" si="127"/>
        <v>1250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28"/>
        <v>0</v>
      </c>
      <c r="Q1335">
        <f t="shared" si="129"/>
        <v>0</v>
      </c>
      <c r="R1335" s="10" t="s">
        <v>8316</v>
      </c>
      <c r="S1335" t="s">
        <v>8318</v>
      </c>
      <c r="T1335" s="14">
        <f t="shared" si="130"/>
        <v>41806.106770833336</v>
      </c>
      <c r="U1335" s="14">
        <f t="shared" si="131"/>
        <v>41836.106770833336</v>
      </c>
      <c r="V1335">
        <f t="shared" si="132"/>
        <v>2014</v>
      </c>
    </row>
    <row r="1336" spans="1:22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 t="shared" si="127"/>
        <v>73652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28"/>
        <v>11</v>
      </c>
      <c r="Q1336">
        <f t="shared" si="129"/>
        <v>51.82</v>
      </c>
      <c r="R1336" s="10" t="s">
        <v>8316</v>
      </c>
      <c r="S1336" t="s">
        <v>8318</v>
      </c>
      <c r="T1336" s="14">
        <f t="shared" si="130"/>
        <v>42410.774155092593</v>
      </c>
      <c r="U1336" s="14">
        <f t="shared" si="131"/>
        <v>42440.774155092593</v>
      </c>
      <c r="V1336">
        <f t="shared" si="132"/>
        <v>2016</v>
      </c>
    </row>
    <row r="1337" spans="1:22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 t="shared" si="127"/>
        <v>14970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28"/>
        <v>20</v>
      </c>
      <c r="Q1337">
        <f t="shared" si="129"/>
        <v>308.75</v>
      </c>
      <c r="R1337" s="10" t="s">
        <v>8316</v>
      </c>
      <c r="S1337" t="s">
        <v>8318</v>
      </c>
      <c r="T1337" s="14">
        <f t="shared" si="130"/>
        <v>42313.936365740738</v>
      </c>
      <c r="U1337" s="14">
        <f t="shared" si="131"/>
        <v>42343.936365740738</v>
      </c>
      <c r="V1337">
        <f t="shared" si="132"/>
        <v>2015</v>
      </c>
    </row>
    <row r="1338" spans="1:22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 t="shared" si="127"/>
        <v>92474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28"/>
        <v>85</v>
      </c>
      <c r="Q1338">
        <f t="shared" si="129"/>
        <v>379.23</v>
      </c>
      <c r="R1338" s="10" t="s">
        <v>8316</v>
      </c>
      <c r="S1338" t="s">
        <v>8318</v>
      </c>
      <c r="T1338" s="14">
        <f t="shared" si="130"/>
        <v>41955.863750000004</v>
      </c>
      <c r="U1338" s="14">
        <f t="shared" si="131"/>
        <v>41990.863750000004</v>
      </c>
      <c r="V1338">
        <f t="shared" si="132"/>
        <v>2014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 t="shared" si="127"/>
        <v>37346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28"/>
        <v>49</v>
      </c>
      <c r="Q1339">
        <f t="shared" si="129"/>
        <v>176.36</v>
      </c>
      <c r="R1339" s="10" t="s">
        <v>8316</v>
      </c>
      <c r="S1339" t="s">
        <v>8318</v>
      </c>
      <c r="T1339" s="14">
        <f t="shared" si="130"/>
        <v>42767.577303240745</v>
      </c>
      <c r="U1339" s="14">
        <f t="shared" si="131"/>
        <v>42797.577303240745</v>
      </c>
      <c r="V1339">
        <f t="shared" si="132"/>
        <v>2017</v>
      </c>
    </row>
    <row r="1340" spans="1:22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 t="shared" si="127"/>
        <v>15496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28"/>
        <v>3</v>
      </c>
      <c r="Q1340">
        <f t="shared" si="129"/>
        <v>66.069999999999993</v>
      </c>
      <c r="R1340" s="10" t="s">
        <v>8316</v>
      </c>
      <c r="S1340" t="s">
        <v>8318</v>
      </c>
      <c r="T1340" s="14">
        <f t="shared" si="130"/>
        <v>42188.803622685184</v>
      </c>
      <c r="U1340" s="14">
        <f t="shared" si="131"/>
        <v>42218.803622685184</v>
      </c>
      <c r="V1340">
        <f t="shared" si="132"/>
        <v>2015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 t="shared" si="127"/>
        <v>26659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28"/>
        <v>7</v>
      </c>
      <c r="Q1341">
        <f t="shared" si="129"/>
        <v>89.65</v>
      </c>
      <c r="R1341" s="10" t="s">
        <v>8316</v>
      </c>
      <c r="S1341" t="s">
        <v>8318</v>
      </c>
      <c r="T1341" s="14">
        <f t="shared" si="130"/>
        <v>41936.647164351853</v>
      </c>
      <c r="U1341" s="14">
        <f t="shared" si="131"/>
        <v>41981.688831018517</v>
      </c>
      <c r="V1341">
        <f t="shared" si="132"/>
        <v>2014</v>
      </c>
    </row>
    <row r="1342" spans="1:22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>
        <f t="shared" si="127"/>
        <v>840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28"/>
        <v>0</v>
      </c>
      <c r="Q1342">
        <f t="shared" si="129"/>
        <v>0</v>
      </c>
      <c r="R1342" s="10" t="s">
        <v>8316</v>
      </c>
      <c r="S1342" t="s">
        <v>8318</v>
      </c>
      <c r="T1342" s="14">
        <f t="shared" si="130"/>
        <v>41836.595520833333</v>
      </c>
      <c r="U1342" s="14">
        <f t="shared" si="131"/>
        <v>41866.595520833333</v>
      </c>
      <c r="V1342">
        <f t="shared" si="132"/>
        <v>2014</v>
      </c>
    </row>
    <row r="1343" spans="1:22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 t="shared" si="127"/>
        <v>21295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28"/>
        <v>70</v>
      </c>
      <c r="Q1343">
        <f t="shared" si="129"/>
        <v>382.39</v>
      </c>
      <c r="R1343" s="10" t="s">
        <v>8316</v>
      </c>
      <c r="S1343" t="s">
        <v>8318</v>
      </c>
      <c r="T1343" s="14">
        <f t="shared" si="130"/>
        <v>42612.624039351853</v>
      </c>
      <c r="U1343" s="14">
        <f t="shared" si="131"/>
        <v>42644.624039351853</v>
      </c>
      <c r="V1343">
        <f t="shared" si="132"/>
        <v>2016</v>
      </c>
    </row>
    <row r="1344" spans="1:22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 t="shared" si="127"/>
        <v>25050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28"/>
        <v>0</v>
      </c>
      <c r="Q1344">
        <f t="shared" si="129"/>
        <v>100</v>
      </c>
      <c r="R1344" s="10" t="s">
        <v>8316</v>
      </c>
      <c r="S1344" t="s">
        <v>8318</v>
      </c>
      <c r="T1344" s="14">
        <f t="shared" si="130"/>
        <v>42172.816423611104</v>
      </c>
      <c r="U1344" s="14">
        <f t="shared" si="131"/>
        <v>42202.816423611104</v>
      </c>
      <c r="V1344">
        <f t="shared" si="132"/>
        <v>2015</v>
      </c>
    </row>
    <row r="1345" spans="1:22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 t="shared" si="127"/>
        <v>50575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28"/>
        <v>102</v>
      </c>
      <c r="Q1345">
        <f t="shared" si="129"/>
        <v>158.36000000000001</v>
      </c>
      <c r="R1345" s="10" t="s">
        <v>8316</v>
      </c>
      <c r="S1345" t="s">
        <v>8318</v>
      </c>
      <c r="T1345" s="14">
        <f t="shared" si="130"/>
        <v>42542.526423611111</v>
      </c>
      <c r="U1345" s="14">
        <f t="shared" si="131"/>
        <v>42601.165972222225</v>
      </c>
      <c r="V1345">
        <f t="shared" si="132"/>
        <v>2016</v>
      </c>
    </row>
    <row r="1346" spans="1:22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 t="shared" si="127"/>
        <v>3583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28"/>
        <v>378</v>
      </c>
      <c r="Q1346">
        <f t="shared" si="129"/>
        <v>40.76</v>
      </c>
      <c r="R1346" s="10" t="s">
        <v>8319</v>
      </c>
      <c r="S1346" t="s">
        <v>8320</v>
      </c>
      <c r="T1346" s="14">
        <f t="shared" si="130"/>
        <v>42522.789803240739</v>
      </c>
      <c r="U1346" s="14">
        <f t="shared" si="131"/>
        <v>42551.789803240739</v>
      </c>
      <c r="V1346">
        <f t="shared" si="132"/>
        <v>2016</v>
      </c>
    </row>
    <row r="1347" spans="1:22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 t="shared" si="127"/>
        <v>338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si="128"/>
        <v>125</v>
      </c>
      <c r="Q1347">
        <f t="shared" si="129"/>
        <v>53.57</v>
      </c>
      <c r="R1347" s="10" t="s">
        <v>8319</v>
      </c>
      <c r="S1347" t="s">
        <v>8320</v>
      </c>
      <c r="T1347" s="14">
        <f t="shared" si="130"/>
        <v>41799.814340277779</v>
      </c>
      <c r="U1347" s="14">
        <f t="shared" si="131"/>
        <v>41834.814340277779</v>
      </c>
      <c r="V1347">
        <f t="shared" si="132"/>
        <v>2014</v>
      </c>
    </row>
    <row r="1348" spans="1:22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 t="shared" si="127"/>
        <v>6060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28"/>
        <v>147</v>
      </c>
      <c r="Q1348">
        <f t="shared" si="129"/>
        <v>48.45</v>
      </c>
      <c r="R1348" s="10" t="s">
        <v>8319</v>
      </c>
      <c r="S1348" t="s">
        <v>8320</v>
      </c>
      <c r="T1348" s="14">
        <f t="shared" si="130"/>
        <v>41422.075821759259</v>
      </c>
      <c r="U1348" s="14">
        <f t="shared" si="131"/>
        <v>41452.075821759259</v>
      </c>
      <c r="V1348">
        <f t="shared" si="132"/>
        <v>2013</v>
      </c>
    </row>
    <row r="1349" spans="1:22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 t="shared" si="127"/>
        <v>2528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28"/>
        <v>102</v>
      </c>
      <c r="Q1349">
        <f t="shared" si="129"/>
        <v>82.42</v>
      </c>
      <c r="R1349" s="10" t="s">
        <v>8319</v>
      </c>
      <c r="S1349" t="s">
        <v>8320</v>
      </c>
      <c r="T1349" s="14">
        <f t="shared" si="130"/>
        <v>42040.638020833328</v>
      </c>
      <c r="U1349" s="14">
        <f t="shared" si="131"/>
        <v>42070.638020833328</v>
      </c>
      <c r="V1349">
        <f t="shared" si="132"/>
        <v>2015</v>
      </c>
    </row>
    <row r="1350" spans="1:22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 t="shared" si="127"/>
        <v>5930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28"/>
        <v>102</v>
      </c>
      <c r="Q1350">
        <f t="shared" si="129"/>
        <v>230.19</v>
      </c>
      <c r="R1350" s="10" t="s">
        <v>8319</v>
      </c>
      <c r="S1350" t="s">
        <v>8320</v>
      </c>
      <c r="T1350" s="14">
        <f t="shared" si="130"/>
        <v>41963.506168981476</v>
      </c>
      <c r="U1350" s="14">
        <f t="shared" si="131"/>
        <v>41991.506168981476</v>
      </c>
      <c r="V1350">
        <f t="shared" si="132"/>
        <v>2014</v>
      </c>
    </row>
    <row r="1351" spans="1:22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 t="shared" si="127"/>
        <v>7605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28"/>
        <v>204</v>
      </c>
      <c r="Q1351">
        <f t="shared" si="129"/>
        <v>59.36</v>
      </c>
      <c r="R1351" s="10" t="s">
        <v>8319</v>
      </c>
      <c r="S1351" t="s">
        <v>8320</v>
      </c>
      <c r="T1351" s="14">
        <f t="shared" si="130"/>
        <v>42317.33258101852</v>
      </c>
      <c r="U1351" s="14">
        <f t="shared" si="131"/>
        <v>42354.290972222225</v>
      </c>
      <c r="V1351">
        <f t="shared" si="132"/>
        <v>2015</v>
      </c>
    </row>
    <row r="1352" spans="1:22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 t="shared" si="127"/>
        <v>5101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28"/>
        <v>104</v>
      </c>
      <c r="Q1352">
        <f t="shared" si="129"/>
        <v>66.7</v>
      </c>
      <c r="R1352" s="10" t="s">
        <v>8319</v>
      </c>
      <c r="S1352" t="s">
        <v>8320</v>
      </c>
      <c r="T1352" s="14">
        <f t="shared" si="130"/>
        <v>42334.013124999998</v>
      </c>
      <c r="U1352" s="14">
        <f t="shared" si="131"/>
        <v>42364.013124999998</v>
      </c>
      <c r="V1352">
        <f t="shared" si="132"/>
        <v>2015</v>
      </c>
    </row>
    <row r="1353" spans="1:22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 t="shared" si="127"/>
        <v>20127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28"/>
        <v>101</v>
      </c>
      <c r="Q1353">
        <f t="shared" si="129"/>
        <v>168.78</v>
      </c>
      <c r="R1353" s="10" t="s">
        <v>8319</v>
      </c>
      <c r="S1353" t="s">
        <v>8320</v>
      </c>
      <c r="T1353" s="14">
        <f t="shared" si="130"/>
        <v>42382.74009259259</v>
      </c>
      <c r="U1353" s="14">
        <f t="shared" si="131"/>
        <v>42412.74009259259</v>
      </c>
      <c r="V1353">
        <f t="shared" si="132"/>
        <v>2016</v>
      </c>
    </row>
    <row r="1354" spans="1:22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 t="shared" si="127"/>
        <v>11807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28"/>
        <v>136</v>
      </c>
      <c r="Q1354">
        <f t="shared" si="129"/>
        <v>59.97</v>
      </c>
      <c r="R1354" s="10" t="s">
        <v>8319</v>
      </c>
      <c r="S1354" t="s">
        <v>8320</v>
      </c>
      <c r="T1354" s="14">
        <f t="shared" si="130"/>
        <v>42200.578310185185</v>
      </c>
      <c r="U1354" s="14">
        <f t="shared" si="131"/>
        <v>42252.165972222225</v>
      </c>
      <c r="V1354">
        <f t="shared" si="132"/>
        <v>2015</v>
      </c>
    </row>
    <row r="1355" spans="1:22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 t="shared" si="127"/>
        <v>1168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28"/>
        <v>134</v>
      </c>
      <c r="Q1355">
        <f t="shared" si="129"/>
        <v>31.81</v>
      </c>
      <c r="R1355" s="10" t="s">
        <v>8319</v>
      </c>
      <c r="S1355" t="s">
        <v>8320</v>
      </c>
      <c r="T1355" s="14">
        <f t="shared" si="130"/>
        <v>41309.11791666667</v>
      </c>
      <c r="U1355" s="14">
        <f t="shared" si="131"/>
        <v>41344</v>
      </c>
      <c r="V1355">
        <f t="shared" si="132"/>
        <v>2013</v>
      </c>
    </row>
    <row r="1356" spans="1:22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 t="shared" si="127"/>
        <v>1382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28"/>
        <v>130</v>
      </c>
      <c r="Q1356">
        <f t="shared" si="129"/>
        <v>24.42</v>
      </c>
      <c r="R1356" s="10" t="s">
        <v>8319</v>
      </c>
      <c r="S1356" t="s">
        <v>8320</v>
      </c>
      <c r="T1356" s="14">
        <f t="shared" si="130"/>
        <v>42502.807627314818</v>
      </c>
      <c r="U1356" s="14">
        <f t="shared" si="131"/>
        <v>42532.807627314818</v>
      </c>
      <c r="V1356">
        <f t="shared" si="132"/>
        <v>2016</v>
      </c>
    </row>
    <row r="1357" spans="1:22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 t="shared" si="127"/>
        <v>2784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28"/>
        <v>123</v>
      </c>
      <c r="Q1357">
        <f t="shared" si="129"/>
        <v>25.35</v>
      </c>
      <c r="R1357" s="10" t="s">
        <v>8319</v>
      </c>
      <c r="S1357" t="s">
        <v>8320</v>
      </c>
      <c r="T1357" s="14">
        <f t="shared" si="130"/>
        <v>41213.254687499997</v>
      </c>
      <c r="U1357" s="14">
        <f t="shared" si="131"/>
        <v>41243.416666666664</v>
      </c>
      <c r="V1357">
        <f t="shared" si="132"/>
        <v>2012</v>
      </c>
    </row>
    <row r="1358" spans="1:22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 t="shared" si="127"/>
        <v>4808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28"/>
        <v>183</v>
      </c>
      <c r="Q1358">
        <f t="shared" si="129"/>
        <v>71.44</v>
      </c>
      <c r="R1358" s="10" t="s">
        <v>8319</v>
      </c>
      <c r="S1358" t="s">
        <v>8320</v>
      </c>
      <c r="T1358" s="14">
        <f t="shared" si="130"/>
        <v>41430.038888888892</v>
      </c>
      <c r="U1358" s="14">
        <f t="shared" si="131"/>
        <v>41460.038888888892</v>
      </c>
      <c r="V1358">
        <f t="shared" si="132"/>
        <v>2013</v>
      </c>
    </row>
    <row r="1359" spans="1:22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 t="shared" si="127"/>
        <v>2253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28"/>
        <v>125</v>
      </c>
      <c r="Q1359">
        <f t="shared" si="129"/>
        <v>38.549999999999997</v>
      </c>
      <c r="R1359" s="10" t="s">
        <v>8319</v>
      </c>
      <c r="S1359" t="s">
        <v>8320</v>
      </c>
      <c r="T1359" s="14">
        <f t="shared" si="130"/>
        <v>41304.962233796294</v>
      </c>
      <c r="U1359" s="14">
        <f t="shared" si="131"/>
        <v>41334.249305555553</v>
      </c>
      <c r="V1359">
        <f t="shared" si="132"/>
        <v>2013</v>
      </c>
    </row>
    <row r="1360" spans="1:22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 t="shared" si="127"/>
        <v>3175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28"/>
        <v>112</v>
      </c>
      <c r="Q1360">
        <f t="shared" si="129"/>
        <v>68.37</v>
      </c>
      <c r="R1360" s="10" t="s">
        <v>8319</v>
      </c>
      <c r="S1360" t="s">
        <v>8320</v>
      </c>
      <c r="T1360" s="14">
        <f t="shared" si="130"/>
        <v>40689.570868055554</v>
      </c>
      <c r="U1360" s="14">
        <f t="shared" si="131"/>
        <v>40719.570868055554</v>
      </c>
      <c r="V1360">
        <f t="shared" si="132"/>
        <v>2011</v>
      </c>
    </row>
    <row r="1361" spans="1:22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 t="shared" si="127"/>
        <v>712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28"/>
        <v>116</v>
      </c>
      <c r="Q1361">
        <f t="shared" si="129"/>
        <v>40.21</v>
      </c>
      <c r="R1361" s="10" t="s">
        <v>8319</v>
      </c>
      <c r="S1361" t="s">
        <v>8320</v>
      </c>
      <c r="T1361" s="14">
        <f t="shared" si="130"/>
        <v>40668.814699074072</v>
      </c>
      <c r="U1361" s="14">
        <f t="shared" si="131"/>
        <v>40730.814699074072</v>
      </c>
      <c r="V1361">
        <f t="shared" si="132"/>
        <v>2011</v>
      </c>
    </row>
    <row r="1362" spans="1:22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 t="shared" si="127"/>
        <v>2049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28"/>
        <v>173</v>
      </c>
      <c r="Q1362">
        <f t="shared" si="129"/>
        <v>32.07</v>
      </c>
      <c r="R1362" s="10" t="s">
        <v>8319</v>
      </c>
      <c r="S1362" t="s">
        <v>8320</v>
      </c>
      <c r="T1362" s="14">
        <f t="shared" si="130"/>
        <v>41095.900694444441</v>
      </c>
      <c r="U1362" s="14">
        <f t="shared" si="131"/>
        <v>41123.900694444441</v>
      </c>
      <c r="V1362">
        <f t="shared" si="132"/>
        <v>2012</v>
      </c>
    </row>
    <row r="1363" spans="1:22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 t="shared" si="127"/>
        <v>6780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28"/>
        <v>126</v>
      </c>
      <c r="Q1363">
        <f t="shared" si="129"/>
        <v>28.63</v>
      </c>
      <c r="R1363" s="10" t="s">
        <v>8319</v>
      </c>
      <c r="S1363" t="s">
        <v>8320</v>
      </c>
      <c r="T1363" s="14">
        <f t="shared" si="130"/>
        <v>41781.717268518521</v>
      </c>
      <c r="U1363" s="14">
        <f t="shared" si="131"/>
        <v>41811.717268518521</v>
      </c>
      <c r="V1363">
        <f t="shared" si="132"/>
        <v>2014</v>
      </c>
    </row>
    <row r="1364" spans="1:22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 t="shared" si="127"/>
        <v>1046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28"/>
        <v>109</v>
      </c>
      <c r="Q1364">
        <f t="shared" si="129"/>
        <v>43.64</v>
      </c>
      <c r="R1364" s="10" t="s">
        <v>8319</v>
      </c>
      <c r="S1364" t="s">
        <v>8320</v>
      </c>
      <c r="T1364" s="14">
        <f t="shared" si="130"/>
        <v>41464.934386574074</v>
      </c>
      <c r="U1364" s="14">
        <f t="shared" si="131"/>
        <v>41524.934386574074</v>
      </c>
      <c r="V1364">
        <f t="shared" si="132"/>
        <v>2013</v>
      </c>
    </row>
    <row r="1365" spans="1:22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 t="shared" si="127"/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28"/>
        <v>100</v>
      </c>
      <c r="Q1365">
        <f t="shared" si="129"/>
        <v>40</v>
      </c>
      <c r="R1365" s="10" t="s">
        <v>8319</v>
      </c>
      <c r="S1365" t="s">
        <v>8320</v>
      </c>
      <c r="T1365" s="14">
        <f t="shared" si="130"/>
        <v>42396.8440625</v>
      </c>
      <c r="U1365" s="14">
        <f t="shared" si="131"/>
        <v>42415.332638888889</v>
      </c>
      <c r="V1365">
        <f t="shared" si="132"/>
        <v>2016</v>
      </c>
    </row>
    <row r="1366" spans="1:22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 t="shared" si="127"/>
        <v>45915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28"/>
        <v>119</v>
      </c>
      <c r="Q1366">
        <f t="shared" si="129"/>
        <v>346.04</v>
      </c>
      <c r="R1366" s="10" t="s">
        <v>8322</v>
      </c>
      <c r="S1366" t="s">
        <v>8323</v>
      </c>
      <c r="T1366" s="14">
        <f t="shared" si="130"/>
        <v>41951.695671296293</v>
      </c>
      <c r="U1366" s="14">
        <f t="shared" si="131"/>
        <v>42011.6956712963</v>
      </c>
      <c r="V1366">
        <f t="shared" si="132"/>
        <v>2014</v>
      </c>
    </row>
    <row r="1367" spans="1:22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 t="shared" si="127"/>
        <v>7510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28"/>
        <v>100</v>
      </c>
      <c r="Q1367">
        <f t="shared" si="129"/>
        <v>81.739999999999995</v>
      </c>
      <c r="R1367" s="10" t="s">
        <v>8322</v>
      </c>
      <c r="S1367" t="s">
        <v>8323</v>
      </c>
      <c r="T1367" s="14">
        <f t="shared" si="130"/>
        <v>42049.733240740738</v>
      </c>
      <c r="U1367" s="14">
        <f t="shared" si="131"/>
        <v>42079.691574074073</v>
      </c>
      <c r="V1367">
        <f t="shared" si="132"/>
        <v>2015</v>
      </c>
    </row>
    <row r="1368" spans="1:22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 t="shared" si="127"/>
        <v>8493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28"/>
        <v>126</v>
      </c>
      <c r="Q1368">
        <f t="shared" si="129"/>
        <v>64.540000000000006</v>
      </c>
      <c r="R1368" s="10" t="s">
        <v>8322</v>
      </c>
      <c r="S1368" t="s">
        <v>8323</v>
      </c>
      <c r="T1368" s="14">
        <f t="shared" si="130"/>
        <v>41924.996099537035</v>
      </c>
      <c r="U1368" s="14">
        <f t="shared" si="131"/>
        <v>41970.037766203706</v>
      </c>
      <c r="V1368">
        <f t="shared" si="132"/>
        <v>2014</v>
      </c>
    </row>
    <row r="1369" spans="1:22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 t="shared" si="127"/>
        <v>5357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28"/>
        <v>114</v>
      </c>
      <c r="Q1369">
        <f t="shared" si="129"/>
        <v>63.48</v>
      </c>
      <c r="R1369" s="10" t="s">
        <v>8322</v>
      </c>
      <c r="S1369" t="s">
        <v>8323</v>
      </c>
      <c r="T1369" s="14">
        <f t="shared" si="130"/>
        <v>42292.002893518518</v>
      </c>
      <c r="U1369" s="14">
        <f t="shared" si="131"/>
        <v>42322.044560185182</v>
      </c>
      <c r="V1369">
        <f t="shared" si="132"/>
        <v>2015</v>
      </c>
    </row>
    <row r="1370" spans="1:22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 t="shared" si="127"/>
        <v>5268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28"/>
        <v>111</v>
      </c>
      <c r="Q1370">
        <f t="shared" si="129"/>
        <v>63.62</v>
      </c>
      <c r="R1370" s="10" t="s">
        <v>8322</v>
      </c>
      <c r="S1370" t="s">
        <v>8323</v>
      </c>
      <c r="T1370" s="14">
        <f t="shared" si="130"/>
        <v>42146.190902777773</v>
      </c>
      <c r="U1370" s="14">
        <f t="shared" si="131"/>
        <v>42170.190902777773</v>
      </c>
      <c r="V1370">
        <f t="shared" si="132"/>
        <v>2015</v>
      </c>
    </row>
    <row r="1371" spans="1:22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 t="shared" si="127"/>
        <v>33225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28"/>
        <v>105</v>
      </c>
      <c r="Q1371">
        <f t="shared" si="129"/>
        <v>83.97</v>
      </c>
      <c r="R1371" s="10" t="s">
        <v>8322</v>
      </c>
      <c r="S1371" t="s">
        <v>8323</v>
      </c>
      <c r="T1371" s="14">
        <f t="shared" si="130"/>
        <v>41710.594282407408</v>
      </c>
      <c r="U1371" s="14">
        <f t="shared" si="131"/>
        <v>41740.594282407408</v>
      </c>
      <c r="V1371">
        <f t="shared" si="132"/>
        <v>2014</v>
      </c>
    </row>
    <row r="1372" spans="1:22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 t="shared" si="127"/>
        <v>1528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28"/>
        <v>104</v>
      </c>
      <c r="Q1372">
        <f t="shared" si="129"/>
        <v>77.75</v>
      </c>
      <c r="R1372" s="10" t="s">
        <v>8322</v>
      </c>
      <c r="S1372" t="s">
        <v>8323</v>
      </c>
      <c r="T1372" s="14">
        <f t="shared" si="130"/>
        <v>41548.00335648148</v>
      </c>
      <c r="U1372" s="14">
        <f t="shared" si="131"/>
        <v>41563.00335648148</v>
      </c>
      <c r="V1372">
        <f t="shared" si="132"/>
        <v>2013</v>
      </c>
    </row>
    <row r="1373" spans="1:22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 t="shared" ref="F1373:F1436" si="133">ROUND(AVERAGE(D1373:E1373),0)</f>
        <v>7247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ref="P1373:P1436" si="134">ROUND(E1373/D1373*100,0)</f>
        <v>107</v>
      </c>
      <c r="Q1373">
        <f t="shared" ref="Q1373:Q1436" si="135">IFERROR(ROUND(E1373/M1373,2),0)</f>
        <v>107.07</v>
      </c>
      <c r="R1373" s="10" t="s">
        <v>8322</v>
      </c>
      <c r="S1373" t="s">
        <v>8323</v>
      </c>
      <c r="T1373" s="14">
        <f t="shared" ref="T1373:T1436" si="136">(((K1373/60)/60)/24)+DATE(1970,1,1)</f>
        <v>42101.758587962962</v>
      </c>
      <c r="U1373" s="14">
        <f t="shared" ref="U1373:U1436" si="137">(((J1373/60)/60)/24)+DATE(1970,1,1)</f>
        <v>42131.758587962962</v>
      </c>
      <c r="V1373">
        <f t="shared" ref="V1373:V1436" si="138">YEAR(T1373)</f>
        <v>2015</v>
      </c>
    </row>
    <row r="1374" spans="1:22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 t="shared" si="133"/>
        <v>560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34"/>
        <v>124</v>
      </c>
      <c r="Q1374">
        <f t="shared" si="135"/>
        <v>38.75</v>
      </c>
      <c r="R1374" s="10" t="s">
        <v>8322</v>
      </c>
      <c r="S1374" t="s">
        <v>8323</v>
      </c>
      <c r="T1374" s="14">
        <f t="shared" si="136"/>
        <v>41072.739953703705</v>
      </c>
      <c r="U1374" s="14">
        <f t="shared" si="137"/>
        <v>41102.739953703705</v>
      </c>
      <c r="V1374">
        <f t="shared" si="138"/>
        <v>2012</v>
      </c>
    </row>
    <row r="1375" spans="1:22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 t="shared" si="133"/>
        <v>10251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34"/>
        <v>105</v>
      </c>
      <c r="Q1375">
        <f t="shared" si="135"/>
        <v>201.94</v>
      </c>
      <c r="R1375" s="10" t="s">
        <v>8322</v>
      </c>
      <c r="S1375" t="s">
        <v>8323</v>
      </c>
      <c r="T1375" s="14">
        <f t="shared" si="136"/>
        <v>42704.95177083333</v>
      </c>
      <c r="U1375" s="14">
        <f t="shared" si="137"/>
        <v>42734.95177083333</v>
      </c>
      <c r="V1375">
        <f t="shared" si="138"/>
        <v>2016</v>
      </c>
    </row>
    <row r="1376" spans="1:22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 t="shared" si="133"/>
        <v>2171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34"/>
        <v>189</v>
      </c>
      <c r="Q1376">
        <f t="shared" si="135"/>
        <v>43.06</v>
      </c>
      <c r="R1376" s="10" t="s">
        <v>8322</v>
      </c>
      <c r="S1376" t="s">
        <v>8323</v>
      </c>
      <c r="T1376" s="14">
        <f t="shared" si="136"/>
        <v>42424.161898148144</v>
      </c>
      <c r="U1376" s="14">
        <f t="shared" si="137"/>
        <v>42454.12023148148</v>
      </c>
      <c r="V1376">
        <f t="shared" si="138"/>
        <v>2016</v>
      </c>
    </row>
    <row r="1377" spans="1:22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 t="shared" si="133"/>
        <v>5427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34"/>
        <v>171</v>
      </c>
      <c r="Q1377">
        <f t="shared" si="135"/>
        <v>62.87</v>
      </c>
      <c r="R1377" s="10" t="s">
        <v>8322</v>
      </c>
      <c r="S1377" t="s">
        <v>8323</v>
      </c>
      <c r="T1377" s="14">
        <f t="shared" si="136"/>
        <v>42720.066192129627</v>
      </c>
      <c r="U1377" s="14">
        <f t="shared" si="137"/>
        <v>42750.066192129627</v>
      </c>
      <c r="V1377">
        <f t="shared" si="138"/>
        <v>2016</v>
      </c>
    </row>
    <row r="1378" spans="1:22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 t="shared" si="133"/>
        <v>6521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34"/>
        <v>252</v>
      </c>
      <c r="Q1378">
        <f t="shared" si="135"/>
        <v>55.61</v>
      </c>
      <c r="R1378" s="10" t="s">
        <v>8322</v>
      </c>
      <c r="S1378" t="s">
        <v>8323</v>
      </c>
      <c r="T1378" s="14">
        <f t="shared" si="136"/>
        <v>42677.669050925921</v>
      </c>
      <c r="U1378" s="14">
        <f t="shared" si="137"/>
        <v>42707.710717592592</v>
      </c>
      <c r="V1378">
        <f t="shared" si="138"/>
        <v>2016</v>
      </c>
    </row>
    <row r="1379" spans="1:22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 t="shared" si="133"/>
        <v>1405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34"/>
        <v>116</v>
      </c>
      <c r="Q1379">
        <f t="shared" si="135"/>
        <v>48.71</v>
      </c>
      <c r="R1379" s="10" t="s">
        <v>8322</v>
      </c>
      <c r="S1379" t="s">
        <v>8323</v>
      </c>
      <c r="T1379" s="14">
        <f t="shared" si="136"/>
        <v>42747.219560185185</v>
      </c>
      <c r="U1379" s="14">
        <f t="shared" si="137"/>
        <v>42769.174305555556</v>
      </c>
      <c r="V1379">
        <f t="shared" si="138"/>
        <v>2017</v>
      </c>
    </row>
    <row r="1380" spans="1:22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 t="shared" si="133"/>
        <v>3034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34"/>
        <v>203</v>
      </c>
      <c r="Q1380">
        <f t="shared" si="135"/>
        <v>30.58</v>
      </c>
      <c r="R1380" s="10" t="s">
        <v>8322</v>
      </c>
      <c r="S1380" t="s">
        <v>8323</v>
      </c>
      <c r="T1380" s="14">
        <f t="shared" si="136"/>
        <v>42568.759374999994</v>
      </c>
      <c r="U1380" s="14">
        <f t="shared" si="137"/>
        <v>42583.759374999994</v>
      </c>
      <c r="V1380">
        <f t="shared" si="138"/>
        <v>2016</v>
      </c>
    </row>
    <row r="1381" spans="1:22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 t="shared" si="133"/>
        <v>10580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34"/>
        <v>112</v>
      </c>
      <c r="Q1381">
        <f t="shared" si="135"/>
        <v>73.91</v>
      </c>
      <c r="R1381" s="10" t="s">
        <v>8322</v>
      </c>
      <c r="S1381" t="s">
        <v>8323</v>
      </c>
      <c r="T1381" s="14">
        <f t="shared" si="136"/>
        <v>42130.491620370376</v>
      </c>
      <c r="U1381" s="14">
        <f t="shared" si="137"/>
        <v>42160.491620370376</v>
      </c>
      <c r="V1381">
        <f t="shared" si="138"/>
        <v>2015</v>
      </c>
    </row>
    <row r="1382" spans="1:22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 t="shared" si="133"/>
        <v>66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34"/>
        <v>424</v>
      </c>
      <c r="Q1382">
        <f t="shared" si="135"/>
        <v>21.2</v>
      </c>
      <c r="R1382" s="10" t="s">
        <v>8322</v>
      </c>
      <c r="S1382" t="s">
        <v>8323</v>
      </c>
      <c r="T1382" s="14">
        <f t="shared" si="136"/>
        <v>42141.762800925921</v>
      </c>
      <c r="U1382" s="14">
        <f t="shared" si="137"/>
        <v>42164.083333333328</v>
      </c>
      <c r="V1382">
        <f t="shared" si="138"/>
        <v>2015</v>
      </c>
    </row>
    <row r="1383" spans="1:22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 t="shared" si="133"/>
        <v>5178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34"/>
        <v>107</v>
      </c>
      <c r="Q1383">
        <f t="shared" si="135"/>
        <v>73.36</v>
      </c>
      <c r="R1383" s="10" t="s">
        <v>8322</v>
      </c>
      <c r="S1383" t="s">
        <v>8323</v>
      </c>
      <c r="T1383" s="14">
        <f t="shared" si="136"/>
        <v>42703.214409722219</v>
      </c>
      <c r="U1383" s="14">
        <f t="shared" si="137"/>
        <v>42733.214409722219</v>
      </c>
      <c r="V1383">
        <f t="shared" si="138"/>
        <v>2016</v>
      </c>
    </row>
    <row r="1384" spans="1:22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 t="shared" si="133"/>
        <v>8175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34"/>
        <v>104</v>
      </c>
      <c r="Q1384">
        <f t="shared" si="135"/>
        <v>56.41</v>
      </c>
      <c r="R1384" s="10" t="s">
        <v>8322</v>
      </c>
      <c r="S1384" t="s">
        <v>8323</v>
      </c>
      <c r="T1384" s="14">
        <f t="shared" si="136"/>
        <v>41370.800185185188</v>
      </c>
      <c r="U1384" s="14">
        <f t="shared" si="137"/>
        <v>41400.800185185188</v>
      </c>
      <c r="V1384">
        <f t="shared" si="138"/>
        <v>2013</v>
      </c>
    </row>
    <row r="1385" spans="1:22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 t="shared" si="133"/>
        <v>3437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34"/>
        <v>212</v>
      </c>
      <c r="Q1385">
        <f t="shared" si="135"/>
        <v>50.25</v>
      </c>
      <c r="R1385" s="10" t="s">
        <v>8322</v>
      </c>
      <c r="S1385" t="s">
        <v>8323</v>
      </c>
      <c r="T1385" s="14">
        <f t="shared" si="136"/>
        <v>42707.074976851851</v>
      </c>
      <c r="U1385" s="14">
        <f t="shared" si="137"/>
        <v>42727.074976851851</v>
      </c>
      <c r="V1385">
        <f t="shared" si="138"/>
        <v>2016</v>
      </c>
    </row>
    <row r="1386" spans="1:22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 t="shared" si="133"/>
        <v>3922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34"/>
        <v>124</v>
      </c>
      <c r="Q1386">
        <f t="shared" si="135"/>
        <v>68.94</v>
      </c>
      <c r="R1386" s="10" t="s">
        <v>8322</v>
      </c>
      <c r="S1386" t="s">
        <v>8323</v>
      </c>
      <c r="T1386" s="14">
        <f t="shared" si="136"/>
        <v>42160.735208333332</v>
      </c>
      <c r="U1386" s="14">
        <f t="shared" si="137"/>
        <v>42190.735208333332</v>
      </c>
      <c r="V1386">
        <f t="shared" si="138"/>
        <v>2015</v>
      </c>
    </row>
    <row r="1387" spans="1:22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 t="shared" si="133"/>
        <v>8416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34"/>
        <v>110</v>
      </c>
      <c r="Q1387">
        <f t="shared" si="135"/>
        <v>65.91</v>
      </c>
      <c r="R1387" s="10" t="s">
        <v>8322</v>
      </c>
      <c r="S1387" t="s">
        <v>8323</v>
      </c>
      <c r="T1387" s="14">
        <f t="shared" si="136"/>
        <v>42433.688900462963</v>
      </c>
      <c r="U1387" s="14">
        <f t="shared" si="137"/>
        <v>42489.507638888885</v>
      </c>
      <c r="V1387">
        <f t="shared" si="138"/>
        <v>2016</v>
      </c>
    </row>
    <row r="1388" spans="1:22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 t="shared" si="133"/>
        <v>638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34"/>
        <v>219</v>
      </c>
      <c r="Q1388">
        <f t="shared" si="135"/>
        <v>62.5</v>
      </c>
      <c r="R1388" s="10" t="s">
        <v>8322</v>
      </c>
      <c r="S1388" t="s">
        <v>8323</v>
      </c>
      <c r="T1388" s="14">
        <f t="shared" si="136"/>
        <v>42184.646863425922</v>
      </c>
      <c r="U1388" s="14">
        <f t="shared" si="137"/>
        <v>42214.646863425922</v>
      </c>
      <c r="V1388">
        <f t="shared" si="138"/>
        <v>2015</v>
      </c>
    </row>
    <row r="1389" spans="1:22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 t="shared" si="133"/>
        <v>4733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34"/>
        <v>137</v>
      </c>
      <c r="Q1389">
        <f t="shared" si="135"/>
        <v>70.06</v>
      </c>
      <c r="R1389" s="10" t="s">
        <v>8322</v>
      </c>
      <c r="S1389" t="s">
        <v>8323</v>
      </c>
      <c r="T1389" s="14">
        <f t="shared" si="136"/>
        <v>42126.92123842593</v>
      </c>
      <c r="U1389" s="14">
        <f t="shared" si="137"/>
        <v>42158.1875</v>
      </c>
      <c r="V1389">
        <f t="shared" si="138"/>
        <v>2015</v>
      </c>
    </row>
    <row r="1390" spans="1:22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 t="shared" si="133"/>
        <v>5870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34"/>
        <v>135</v>
      </c>
      <c r="Q1390">
        <f t="shared" si="135"/>
        <v>60.18</v>
      </c>
      <c r="R1390" s="10" t="s">
        <v>8322</v>
      </c>
      <c r="S1390" t="s">
        <v>8323</v>
      </c>
      <c r="T1390" s="14">
        <f t="shared" si="136"/>
        <v>42634.614780092597</v>
      </c>
      <c r="U1390" s="14">
        <f t="shared" si="137"/>
        <v>42660.676388888889</v>
      </c>
      <c r="V1390">
        <f t="shared" si="138"/>
        <v>2016</v>
      </c>
    </row>
    <row r="1391" spans="1:22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 t="shared" si="133"/>
        <v>614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34"/>
        <v>145</v>
      </c>
      <c r="Q1391">
        <f t="shared" si="135"/>
        <v>21.38</v>
      </c>
      <c r="R1391" s="10" t="s">
        <v>8322</v>
      </c>
      <c r="S1391" t="s">
        <v>8323</v>
      </c>
      <c r="T1391" s="14">
        <f t="shared" si="136"/>
        <v>42565.480983796297</v>
      </c>
      <c r="U1391" s="14">
        <f t="shared" si="137"/>
        <v>42595.480983796297</v>
      </c>
      <c r="V1391">
        <f t="shared" si="138"/>
        <v>2016</v>
      </c>
    </row>
    <row r="1392" spans="1:22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 t="shared" si="133"/>
        <v>2928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34"/>
        <v>109</v>
      </c>
      <c r="Q1392">
        <f t="shared" si="135"/>
        <v>160.79</v>
      </c>
      <c r="R1392" s="10" t="s">
        <v>8322</v>
      </c>
      <c r="S1392" t="s">
        <v>8323</v>
      </c>
      <c r="T1392" s="14">
        <f t="shared" si="136"/>
        <v>42087.803310185183</v>
      </c>
      <c r="U1392" s="14">
        <f t="shared" si="137"/>
        <v>42121.716666666667</v>
      </c>
      <c r="V1392">
        <f t="shared" si="138"/>
        <v>2015</v>
      </c>
    </row>
    <row r="1393" spans="1:22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 t="shared" si="133"/>
        <v>526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34"/>
        <v>110</v>
      </c>
      <c r="Q1393">
        <f t="shared" si="135"/>
        <v>42.38</v>
      </c>
      <c r="R1393" s="10" t="s">
        <v>8322</v>
      </c>
      <c r="S1393" t="s">
        <v>8323</v>
      </c>
      <c r="T1393" s="14">
        <f t="shared" si="136"/>
        <v>42193.650671296295</v>
      </c>
      <c r="U1393" s="14">
        <f t="shared" si="137"/>
        <v>42238.207638888889</v>
      </c>
      <c r="V1393">
        <f t="shared" si="138"/>
        <v>2015</v>
      </c>
    </row>
    <row r="1394" spans="1:22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 t="shared" si="133"/>
        <v>2671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34"/>
        <v>114</v>
      </c>
      <c r="Q1394">
        <f t="shared" si="135"/>
        <v>27.32</v>
      </c>
      <c r="R1394" s="10" t="s">
        <v>8322</v>
      </c>
      <c r="S1394" t="s">
        <v>8323</v>
      </c>
      <c r="T1394" s="14">
        <f t="shared" si="136"/>
        <v>42401.154930555553</v>
      </c>
      <c r="U1394" s="14">
        <f t="shared" si="137"/>
        <v>42432.154930555553</v>
      </c>
      <c r="V1394">
        <f t="shared" si="138"/>
        <v>2016</v>
      </c>
    </row>
    <row r="1395" spans="1:22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 t="shared" si="133"/>
        <v>10118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34"/>
        <v>102</v>
      </c>
      <c r="Q1395">
        <f t="shared" si="135"/>
        <v>196.83</v>
      </c>
      <c r="R1395" s="10" t="s">
        <v>8322</v>
      </c>
      <c r="S1395" t="s">
        <v>8323</v>
      </c>
      <c r="T1395" s="14">
        <f t="shared" si="136"/>
        <v>42553.681979166664</v>
      </c>
      <c r="U1395" s="14">
        <f t="shared" si="137"/>
        <v>42583.681979166664</v>
      </c>
      <c r="V1395">
        <f t="shared" si="138"/>
        <v>2016</v>
      </c>
    </row>
    <row r="1396" spans="1:22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 t="shared" si="133"/>
        <v>833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34"/>
        <v>122</v>
      </c>
      <c r="Q1396">
        <f t="shared" si="135"/>
        <v>53.88</v>
      </c>
      <c r="R1396" s="10" t="s">
        <v>8322</v>
      </c>
      <c r="S1396" t="s">
        <v>8323</v>
      </c>
      <c r="T1396" s="14">
        <f t="shared" si="136"/>
        <v>42752.144976851851</v>
      </c>
      <c r="U1396" s="14">
        <f t="shared" si="137"/>
        <v>42795.125</v>
      </c>
      <c r="V1396">
        <f t="shared" si="138"/>
        <v>2017</v>
      </c>
    </row>
    <row r="1397" spans="1:22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 t="shared" si="133"/>
        <v>3708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34"/>
        <v>112</v>
      </c>
      <c r="Q1397">
        <f t="shared" si="135"/>
        <v>47.76</v>
      </c>
      <c r="R1397" s="10" t="s">
        <v>8322</v>
      </c>
      <c r="S1397" t="s">
        <v>8323</v>
      </c>
      <c r="T1397" s="14">
        <f t="shared" si="136"/>
        <v>42719.90834490741</v>
      </c>
      <c r="U1397" s="14">
        <f t="shared" si="137"/>
        <v>42749.90834490741</v>
      </c>
      <c r="V1397">
        <f t="shared" si="138"/>
        <v>2016</v>
      </c>
    </row>
    <row r="1398" spans="1:22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 t="shared" si="133"/>
        <v>6219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34"/>
        <v>107</v>
      </c>
      <c r="Q1398">
        <f t="shared" si="135"/>
        <v>88.19</v>
      </c>
      <c r="R1398" s="10" t="s">
        <v>8322</v>
      </c>
      <c r="S1398" t="s">
        <v>8323</v>
      </c>
      <c r="T1398" s="14">
        <f t="shared" si="136"/>
        <v>42018.99863425926</v>
      </c>
      <c r="U1398" s="14">
        <f t="shared" si="137"/>
        <v>42048.99863425926</v>
      </c>
      <c r="V1398">
        <f t="shared" si="138"/>
        <v>2015</v>
      </c>
    </row>
    <row r="1399" spans="1:22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 t="shared" si="133"/>
        <v>10693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34"/>
        <v>114</v>
      </c>
      <c r="Q1399">
        <f t="shared" si="135"/>
        <v>72.06</v>
      </c>
      <c r="R1399" s="10" t="s">
        <v>8322</v>
      </c>
      <c r="S1399" t="s">
        <v>8323</v>
      </c>
      <c r="T1399" s="14">
        <f t="shared" si="136"/>
        <v>42640.917939814812</v>
      </c>
      <c r="U1399" s="14">
        <f t="shared" si="137"/>
        <v>42670.888194444444</v>
      </c>
      <c r="V1399">
        <f t="shared" si="138"/>
        <v>2016</v>
      </c>
    </row>
    <row r="1400" spans="1:22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 t="shared" si="133"/>
        <v>4613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34"/>
        <v>110</v>
      </c>
      <c r="Q1400">
        <f t="shared" si="135"/>
        <v>74.25</v>
      </c>
      <c r="R1400" s="10" t="s">
        <v>8322</v>
      </c>
      <c r="S1400" t="s">
        <v>8323</v>
      </c>
      <c r="T1400" s="14">
        <f t="shared" si="136"/>
        <v>42526.874236111107</v>
      </c>
      <c r="U1400" s="14">
        <f t="shared" si="137"/>
        <v>42556.874236111107</v>
      </c>
      <c r="V1400">
        <f t="shared" si="138"/>
        <v>2016</v>
      </c>
    </row>
    <row r="1401" spans="1:22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 t="shared" si="133"/>
        <v>10177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34"/>
        <v>126</v>
      </c>
      <c r="Q1401">
        <f t="shared" si="135"/>
        <v>61.7</v>
      </c>
      <c r="R1401" s="10" t="s">
        <v>8322</v>
      </c>
      <c r="S1401" t="s">
        <v>8323</v>
      </c>
      <c r="T1401" s="14">
        <f t="shared" si="136"/>
        <v>41889.004317129627</v>
      </c>
      <c r="U1401" s="14">
        <f t="shared" si="137"/>
        <v>41919.004317129627</v>
      </c>
      <c r="V1401">
        <f t="shared" si="138"/>
        <v>2014</v>
      </c>
    </row>
    <row r="1402" spans="1:22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 t="shared" si="133"/>
        <v>468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34"/>
        <v>167</v>
      </c>
      <c r="Q1402">
        <f t="shared" si="135"/>
        <v>17.239999999999998</v>
      </c>
      <c r="R1402" s="10" t="s">
        <v>8322</v>
      </c>
      <c r="S1402" t="s">
        <v>8323</v>
      </c>
      <c r="T1402" s="14">
        <f t="shared" si="136"/>
        <v>42498.341122685189</v>
      </c>
      <c r="U1402" s="14">
        <f t="shared" si="137"/>
        <v>42533.229166666672</v>
      </c>
      <c r="V1402">
        <f t="shared" si="138"/>
        <v>2016</v>
      </c>
    </row>
    <row r="1403" spans="1:22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 t="shared" si="133"/>
        <v>7457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34"/>
        <v>497</v>
      </c>
      <c r="Q1403">
        <f t="shared" si="135"/>
        <v>51.72</v>
      </c>
      <c r="R1403" s="10" t="s">
        <v>8322</v>
      </c>
      <c r="S1403" t="s">
        <v>8323</v>
      </c>
      <c r="T1403" s="14">
        <f t="shared" si="136"/>
        <v>41399.99622685185</v>
      </c>
      <c r="U1403" s="14">
        <f t="shared" si="137"/>
        <v>41420.99622685185</v>
      </c>
      <c r="V1403">
        <f t="shared" si="138"/>
        <v>2013</v>
      </c>
    </row>
    <row r="1404" spans="1:22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 t="shared" si="133"/>
        <v>2615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34"/>
        <v>109</v>
      </c>
      <c r="Q1404">
        <f t="shared" si="135"/>
        <v>24.15</v>
      </c>
      <c r="R1404" s="10" t="s">
        <v>8322</v>
      </c>
      <c r="S1404" t="s">
        <v>8323</v>
      </c>
      <c r="T1404" s="14">
        <f t="shared" si="136"/>
        <v>42065.053368055553</v>
      </c>
      <c r="U1404" s="14">
        <f t="shared" si="137"/>
        <v>42125.011701388896</v>
      </c>
      <c r="V1404">
        <f t="shared" si="138"/>
        <v>2015</v>
      </c>
    </row>
    <row r="1405" spans="1:22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 t="shared" si="133"/>
        <v>4052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34"/>
        <v>103</v>
      </c>
      <c r="Q1405">
        <f t="shared" si="135"/>
        <v>62.17</v>
      </c>
      <c r="R1405" s="10" t="s">
        <v>8322</v>
      </c>
      <c r="S1405" t="s">
        <v>8323</v>
      </c>
      <c r="T1405" s="14">
        <f t="shared" si="136"/>
        <v>41451.062905092593</v>
      </c>
      <c r="U1405" s="14">
        <f t="shared" si="137"/>
        <v>41481.062905092593</v>
      </c>
      <c r="V1405">
        <f t="shared" si="138"/>
        <v>2013</v>
      </c>
    </row>
    <row r="1406" spans="1:22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 t="shared" si="133"/>
        <v>7371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34"/>
        <v>2</v>
      </c>
      <c r="Q1406">
        <f t="shared" si="135"/>
        <v>48.2</v>
      </c>
      <c r="R1406" s="10" t="s">
        <v>8319</v>
      </c>
      <c r="S1406" t="s">
        <v>8338</v>
      </c>
      <c r="T1406" s="14">
        <f t="shared" si="136"/>
        <v>42032.510243055556</v>
      </c>
      <c r="U1406" s="14">
        <f t="shared" si="137"/>
        <v>42057.510243055556</v>
      </c>
      <c r="V1406">
        <f t="shared" si="138"/>
        <v>2015</v>
      </c>
    </row>
    <row r="1407" spans="1:22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 t="shared" si="133"/>
        <v>12553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34"/>
        <v>0</v>
      </c>
      <c r="Q1407">
        <f t="shared" si="135"/>
        <v>6.18</v>
      </c>
      <c r="R1407" s="10" t="s">
        <v>8319</v>
      </c>
      <c r="S1407" t="s">
        <v>8338</v>
      </c>
      <c r="T1407" s="14">
        <f t="shared" si="136"/>
        <v>41941.680567129632</v>
      </c>
      <c r="U1407" s="14">
        <f t="shared" si="137"/>
        <v>41971.722233796296</v>
      </c>
      <c r="V1407">
        <f t="shared" si="138"/>
        <v>2014</v>
      </c>
    </row>
    <row r="1408" spans="1:22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 t="shared" si="133"/>
        <v>6008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34"/>
        <v>0</v>
      </c>
      <c r="Q1408">
        <f t="shared" si="135"/>
        <v>5</v>
      </c>
      <c r="R1408" s="10" t="s">
        <v>8319</v>
      </c>
      <c r="S1408" t="s">
        <v>8338</v>
      </c>
      <c r="T1408" s="14">
        <f t="shared" si="136"/>
        <v>42297.432951388888</v>
      </c>
      <c r="U1408" s="14">
        <f t="shared" si="137"/>
        <v>42350.416666666672</v>
      </c>
      <c r="V1408">
        <f t="shared" si="138"/>
        <v>2015</v>
      </c>
    </row>
    <row r="1409" spans="1:22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 t="shared" si="133"/>
        <v>1508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34"/>
        <v>1</v>
      </c>
      <c r="Q1409">
        <f t="shared" si="135"/>
        <v>7.5</v>
      </c>
      <c r="R1409" s="10" t="s">
        <v>8319</v>
      </c>
      <c r="S1409" t="s">
        <v>8338</v>
      </c>
      <c r="T1409" s="14">
        <f t="shared" si="136"/>
        <v>41838.536782407406</v>
      </c>
      <c r="U1409" s="14">
        <f t="shared" si="137"/>
        <v>41863.536782407406</v>
      </c>
      <c r="V1409">
        <f t="shared" si="138"/>
        <v>2014</v>
      </c>
    </row>
    <row r="1410" spans="1:22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 t="shared" si="133"/>
        <v>536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34"/>
        <v>7</v>
      </c>
      <c r="Q1410">
        <f t="shared" si="135"/>
        <v>12</v>
      </c>
      <c r="R1410" s="10" t="s">
        <v>8319</v>
      </c>
      <c r="S1410" t="s">
        <v>8338</v>
      </c>
      <c r="T1410" s="14">
        <f t="shared" si="136"/>
        <v>42291.872175925921</v>
      </c>
      <c r="U1410" s="14">
        <f t="shared" si="137"/>
        <v>42321.913842592592</v>
      </c>
      <c r="V1410">
        <f t="shared" si="138"/>
        <v>2015</v>
      </c>
    </row>
    <row r="1411" spans="1:22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>
        <f t="shared" si="133"/>
        <v>2000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si="134"/>
        <v>0</v>
      </c>
      <c r="Q1411">
        <f t="shared" si="135"/>
        <v>0</v>
      </c>
      <c r="R1411" s="10" t="s">
        <v>8319</v>
      </c>
      <c r="S1411" t="s">
        <v>8338</v>
      </c>
      <c r="T1411" s="14">
        <f t="shared" si="136"/>
        <v>41945.133506944447</v>
      </c>
      <c r="U1411" s="14">
        <f t="shared" si="137"/>
        <v>42005.175173611111</v>
      </c>
      <c r="V1411">
        <f t="shared" si="138"/>
        <v>2014</v>
      </c>
    </row>
    <row r="1412" spans="1:22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 t="shared" si="133"/>
        <v>3001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34"/>
        <v>0</v>
      </c>
      <c r="Q1412">
        <f t="shared" si="135"/>
        <v>1</v>
      </c>
      <c r="R1412" s="10" t="s">
        <v>8319</v>
      </c>
      <c r="S1412" t="s">
        <v>8338</v>
      </c>
      <c r="T1412" s="14">
        <f t="shared" si="136"/>
        <v>42479.318518518514</v>
      </c>
      <c r="U1412" s="14">
        <f t="shared" si="137"/>
        <v>42524.318518518514</v>
      </c>
      <c r="V1412">
        <f t="shared" si="138"/>
        <v>2016</v>
      </c>
    </row>
    <row r="1413" spans="1:22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 t="shared" si="133"/>
        <v>1504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34"/>
        <v>0</v>
      </c>
      <c r="Q1413">
        <f t="shared" si="135"/>
        <v>2.33</v>
      </c>
      <c r="R1413" s="10" t="s">
        <v>8319</v>
      </c>
      <c r="S1413" t="s">
        <v>8338</v>
      </c>
      <c r="T1413" s="14">
        <f t="shared" si="136"/>
        <v>42013.059027777781</v>
      </c>
      <c r="U1413" s="14">
        <f t="shared" si="137"/>
        <v>42041.059027777781</v>
      </c>
      <c r="V1413">
        <f t="shared" si="138"/>
        <v>2015</v>
      </c>
    </row>
    <row r="1414" spans="1:22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 t="shared" si="133"/>
        <v>3660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34"/>
        <v>5</v>
      </c>
      <c r="Q1414">
        <f t="shared" si="135"/>
        <v>24.62</v>
      </c>
      <c r="R1414" s="10" t="s">
        <v>8319</v>
      </c>
      <c r="S1414" t="s">
        <v>8338</v>
      </c>
      <c r="T1414" s="14">
        <f t="shared" si="136"/>
        <v>41947.063645833332</v>
      </c>
      <c r="U1414" s="14">
        <f t="shared" si="137"/>
        <v>41977.063645833332</v>
      </c>
      <c r="V1414">
        <f t="shared" si="138"/>
        <v>2014</v>
      </c>
    </row>
    <row r="1415" spans="1:22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 t="shared" si="133"/>
        <v>1050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34"/>
        <v>5</v>
      </c>
      <c r="Q1415">
        <f t="shared" si="135"/>
        <v>100</v>
      </c>
      <c r="R1415" s="10" t="s">
        <v>8319</v>
      </c>
      <c r="S1415" t="s">
        <v>8338</v>
      </c>
      <c r="T1415" s="14">
        <f t="shared" si="136"/>
        <v>42360.437152777777</v>
      </c>
      <c r="U1415" s="14">
        <f t="shared" si="137"/>
        <v>42420.437152777777</v>
      </c>
      <c r="V1415">
        <f t="shared" si="138"/>
        <v>2015</v>
      </c>
    </row>
    <row r="1416" spans="1:22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 t="shared" si="133"/>
        <v>251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34"/>
        <v>0</v>
      </c>
      <c r="Q1416">
        <f t="shared" si="135"/>
        <v>1</v>
      </c>
      <c r="R1416" s="10" t="s">
        <v>8319</v>
      </c>
      <c r="S1416" t="s">
        <v>8338</v>
      </c>
      <c r="T1416" s="14">
        <f t="shared" si="136"/>
        <v>42708.25309027778</v>
      </c>
      <c r="U1416" s="14">
        <f t="shared" si="137"/>
        <v>42738.25309027778</v>
      </c>
      <c r="V1416">
        <f t="shared" si="138"/>
        <v>2016</v>
      </c>
    </row>
    <row r="1417" spans="1:22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 t="shared" si="133"/>
        <v>2600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34"/>
        <v>18</v>
      </c>
      <c r="Q1417">
        <f t="shared" si="135"/>
        <v>88.89</v>
      </c>
      <c r="R1417" s="10" t="s">
        <v>8319</v>
      </c>
      <c r="S1417" t="s">
        <v>8338</v>
      </c>
      <c r="T1417" s="14">
        <f t="shared" si="136"/>
        <v>42192.675821759258</v>
      </c>
      <c r="U1417" s="14">
        <f t="shared" si="137"/>
        <v>42232.675821759258</v>
      </c>
      <c r="V1417">
        <f t="shared" si="138"/>
        <v>2015</v>
      </c>
    </row>
    <row r="1418" spans="1:22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>
        <f t="shared" si="133"/>
        <v>25000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34"/>
        <v>0</v>
      </c>
      <c r="Q1418">
        <f t="shared" si="135"/>
        <v>0</v>
      </c>
      <c r="R1418" s="10" t="s">
        <v>8319</v>
      </c>
      <c r="S1418" t="s">
        <v>8338</v>
      </c>
      <c r="T1418" s="14">
        <f t="shared" si="136"/>
        <v>42299.926145833335</v>
      </c>
      <c r="U1418" s="14">
        <f t="shared" si="137"/>
        <v>42329.967812499999</v>
      </c>
      <c r="V1418">
        <f t="shared" si="138"/>
        <v>2015</v>
      </c>
    </row>
    <row r="1419" spans="1:22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 t="shared" si="133"/>
        <v>2278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34"/>
        <v>1</v>
      </c>
      <c r="Q1419">
        <f t="shared" si="135"/>
        <v>27.5</v>
      </c>
      <c r="R1419" s="10" t="s">
        <v>8319</v>
      </c>
      <c r="S1419" t="s">
        <v>8338</v>
      </c>
      <c r="T1419" s="14">
        <f t="shared" si="136"/>
        <v>42232.15016203704</v>
      </c>
      <c r="U1419" s="14">
        <f t="shared" si="137"/>
        <v>42262.465972222228</v>
      </c>
      <c r="V1419">
        <f t="shared" si="138"/>
        <v>2015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 t="shared" si="133"/>
        <v>1503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34"/>
        <v>0</v>
      </c>
      <c r="Q1420">
        <f t="shared" si="135"/>
        <v>6</v>
      </c>
      <c r="R1420" s="10" t="s">
        <v>8319</v>
      </c>
      <c r="S1420" t="s">
        <v>8338</v>
      </c>
      <c r="T1420" s="14">
        <f t="shared" si="136"/>
        <v>42395.456412037034</v>
      </c>
      <c r="U1420" s="14">
        <f t="shared" si="137"/>
        <v>42425.456412037034</v>
      </c>
      <c r="V1420">
        <f t="shared" si="138"/>
        <v>2016</v>
      </c>
    </row>
    <row r="1421" spans="1:22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 t="shared" si="133"/>
        <v>3373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34"/>
        <v>7</v>
      </c>
      <c r="Q1421">
        <f t="shared" si="135"/>
        <v>44.5</v>
      </c>
      <c r="R1421" s="10" t="s">
        <v>8319</v>
      </c>
      <c r="S1421" t="s">
        <v>8338</v>
      </c>
      <c r="T1421" s="14">
        <f t="shared" si="136"/>
        <v>42622.456238425926</v>
      </c>
      <c r="U1421" s="14">
        <f t="shared" si="137"/>
        <v>42652.456238425926</v>
      </c>
      <c r="V1421">
        <f t="shared" si="138"/>
        <v>2016</v>
      </c>
    </row>
    <row r="1422" spans="1:22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 t="shared" si="133"/>
        <v>57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34"/>
        <v>3</v>
      </c>
      <c r="Q1422">
        <f t="shared" si="135"/>
        <v>1</v>
      </c>
      <c r="R1422" s="10" t="s">
        <v>8319</v>
      </c>
      <c r="S1422" t="s">
        <v>8338</v>
      </c>
      <c r="T1422" s="14">
        <f t="shared" si="136"/>
        <v>42524.667662037042</v>
      </c>
      <c r="U1422" s="14">
        <f t="shared" si="137"/>
        <v>42549.667662037042</v>
      </c>
      <c r="V1422">
        <f t="shared" si="138"/>
        <v>2016</v>
      </c>
    </row>
    <row r="1423" spans="1:22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 t="shared" si="133"/>
        <v>100100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34"/>
        <v>0</v>
      </c>
      <c r="Q1423">
        <f t="shared" si="135"/>
        <v>100</v>
      </c>
      <c r="R1423" s="10" t="s">
        <v>8319</v>
      </c>
      <c r="S1423" t="s">
        <v>8338</v>
      </c>
      <c r="T1423" s="14">
        <f t="shared" si="136"/>
        <v>42013.915613425925</v>
      </c>
      <c r="U1423" s="14">
        <f t="shared" si="137"/>
        <v>42043.915613425925</v>
      </c>
      <c r="V1423">
        <f t="shared" si="138"/>
        <v>2015</v>
      </c>
    </row>
    <row r="1424" spans="1:22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 t="shared" si="133"/>
        <v>12513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34"/>
        <v>0</v>
      </c>
      <c r="Q1424">
        <f t="shared" si="135"/>
        <v>13</v>
      </c>
      <c r="R1424" s="10" t="s">
        <v>8319</v>
      </c>
      <c r="S1424" t="s">
        <v>8338</v>
      </c>
      <c r="T1424" s="14">
        <f t="shared" si="136"/>
        <v>42604.239629629628</v>
      </c>
      <c r="U1424" s="14">
        <f t="shared" si="137"/>
        <v>42634.239629629628</v>
      </c>
      <c r="V1424">
        <f t="shared" si="138"/>
        <v>2016</v>
      </c>
    </row>
    <row r="1425" spans="1:22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 t="shared" si="133"/>
        <v>15050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34"/>
        <v>0</v>
      </c>
      <c r="Q1425">
        <f t="shared" si="135"/>
        <v>100</v>
      </c>
      <c r="R1425" s="10" t="s">
        <v>8319</v>
      </c>
      <c r="S1425" t="s">
        <v>8338</v>
      </c>
      <c r="T1425" s="14">
        <f t="shared" si="136"/>
        <v>42340.360312500001</v>
      </c>
      <c r="U1425" s="14">
        <f t="shared" si="137"/>
        <v>42370.360312500001</v>
      </c>
      <c r="V1425">
        <f t="shared" si="138"/>
        <v>2015</v>
      </c>
    </row>
    <row r="1426" spans="1:22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 t="shared" si="133"/>
        <v>4514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34"/>
        <v>20</v>
      </c>
      <c r="Q1426">
        <f t="shared" si="135"/>
        <v>109.07</v>
      </c>
      <c r="R1426" s="10" t="s">
        <v>8319</v>
      </c>
      <c r="S1426" t="s">
        <v>8338</v>
      </c>
      <c r="T1426" s="14">
        <f t="shared" si="136"/>
        <v>42676.717615740738</v>
      </c>
      <c r="U1426" s="14">
        <f t="shared" si="137"/>
        <v>42689.759282407409</v>
      </c>
      <c r="V1426">
        <f t="shared" si="138"/>
        <v>2016</v>
      </c>
    </row>
    <row r="1427" spans="1:22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>
        <f t="shared" si="133"/>
        <v>6500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34"/>
        <v>0</v>
      </c>
      <c r="Q1427">
        <f t="shared" si="135"/>
        <v>0</v>
      </c>
      <c r="R1427" s="10" t="s">
        <v>8319</v>
      </c>
      <c r="S1427" t="s">
        <v>8338</v>
      </c>
      <c r="T1427" s="14">
        <f t="shared" si="136"/>
        <v>42093.131469907406</v>
      </c>
      <c r="U1427" s="14">
        <f t="shared" si="137"/>
        <v>42123.131469907406</v>
      </c>
      <c r="V1427">
        <f t="shared" si="138"/>
        <v>2015</v>
      </c>
    </row>
    <row r="1428" spans="1:22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>
        <f t="shared" si="133"/>
        <v>500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34"/>
        <v>0</v>
      </c>
      <c r="Q1428">
        <f t="shared" si="135"/>
        <v>0</v>
      </c>
      <c r="R1428" s="10" t="s">
        <v>8319</v>
      </c>
      <c r="S1428" t="s">
        <v>8338</v>
      </c>
      <c r="T1428" s="14">
        <f t="shared" si="136"/>
        <v>42180.390277777777</v>
      </c>
      <c r="U1428" s="14">
        <f t="shared" si="137"/>
        <v>42240.390277777777</v>
      </c>
      <c r="V1428">
        <f t="shared" si="138"/>
        <v>2015</v>
      </c>
    </row>
    <row r="1429" spans="1:22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 t="shared" si="133"/>
        <v>2710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34"/>
        <v>8</v>
      </c>
      <c r="Q1429">
        <f t="shared" si="135"/>
        <v>104.75</v>
      </c>
      <c r="R1429" s="10" t="s">
        <v>8319</v>
      </c>
      <c r="S1429" t="s">
        <v>8338</v>
      </c>
      <c r="T1429" s="14">
        <f t="shared" si="136"/>
        <v>42601.851678240739</v>
      </c>
      <c r="U1429" s="14">
        <f t="shared" si="137"/>
        <v>42631.851678240739</v>
      </c>
      <c r="V1429">
        <f t="shared" si="138"/>
        <v>2016</v>
      </c>
    </row>
    <row r="1430" spans="1:22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 t="shared" si="133"/>
        <v>523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34"/>
        <v>5</v>
      </c>
      <c r="Q1430">
        <f t="shared" si="135"/>
        <v>15</v>
      </c>
      <c r="R1430" s="10" t="s">
        <v>8319</v>
      </c>
      <c r="S1430" t="s">
        <v>8338</v>
      </c>
      <c r="T1430" s="14">
        <f t="shared" si="136"/>
        <v>42432.379826388889</v>
      </c>
      <c r="U1430" s="14">
        <f t="shared" si="137"/>
        <v>42462.338159722218</v>
      </c>
      <c r="V1430">
        <f t="shared" si="138"/>
        <v>2016</v>
      </c>
    </row>
    <row r="1431" spans="1:22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>
        <f t="shared" si="133"/>
        <v>5000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34"/>
        <v>0</v>
      </c>
      <c r="Q1431">
        <f t="shared" si="135"/>
        <v>0</v>
      </c>
      <c r="R1431" s="10" t="s">
        <v>8319</v>
      </c>
      <c r="S1431" t="s">
        <v>8338</v>
      </c>
      <c r="T1431" s="14">
        <f t="shared" si="136"/>
        <v>42074.060671296291</v>
      </c>
      <c r="U1431" s="14">
        <f t="shared" si="137"/>
        <v>42104.060671296291</v>
      </c>
      <c r="V1431">
        <f t="shared" si="138"/>
        <v>2015</v>
      </c>
    </row>
    <row r="1432" spans="1:22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 t="shared" si="133"/>
        <v>2702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34"/>
        <v>8</v>
      </c>
      <c r="Q1432">
        <f t="shared" si="135"/>
        <v>80.599999999999994</v>
      </c>
      <c r="R1432" s="10" t="s">
        <v>8319</v>
      </c>
      <c r="S1432" t="s">
        <v>8338</v>
      </c>
      <c r="T1432" s="14">
        <f t="shared" si="136"/>
        <v>41961.813518518517</v>
      </c>
      <c r="U1432" s="14">
        <f t="shared" si="137"/>
        <v>41992.813518518517</v>
      </c>
      <c r="V1432">
        <f t="shared" si="138"/>
        <v>2014</v>
      </c>
    </row>
    <row r="1433" spans="1:22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 t="shared" si="133"/>
        <v>11216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34"/>
        <v>32</v>
      </c>
      <c r="Q1433">
        <f t="shared" si="135"/>
        <v>115.55</v>
      </c>
      <c r="R1433" s="10" t="s">
        <v>8319</v>
      </c>
      <c r="S1433" t="s">
        <v>8338</v>
      </c>
      <c r="T1433" s="14">
        <f t="shared" si="136"/>
        <v>42304.210833333331</v>
      </c>
      <c r="U1433" s="14">
        <f t="shared" si="137"/>
        <v>42334.252500000002</v>
      </c>
      <c r="V1433">
        <f t="shared" si="138"/>
        <v>2015</v>
      </c>
    </row>
    <row r="1434" spans="1:22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>
        <f t="shared" si="133"/>
        <v>20000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34"/>
        <v>0</v>
      </c>
      <c r="Q1434">
        <f t="shared" si="135"/>
        <v>0</v>
      </c>
      <c r="R1434" s="10" t="s">
        <v>8319</v>
      </c>
      <c r="S1434" t="s">
        <v>8338</v>
      </c>
      <c r="T1434" s="14">
        <f t="shared" si="136"/>
        <v>42175.780416666668</v>
      </c>
      <c r="U1434" s="14">
        <f t="shared" si="137"/>
        <v>42205.780416666668</v>
      </c>
      <c r="V1434">
        <f t="shared" si="138"/>
        <v>2015</v>
      </c>
    </row>
    <row r="1435" spans="1:22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 t="shared" si="133"/>
        <v>6403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34"/>
        <v>7</v>
      </c>
      <c r="Q1435">
        <f t="shared" si="135"/>
        <v>80.5</v>
      </c>
      <c r="R1435" s="10" t="s">
        <v>8319</v>
      </c>
      <c r="S1435" t="s">
        <v>8338</v>
      </c>
      <c r="T1435" s="14">
        <f t="shared" si="136"/>
        <v>42673.625868055555</v>
      </c>
      <c r="U1435" s="14">
        <f t="shared" si="137"/>
        <v>42714.458333333328</v>
      </c>
      <c r="V1435">
        <f t="shared" si="138"/>
        <v>2016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 t="shared" si="133"/>
        <v>45095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34"/>
        <v>10</v>
      </c>
      <c r="Q1436">
        <f t="shared" si="135"/>
        <v>744.55</v>
      </c>
      <c r="R1436" s="10" t="s">
        <v>8319</v>
      </c>
      <c r="S1436" t="s">
        <v>8338</v>
      </c>
      <c r="T1436" s="14">
        <f t="shared" si="136"/>
        <v>42142.767106481479</v>
      </c>
      <c r="U1436" s="14">
        <f t="shared" si="137"/>
        <v>42163.625</v>
      </c>
      <c r="V1436">
        <f t="shared" si="138"/>
        <v>2015</v>
      </c>
    </row>
    <row r="1437" spans="1:22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 t="shared" ref="F1437:F1500" si="139">ROUND(AVERAGE(D1437:E1437),0)</f>
        <v>7508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ref="P1437:P1500" si="140">ROUND(E1437/D1437*100,0)</f>
        <v>0</v>
      </c>
      <c r="Q1437">
        <f t="shared" ref="Q1437:Q1500" si="141">IFERROR(ROUND(E1437/M1437,2),0)</f>
        <v>7.5</v>
      </c>
      <c r="R1437" s="10" t="s">
        <v>8319</v>
      </c>
      <c r="S1437" t="s">
        <v>8338</v>
      </c>
      <c r="T1437" s="14">
        <f t="shared" ref="T1437:T1500" si="142">(((K1437/60)/60)/24)+DATE(1970,1,1)</f>
        <v>42258.780324074076</v>
      </c>
      <c r="U1437" s="14">
        <f t="shared" ref="U1437:U1500" si="143">(((J1437/60)/60)/24)+DATE(1970,1,1)</f>
        <v>42288.780324074076</v>
      </c>
      <c r="V1437">
        <f t="shared" ref="V1437:V1500" si="144">YEAR(T1437)</f>
        <v>2015</v>
      </c>
    </row>
    <row r="1438" spans="1:22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 t="shared" si="139"/>
        <v>5039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40"/>
        <v>1</v>
      </c>
      <c r="Q1438">
        <f t="shared" si="141"/>
        <v>38.5</v>
      </c>
      <c r="R1438" s="10" t="s">
        <v>8319</v>
      </c>
      <c r="S1438" t="s">
        <v>8338</v>
      </c>
      <c r="T1438" s="14">
        <f t="shared" si="142"/>
        <v>42391.35019675926</v>
      </c>
      <c r="U1438" s="14">
        <f t="shared" si="143"/>
        <v>42421.35019675926</v>
      </c>
      <c r="V1438">
        <f t="shared" si="144"/>
        <v>2016</v>
      </c>
    </row>
    <row r="1439" spans="1:22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 t="shared" si="139"/>
        <v>1904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40"/>
        <v>27</v>
      </c>
      <c r="Q1439">
        <f t="shared" si="141"/>
        <v>36.68</v>
      </c>
      <c r="R1439" s="10" t="s">
        <v>8319</v>
      </c>
      <c r="S1439" t="s">
        <v>8338</v>
      </c>
      <c r="T1439" s="14">
        <f t="shared" si="142"/>
        <v>41796.531701388885</v>
      </c>
      <c r="U1439" s="14">
        <f t="shared" si="143"/>
        <v>41833.207638888889</v>
      </c>
      <c r="V1439">
        <f t="shared" si="144"/>
        <v>2014</v>
      </c>
    </row>
    <row r="1440" spans="1:22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 t="shared" si="139"/>
        <v>10300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40"/>
        <v>3</v>
      </c>
      <c r="Q1440">
        <f t="shared" si="141"/>
        <v>75</v>
      </c>
      <c r="R1440" s="10" t="s">
        <v>8319</v>
      </c>
      <c r="S1440" t="s">
        <v>8338</v>
      </c>
      <c r="T1440" s="14">
        <f t="shared" si="142"/>
        <v>42457.871516203704</v>
      </c>
      <c r="U1440" s="14">
        <f t="shared" si="143"/>
        <v>42487.579861111109</v>
      </c>
      <c r="V1440">
        <f t="shared" si="144"/>
        <v>2016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 t="shared" si="139"/>
        <v>1453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40"/>
        <v>7</v>
      </c>
      <c r="Q1441">
        <f t="shared" si="141"/>
        <v>30</v>
      </c>
      <c r="R1441" s="10" t="s">
        <v>8319</v>
      </c>
      <c r="S1441" t="s">
        <v>8338</v>
      </c>
      <c r="T1441" s="14">
        <f t="shared" si="142"/>
        <v>42040.829872685179</v>
      </c>
      <c r="U1441" s="14">
        <f t="shared" si="143"/>
        <v>42070.829872685179</v>
      </c>
      <c r="V1441">
        <f t="shared" si="144"/>
        <v>2015</v>
      </c>
    </row>
    <row r="1442" spans="1:22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 t="shared" si="139"/>
        <v>6501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40"/>
        <v>0</v>
      </c>
      <c r="Q1442">
        <f t="shared" si="141"/>
        <v>1</v>
      </c>
      <c r="R1442" s="10" t="s">
        <v>8319</v>
      </c>
      <c r="S1442" t="s">
        <v>8338</v>
      </c>
      <c r="T1442" s="14">
        <f t="shared" si="142"/>
        <v>42486.748414351852</v>
      </c>
      <c r="U1442" s="14">
        <f t="shared" si="143"/>
        <v>42516.748414351852</v>
      </c>
      <c r="V1442">
        <f t="shared" si="144"/>
        <v>2016</v>
      </c>
    </row>
    <row r="1443" spans="1:22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 t="shared" si="139"/>
        <v>91010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40"/>
        <v>1</v>
      </c>
      <c r="Q1443">
        <f t="shared" si="141"/>
        <v>673.33</v>
      </c>
      <c r="R1443" s="10" t="s">
        <v>8319</v>
      </c>
      <c r="S1443" t="s">
        <v>8338</v>
      </c>
      <c r="T1443" s="14">
        <f t="shared" si="142"/>
        <v>42198.765844907408</v>
      </c>
      <c r="U1443" s="14">
        <f t="shared" si="143"/>
        <v>42258.765844907408</v>
      </c>
      <c r="V1443">
        <f t="shared" si="144"/>
        <v>2015</v>
      </c>
    </row>
    <row r="1444" spans="1:22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>
        <f t="shared" si="139"/>
        <v>750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40"/>
        <v>0</v>
      </c>
      <c r="Q1444">
        <f t="shared" si="141"/>
        <v>0</v>
      </c>
      <c r="R1444" s="10" t="s">
        <v>8319</v>
      </c>
      <c r="S1444" t="s">
        <v>8338</v>
      </c>
      <c r="T1444" s="14">
        <f t="shared" si="142"/>
        <v>42485.64534722222</v>
      </c>
      <c r="U1444" s="14">
        <f t="shared" si="143"/>
        <v>42515.64534722222</v>
      </c>
      <c r="V1444">
        <f t="shared" si="144"/>
        <v>2016</v>
      </c>
    </row>
    <row r="1445" spans="1:22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>
        <f t="shared" si="139"/>
        <v>6500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40"/>
        <v>0</v>
      </c>
      <c r="Q1445">
        <f t="shared" si="141"/>
        <v>0</v>
      </c>
      <c r="R1445" s="10" t="s">
        <v>8319</v>
      </c>
      <c r="S1445" t="s">
        <v>8338</v>
      </c>
      <c r="T1445" s="14">
        <f t="shared" si="142"/>
        <v>42707.926030092596</v>
      </c>
      <c r="U1445" s="14">
        <f t="shared" si="143"/>
        <v>42737.926030092596</v>
      </c>
      <c r="V1445">
        <f t="shared" si="144"/>
        <v>2016</v>
      </c>
    </row>
    <row r="1446" spans="1:22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>
        <f t="shared" si="139"/>
        <v>2475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40"/>
        <v>0</v>
      </c>
      <c r="Q1446">
        <f t="shared" si="141"/>
        <v>0</v>
      </c>
      <c r="R1446" s="10" t="s">
        <v>8319</v>
      </c>
      <c r="S1446" t="s">
        <v>8338</v>
      </c>
      <c r="T1446" s="14">
        <f t="shared" si="142"/>
        <v>42199.873402777783</v>
      </c>
      <c r="U1446" s="14">
        <f t="shared" si="143"/>
        <v>42259.873402777783</v>
      </c>
      <c r="V1446">
        <f t="shared" si="144"/>
        <v>2015</v>
      </c>
    </row>
    <row r="1447" spans="1:22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>
        <f t="shared" si="139"/>
        <v>65000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40"/>
        <v>0</v>
      </c>
      <c r="Q1447">
        <f t="shared" si="141"/>
        <v>0</v>
      </c>
      <c r="R1447" s="10" t="s">
        <v>8319</v>
      </c>
      <c r="S1447" t="s">
        <v>8338</v>
      </c>
      <c r="T1447" s="14">
        <f t="shared" si="142"/>
        <v>42139.542303240742</v>
      </c>
      <c r="U1447" s="14">
        <f t="shared" si="143"/>
        <v>42169.542303240742</v>
      </c>
      <c r="V1447">
        <f t="shared" si="144"/>
        <v>2015</v>
      </c>
    </row>
    <row r="1448" spans="1:22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>
        <f t="shared" si="139"/>
        <v>450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40"/>
        <v>0</v>
      </c>
      <c r="Q1448">
        <f t="shared" si="141"/>
        <v>0</v>
      </c>
      <c r="R1448" s="10" t="s">
        <v>8319</v>
      </c>
      <c r="S1448" t="s">
        <v>8338</v>
      </c>
      <c r="T1448" s="14">
        <f t="shared" si="142"/>
        <v>42461.447662037041</v>
      </c>
      <c r="U1448" s="14">
        <f t="shared" si="143"/>
        <v>42481.447662037041</v>
      </c>
      <c r="V1448">
        <f t="shared" si="144"/>
        <v>2016</v>
      </c>
    </row>
    <row r="1449" spans="1:22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 t="shared" si="139"/>
        <v>250038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40"/>
        <v>0</v>
      </c>
      <c r="Q1449">
        <f t="shared" si="141"/>
        <v>25</v>
      </c>
      <c r="R1449" s="10" t="s">
        <v>8319</v>
      </c>
      <c r="S1449" t="s">
        <v>8338</v>
      </c>
      <c r="T1449" s="14">
        <f t="shared" si="142"/>
        <v>42529.730717592596</v>
      </c>
      <c r="U1449" s="14">
        <f t="shared" si="143"/>
        <v>42559.730717592596</v>
      </c>
      <c r="V1449">
        <f t="shared" si="144"/>
        <v>2016</v>
      </c>
    </row>
    <row r="1450" spans="1:22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>
        <f t="shared" si="139"/>
        <v>100000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40"/>
        <v>0</v>
      </c>
      <c r="Q1450">
        <f t="shared" si="141"/>
        <v>0</v>
      </c>
      <c r="R1450" s="10" t="s">
        <v>8319</v>
      </c>
      <c r="S1450" t="s">
        <v>8338</v>
      </c>
      <c r="T1450" s="14">
        <f t="shared" si="142"/>
        <v>42115.936550925922</v>
      </c>
      <c r="U1450" s="14">
        <f t="shared" si="143"/>
        <v>42146.225694444445</v>
      </c>
      <c r="V1450">
        <f t="shared" si="144"/>
        <v>2015</v>
      </c>
    </row>
    <row r="1451" spans="1:22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>
        <f t="shared" si="139"/>
        <v>4444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40"/>
        <v>0</v>
      </c>
      <c r="Q1451">
        <f t="shared" si="141"/>
        <v>0</v>
      </c>
      <c r="R1451" s="10" t="s">
        <v>8319</v>
      </c>
      <c r="S1451" t="s">
        <v>8338</v>
      </c>
      <c r="T1451" s="14">
        <f t="shared" si="142"/>
        <v>42086.811400462961</v>
      </c>
      <c r="U1451" s="14">
        <f t="shared" si="143"/>
        <v>42134.811400462961</v>
      </c>
      <c r="V1451">
        <f t="shared" si="144"/>
        <v>2015</v>
      </c>
    </row>
    <row r="1452" spans="1:22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 t="shared" si="139"/>
        <v>50001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40"/>
        <v>0</v>
      </c>
      <c r="Q1452">
        <f t="shared" si="141"/>
        <v>1</v>
      </c>
      <c r="R1452" s="10" t="s">
        <v>8319</v>
      </c>
      <c r="S1452" t="s">
        <v>8338</v>
      </c>
      <c r="T1452" s="14">
        <f t="shared" si="142"/>
        <v>42390.171261574069</v>
      </c>
      <c r="U1452" s="14">
        <f t="shared" si="143"/>
        <v>42420.171261574069</v>
      </c>
      <c r="V1452">
        <f t="shared" si="144"/>
        <v>2016</v>
      </c>
    </row>
    <row r="1453" spans="1:22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 t="shared" si="139"/>
        <v>9476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40"/>
        <v>0</v>
      </c>
      <c r="Q1453">
        <f t="shared" si="141"/>
        <v>1</v>
      </c>
      <c r="R1453" s="10" t="s">
        <v>8319</v>
      </c>
      <c r="S1453" t="s">
        <v>8338</v>
      </c>
      <c r="T1453" s="14">
        <f t="shared" si="142"/>
        <v>41931.959016203706</v>
      </c>
      <c r="U1453" s="14">
        <f t="shared" si="143"/>
        <v>41962.00068287037</v>
      </c>
      <c r="V1453">
        <f t="shared" si="144"/>
        <v>2014</v>
      </c>
    </row>
    <row r="1454" spans="1:22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>
        <f t="shared" si="139"/>
        <v>7000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40"/>
        <v>0</v>
      </c>
      <c r="Q1454">
        <f t="shared" si="141"/>
        <v>0</v>
      </c>
      <c r="R1454" s="10" t="s">
        <v>8319</v>
      </c>
      <c r="S1454" t="s">
        <v>8338</v>
      </c>
      <c r="T1454" s="14">
        <f t="shared" si="142"/>
        <v>41818.703275462962</v>
      </c>
      <c r="U1454" s="14">
        <f t="shared" si="143"/>
        <v>41848.703275462962</v>
      </c>
      <c r="V1454">
        <f t="shared" si="144"/>
        <v>2014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>
        <f t="shared" si="139"/>
        <v>12500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40"/>
        <v>0</v>
      </c>
      <c r="Q1455">
        <f t="shared" si="141"/>
        <v>0</v>
      </c>
      <c r="R1455" s="10" t="s">
        <v>8319</v>
      </c>
      <c r="S1455" t="s">
        <v>8338</v>
      </c>
      <c r="T1455" s="14">
        <f t="shared" si="142"/>
        <v>42795.696145833332</v>
      </c>
      <c r="U1455" s="14">
        <f t="shared" si="143"/>
        <v>42840.654479166667</v>
      </c>
      <c r="V1455">
        <f t="shared" si="144"/>
        <v>2017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 t="shared" si="139"/>
        <v>883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40"/>
        <v>1</v>
      </c>
      <c r="Q1456">
        <f t="shared" si="141"/>
        <v>15</v>
      </c>
      <c r="R1456" s="10" t="s">
        <v>8319</v>
      </c>
      <c r="S1456" t="s">
        <v>8338</v>
      </c>
      <c r="T1456" s="14">
        <f t="shared" si="142"/>
        <v>42463.866666666669</v>
      </c>
      <c r="U1456" s="14">
        <f t="shared" si="143"/>
        <v>42484.915972222225</v>
      </c>
      <c r="V1456">
        <f t="shared" si="144"/>
        <v>2016</v>
      </c>
    </row>
    <row r="1457" spans="1:22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 t="shared" si="139"/>
        <v>8288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40"/>
        <v>11</v>
      </c>
      <c r="Q1457">
        <f t="shared" si="141"/>
        <v>225</v>
      </c>
      <c r="R1457" s="10" t="s">
        <v>8319</v>
      </c>
      <c r="S1457" t="s">
        <v>8338</v>
      </c>
      <c r="T1457" s="14">
        <f t="shared" si="142"/>
        <v>41832.672685185185</v>
      </c>
      <c r="U1457" s="14">
        <f t="shared" si="143"/>
        <v>41887.568749999999</v>
      </c>
      <c r="V1457">
        <f t="shared" si="144"/>
        <v>2014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 t="shared" si="139"/>
        <v>2573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40"/>
        <v>3</v>
      </c>
      <c r="Q1458">
        <f t="shared" si="141"/>
        <v>48.33</v>
      </c>
      <c r="R1458" s="10" t="s">
        <v>8319</v>
      </c>
      <c r="S1458" t="s">
        <v>8338</v>
      </c>
      <c r="T1458" s="14">
        <f t="shared" si="142"/>
        <v>42708.668576388889</v>
      </c>
      <c r="U1458" s="14">
        <f t="shared" si="143"/>
        <v>42738.668576388889</v>
      </c>
      <c r="V1458">
        <f t="shared" si="144"/>
        <v>2016</v>
      </c>
    </row>
    <row r="1459" spans="1:22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>
        <f t="shared" si="139"/>
        <v>3000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40"/>
        <v>0</v>
      </c>
      <c r="Q1459">
        <f t="shared" si="141"/>
        <v>0</v>
      </c>
      <c r="R1459" s="10" t="s">
        <v>8319</v>
      </c>
      <c r="S1459" t="s">
        <v>8338</v>
      </c>
      <c r="T1459" s="14">
        <f t="shared" si="142"/>
        <v>42289.89634259259</v>
      </c>
      <c r="U1459" s="14">
        <f t="shared" si="143"/>
        <v>42319.938009259262</v>
      </c>
      <c r="V1459">
        <f t="shared" si="144"/>
        <v>2015</v>
      </c>
    </row>
    <row r="1460" spans="1:22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>
        <f t="shared" si="139"/>
        <v>2500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40"/>
        <v>0</v>
      </c>
      <c r="Q1460">
        <f t="shared" si="141"/>
        <v>0</v>
      </c>
      <c r="R1460" s="10" t="s">
        <v>8319</v>
      </c>
      <c r="S1460" t="s">
        <v>8338</v>
      </c>
      <c r="T1460" s="14">
        <f t="shared" si="142"/>
        <v>41831.705555555556</v>
      </c>
      <c r="U1460" s="14">
        <f t="shared" si="143"/>
        <v>41862.166666666664</v>
      </c>
      <c r="V1460">
        <f t="shared" si="144"/>
        <v>2014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>
        <f t="shared" si="139"/>
        <v>18500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40"/>
        <v>0</v>
      </c>
      <c r="Q1461">
        <f t="shared" si="141"/>
        <v>0</v>
      </c>
      <c r="R1461" s="10" t="s">
        <v>8319</v>
      </c>
      <c r="S1461" t="s">
        <v>8338</v>
      </c>
      <c r="T1461" s="14">
        <f t="shared" si="142"/>
        <v>42312.204814814817</v>
      </c>
      <c r="U1461" s="14">
        <f t="shared" si="143"/>
        <v>42340.725694444445</v>
      </c>
      <c r="V1461">
        <f t="shared" si="144"/>
        <v>2015</v>
      </c>
    </row>
    <row r="1462" spans="1:22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>
        <f t="shared" si="139"/>
        <v>12500000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40"/>
        <v>0</v>
      </c>
      <c r="Q1462">
        <f t="shared" si="141"/>
        <v>0</v>
      </c>
      <c r="R1462" s="10" t="s">
        <v>8319</v>
      </c>
      <c r="S1462" t="s">
        <v>8338</v>
      </c>
      <c r="T1462" s="14">
        <f t="shared" si="142"/>
        <v>41915.896967592591</v>
      </c>
      <c r="U1462" s="14">
        <f t="shared" si="143"/>
        <v>41973.989583333328</v>
      </c>
      <c r="V1462">
        <f t="shared" si="144"/>
        <v>2014</v>
      </c>
    </row>
    <row r="1463" spans="1:22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 t="shared" si="139"/>
        <v>15093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40"/>
        <v>101</v>
      </c>
      <c r="Q1463">
        <f t="shared" si="141"/>
        <v>44.67</v>
      </c>
      <c r="R1463" s="10" t="s">
        <v>8319</v>
      </c>
      <c r="S1463" t="s">
        <v>8339</v>
      </c>
      <c r="T1463" s="14">
        <f t="shared" si="142"/>
        <v>41899.645300925928</v>
      </c>
      <c r="U1463" s="14">
        <f t="shared" si="143"/>
        <v>41933</v>
      </c>
      <c r="V1463">
        <f t="shared" si="144"/>
        <v>2014</v>
      </c>
    </row>
    <row r="1464" spans="1:22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 t="shared" si="139"/>
        <v>4170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40"/>
        <v>109</v>
      </c>
      <c r="Q1464">
        <f t="shared" si="141"/>
        <v>28.94</v>
      </c>
      <c r="R1464" s="10" t="s">
        <v>8319</v>
      </c>
      <c r="S1464" t="s">
        <v>8339</v>
      </c>
      <c r="T1464" s="14">
        <f t="shared" si="142"/>
        <v>41344.662858796299</v>
      </c>
      <c r="U1464" s="14">
        <f t="shared" si="143"/>
        <v>41374.662858796299</v>
      </c>
      <c r="V1464">
        <f t="shared" si="144"/>
        <v>2013</v>
      </c>
    </row>
    <row r="1465" spans="1:22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 t="shared" si="139"/>
        <v>743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40"/>
        <v>148</v>
      </c>
      <c r="Q1465">
        <f t="shared" si="141"/>
        <v>35.44</v>
      </c>
      <c r="R1465" s="10" t="s">
        <v>8319</v>
      </c>
      <c r="S1465" t="s">
        <v>8339</v>
      </c>
      <c r="T1465" s="14">
        <f t="shared" si="142"/>
        <v>41326.911319444444</v>
      </c>
      <c r="U1465" s="14">
        <f t="shared" si="143"/>
        <v>41371.869652777779</v>
      </c>
      <c r="V1465">
        <f t="shared" si="144"/>
        <v>2013</v>
      </c>
    </row>
    <row r="1466" spans="1:22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 t="shared" si="139"/>
        <v>6580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40"/>
        <v>163</v>
      </c>
      <c r="Q1466">
        <f t="shared" si="141"/>
        <v>34.869999999999997</v>
      </c>
      <c r="R1466" s="10" t="s">
        <v>8319</v>
      </c>
      <c r="S1466" t="s">
        <v>8339</v>
      </c>
      <c r="T1466" s="14">
        <f t="shared" si="142"/>
        <v>41291.661550925928</v>
      </c>
      <c r="U1466" s="14">
        <f t="shared" si="143"/>
        <v>41321.661550925928</v>
      </c>
      <c r="V1466">
        <f t="shared" si="144"/>
        <v>2013</v>
      </c>
    </row>
    <row r="1467" spans="1:22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 t="shared" si="139"/>
        <v>83462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40"/>
        <v>456</v>
      </c>
      <c r="Q1467">
        <f t="shared" si="141"/>
        <v>52.62</v>
      </c>
      <c r="R1467" s="10" t="s">
        <v>8319</v>
      </c>
      <c r="S1467" t="s">
        <v>8339</v>
      </c>
      <c r="T1467" s="14">
        <f t="shared" si="142"/>
        <v>40959.734398148146</v>
      </c>
      <c r="U1467" s="14">
        <f t="shared" si="143"/>
        <v>40990.125</v>
      </c>
      <c r="V1467">
        <f t="shared" si="144"/>
        <v>2012</v>
      </c>
    </row>
    <row r="1468" spans="1:22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 t="shared" si="139"/>
        <v>16630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40"/>
        <v>108</v>
      </c>
      <c r="Q1468">
        <f t="shared" si="141"/>
        <v>69.599999999999994</v>
      </c>
      <c r="R1468" s="10" t="s">
        <v>8319</v>
      </c>
      <c r="S1468" t="s">
        <v>8339</v>
      </c>
      <c r="T1468" s="14">
        <f t="shared" si="142"/>
        <v>42340.172060185185</v>
      </c>
      <c r="U1468" s="14">
        <f t="shared" si="143"/>
        <v>42381.208333333328</v>
      </c>
      <c r="V1468">
        <f t="shared" si="144"/>
        <v>2015</v>
      </c>
    </row>
    <row r="1469" spans="1:22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 t="shared" si="139"/>
        <v>43016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40"/>
        <v>115</v>
      </c>
      <c r="Q1469">
        <f t="shared" si="141"/>
        <v>76.72</v>
      </c>
      <c r="R1469" s="10" t="s">
        <v>8319</v>
      </c>
      <c r="S1469" t="s">
        <v>8339</v>
      </c>
      <c r="T1469" s="14">
        <f t="shared" si="142"/>
        <v>40933.80190972222</v>
      </c>
      <c r="U1469" s="14">
        <f t="shared" si="143"/>
        <v>40993.760243055556</v>
      </c>
      <c r="V1469">
        <f t="shared" si="144"/>
        <v>2012</v>
      </c>
    </row>
    <row r="1470" spans="1:22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 t="shared" si="139"/>
        <v>9613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40"/>
        <v>102</v>
      </c>
      <c r="Q1470">
        <f t="shared" si="141"/>
        <v>33.19</v>
      </c>
      <c r="R1470" s="10" t="s">
        <v>8319</v>
      </c>
      <c r="S1470" t="s">
        <v>8339</v>
      </c>
      <c r="T1470" s="14">
        <f t="shared" si="142"/>
        <v>40646.014456018522</v>
      </c>
      <c r="U1470" s="14">
        <f t="shared" si="143"/>
        <v>40706.014456018522</v>
      </c>
      <c r="V1470">
        <f t="shared" si="144"/>
        <v>2011</v>
      </c>
    </row>
    <row r="1471" spans="1:22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 t="shared" si="139"/>
        <v>46114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40"/>
        <v>108</v>
      </c>
      <c r="Q1471">
        <f t="shared" si="141"/>
        <v>149.46</v>
      </c>
      <c r="R1471" s="10" t="s">
        <v>8319</v>
      </c>
      <c r="S1471" t="s">
        <v>8339</v>
      </c>
      <c r="T1471" s="14">
        <f t="shared" si="142"/>
        <v>41290.598483796297</v>
      </c>
      <c r="U1471" s="14">
        <f t="shared" si="143"/>
        <v>41320.598483796297</v>
      </c>
      <c r="V1471">
        <f t="shared" si="144"/>
        <v>2013</v>
      </c>
    </row>
    <row r="1472" spans="1:22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 t="shared" si="139"/>
        <v>1689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40"/>
        <v>125</v>
      </c>
      <c r="Q1472">
        <f t="shared" si="141"/>
        <v>23.17</v>
      </c>
      <c r="R1472" s="10" t="s">
        <v>8319</v>
      </c>
      <c r="S1472" t="s">
        <v>8339</v>
      </c>
      <c r="T1472" s="14">
        <f t="shared" si="142"/>
        <v>41250.827118055553</v>
      </c>
      <c r="U1472" s="14">
        <f t="shared" si="143"/>
        <v>41271.827118055553</v>
      </c>
      <c r="V1472">
        <f t="shared" si="144"/>
        <v>2012</v>
      </c>
    </row>
    <row r="1473" spans="1:22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 t="shared" si="139"/>
        <v>32615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40"/>
        <v>104</v>
      </c>
      <c r="Q1473">
        <f t="shared" si="141"/>
        <v>96.88</v>
      </c>
      <c r="R1473" s="10" t="s">
        <v>8319</v>
      </c>
      <c r="S1473" t="s">
        <v>8339</v>
      </c>
      <c r="T1473" s="14">
        <f t="shared" si="142"/>
        <v>42073.957569444443</v>
      </c>
      <c r="U1473" s="14">
        <f t="shared" si="143"/>
        <v>42103.957569444443</v>
      </c>
      <c r="V1473">
        <f t="shared" si="144"/>
        <v>2015</v>
      </c>
    </row>
    <row r="1474" spans="1:22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 t="shared" si="139"/>
        <v>29838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40"/>
        <v>139</v>
      </c>
      <c r="Q1474">
        <f t="shared" si="141"/>
        <v>103.2</v>
      </c>
      <c r="R1474" s="10" t="s">
        <v>8319</v>
      </c>
      <c r="S1474" t="s">
        <v>8339</v>
      </c>
      <c r="T1474" s="14">
        <f t="shared" si="142"/>
        <v>41533.542858796296</v>
      </c>
      <c r="U1474" s="14">
        <f t="shared" si="143"/>
        <v>41563.542858796296</v>
      </c>
      <c r="V1474">
        <f t="shared" si="144"/>
        <v>2013</v>
      </c>
    </row>
    <row r="1475" spans="1:22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 t="shared" si="139"/>
        <v>1654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si="140"/>
        <v>121</v>
      </c>
      <c r="Q1475">
        <f t="shared" si="141"/>
        <v>38.46</v>
      </c>
      <c r="R1475" s="10" t="s">
        <v>8319</v>
      </c>
      <c r="S1475" t="s">
        <v>8339</v>
      </c>
      <c r="T1475" s="14">
        <f t="shared" si="142"/>
        <v>40939.979618055557</v>
      </c>
      <c r="U1475" s="14">
        <f t="shared" si="143"/>
        <v>40969.979618055557</v>
      </c>
      <c r="V1475">
        <f t="shared" si="144"/>
        <v>2012</v>
      </c>
    </row>
    <row r="1476" spans="1:22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 t="shared" si="139"/>
        <v>3184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40"/>
        <v>112</v>
      </c>
      <c r="Q1476">
        <f t="shared" si="141"/>
        <v>44.32</v>
      </c>
      <c r="R1476" s="10" t="s">
        <v>8319</v>
      </c>
      <c r="S1476" t="s">
        <v>8339</v>
      </c>
      <c r="T1476" s="14">
        <f t="shared" si="142"/>
        <v>41500.727916666663</v>
      </c>
      <c r="U1476" s="14">
        <f t="shared" si="143"/>
        <v>41530.727916666663</v>
      </c>
      <c r="V1476">
        <f t="shared" si="144"/>
        <v>2013</v>
      </c>
    </row>
    <row r="1477" spans="1:22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 t="shared" si="139"/>
        <v>21650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40"/>
        <v>189</v>
      </c>
      <c r="Q1477">
        <f t="shared" si="141"/>
        <v>64.17</v>
      </c>
      <c r="R1477" s="10" t="s">
        <v>8319</v>
      </c>
      <c r="S1477" t="s">
        <v>8339</v>
      </c>
      <c r="T1477" s="14">
        <f t="shared" si="142"/>
        <v>41960.722951388889</v>
      </c>
      <c r="U1477" s="14">
        <f t="shared" si="143"/>
        <v>41993.207638888889</v>
      </c>
      <c r="V1477">
        <f t="shared" si="144"/>
        <v>2014</v>
      </c>
    </row>
    <row r="1478" spans="1:22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 t="shared" si="139"/>
        <v>22847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40"/>
        <v>662</v>
      </c>
      <c r="Q1478">
        <f t="shared" si="141"/>
        <v>43.33</v>
      </c>
      <c r="R1478" s="10" t="s">
        <v>8319</v>
      </c>
      <c r="S1478" t="s">
        <v>8339</v>
      </c>
      <c r="T1478" s="14">
        <f t="shared" si="142"/>
        <v>40766.041921296295</v>
      </c>
      <c r="U1478" s="14">
        <f t="shared" si="143"/>
        <v>40796.041921296295</v>
      </c>
      <c r="V1478">
        <f t="shared" si="144"/>
        <v>2011</v>
      </c>
    </row>
    <row r="1479" spans="1:22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 t="shared" si="139"/>
        <v>31697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40"/>
        <v>111</v>
      </c>
      <c r="Q1479">
        <f t="shared" si="141"/>
        <v>90.5</v>
      </c>
      <c r="R1479" s="10" t="s">
        <v>8319</v>
      </c>
      <c r="S1479" t="s">
        <v>8339</v>
      </c>
      <c r="T1479" s="14">
        <f t="shared" si="142"/>
        <v>40840.615787037037</v>
      </c>
      <c r="U1479" s="14">
        <f t="shared" si="143"/>
        <v>40900.125</v>
      </c>
      <c r="V1479">
        <f t="shared" si="144"/>
        <v>2011</v>
      </c>
    </row>
    <row r="1480" spans="1:22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 t="shared" si="139"/>
        <v>320404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40"/>
        <v>1182</v>
      </c>
      <c r="Q1480">
        <f t="shared" si="141"/>
        <v>29.19</v>
      </c>
      <c r="R1480" s="10" t="s">
        <v>8319</v>
      </c>
      <c r="S1480" t="s">
        <v>8339</v>
      </c>
      <c r="T1480" s="14">
        <f t="shared" si="142"/>
        <v>41394.871678240743</v>
      </c>
      <c r="U1480" s="14">
        <f t="shared" si="143"/>
        <v>41408.871678240743</v>
      </c>
      <c r="V1480">
        <f t="shared" si="144"/>
        <v>2013</v>
      </c>
    </row>
    <row r="1481" spans="1:22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 t="shared" si="139"/>
        <v>1899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40"/>
        <v>137</v>
      </c>
      <c r="Q1481">
        <f t="shared" si="141"/>
        <v>30.96</v>
      </c>
      <c r="R1481" s="10" t="s">
        <v>8319</v>
      </c>
      <c r="S1481" t="s">
        <v>8339</v>
      </c>
      <c r="T1481" s="14">
        <f t="shared" si="142"/>
        <v>41754.745243055557</v>
      </c>
      <c r="U1481" s="14">
        <f t="shared" si="143"/>
        <v>41769.165972222225</v>
      </c>
      <c r="V1481">
        <f t="shared" si="144"/>
        <v>2014</v>
      </c>
    </row>
    <row r="1482" spans="1:22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 t="shared" si="139"/>
        <v>54260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40"/>
        <v>117</v>
      </c>
      <c r="Q1482">
        <f t="shared" si="141"/>
        <v>92.16</v>
      </c>
      <c r="R1482" s="10" t="s">
        <v>8319</v>
      </c>
      <c r="S1482" t="s">
        <v>8339</v>
      </c>
      <c r="T1482" s="14">
        <f t="shared" si="142"/>
        <v>41464.934016203704</v>
      </c>
      <c r="U1482" s="14">
        <f t="shared" si="143"/>
        <v>41481.708333333336</v>
      </c>
      <c r="V1482">
        <f t="shared" si="144"/>
        <v>2013</v>
      </c>
    </row>
    <row r="1483" spans="1:22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 t="shared" si="139"/>
        <v>2553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40"/>
        <v>2</v>
      </c>
      <c r="Q1483">
        <f t="shared" si="141"/>
        <v>17.5</v>
      </c>
      <c r="R1483" s="10" t="s">
        <v>8319</v>
      </c>
      <c r="S1483" t="s">
        <v>8321</v>
      </c>
      <c r="T1483" s="14">
        <f t="shared" si="142"/>
        <v>41550.922974537039</v>
      </c>
      <c r="U1483" s="14">
        <f t="shared" si="143"/>
        <v>41580.922974537039</v>
      </c>
      <c r="V1483">
        <f t="shared" si="144"/>
        <v>2013</v>
      </c>
    </row>
    <row r="1484" spans="1:22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 t="shared" si="139"/>
        <v>2503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40"/>
        <v>0</v>
      </c>
      <c r="Q1484">
        <f t="shared" si="141"/>
        <v>5</v>
      </c>
      <c r="R1484" s="10" t="s">
        <v>8319</v>
      </c>
      <c r="S1484" t="s">
        <v>8321</v>
      </c>
      <c r="T1484" s="14">
        <f t="shared" si="142"/>
        <v>41136.85805555556</v>
      </c>
      <c r="U1484" s="14">
        <f t="shared" si="143"/>
        <v>41159.32708333333</v>
      </c>
      <c r="V1484">
        <f t="shared" si="144"/>
        <v>2012</v>
      </c>
    </row>
    <row r="1485" spans="1:22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 t="shared" si="139"/>
        <v>3525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40"/>
        <v>1</v>
      </c>
      <c r="Q1485">
        <f t="shared" si="141"/>
        <v>25</v>
      </c>
      <c r="R1485" s="10" t="s">
        <v>8319</v>
      </c>
      <c r="S1485" t="s">
        <v>8321</v>
      </c>
      <c r="T1485" s="14">
        <f t="shared" si="142"/>
        <v>42548.192997685182</v>
      </c>
      <c r="U1485" s="14">
        <f t="shared" si="143"/>
        <v>42573.192997685182</v>
      </c>
      <c r="V1485">
        <f t="shared" si="144"/>
        <v>2016</v>
      </c>
    </row>
    <row r="1486" spans="1:22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>
        <f t="shared" si="139"/>
        <v>1000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40"/>
        <v>0</v>
      </c>
      <c r="Q1486">
        <f t="shared" si="141"/>
        <v>0</v>
      </c>
      <c r="R1486" s="10" t="s">
        <v>8319</v>
      </c>
      <c r="S1486" t="s">
        <v>8321</v>
      </c>
      <c r="T1486" s="14">
        <f t="shared" si="142"/>
        <v>41053.200960648144</v>
      </c>
      <c r="U1486" s="14">
        <f t="shared" si="143"/>
        <v>41111.618750000001</v>
      </c>
      <c r="V1486">
        <f t="shared" si="144"/>
        <v>2012</v>
      </c>
    </row>
    <row r="1487" spans="1:22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 t="shared" si="139"/>
        <v>3425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40"/>
        <v>2</v>
      </c>
      <c r="Q1487">
        <f t="shared" si="141"/>
        <v>50</v>
      </c>
      <c r="R1487" s="10" t="s">
        <v>8319</v>
      </c>
      <c r="S1487" t="s">
        <v>8321</v>
      </c>
      <c r="T1487" s="14">
        <f t="shared" si="142"/>
        <v>42130.795983796299</v>
      </c>
      <c r="U1487" s="14">
        <f t="shared" si="143"/>
        <v>42175.795983796299</v>
      </c>
      <c r="V1487">
        <f t="shared" si="144"/>
        <v>2015</v>
      </c>
    </row>
    <row r="1488" spans="1:22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 t="shared" si="139"/>
        <v>10024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40"/>
        <v>0</v>
      </c>
      <c r="Q1488">
        <f t="shared" si="141"/>
        <v>16</v>
      </c>
      <c r="R1488" s="10" t="s">
        <v>8319</v>
      </c>
      <c r="S1488" t="s">
        <v>8321</v>
      </c>
      <c r="T1488" s="14">
        <f t="shared" si="142"/>
        <v>42032.168530092589</v>
      </c>
      <c r="U1488" s="14">
        <f t="shared" si="143"/>
        <v>42062.168530092589</v>
      </c>
      <c r="V1488">
        <f t="shared" si="144"/>
        <v>2015</v>
      </c>
    </row>
    <row r="1489" spans="1:22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>
        <f t="shared" si="139"/>
        <v>5000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40"/>
        <v>0</v>
      </c>
      <c r="Q1489">
        <f t="shared" si="141"/>
        <v>0</v>
      </c>
      <c r="R1489" s="10" t="s">
        <v>8319</v>
      </c>
      <c r="S1489" t="s">
        <v>8321</v>
      </c>
      <c r="T1489" s="14">
        <f t="shared" si="142"/>
        <v>42554.917488425926</v>
      </c>
      <c r="U1489" s="14">
        <f t="shared" si="143"/>
        <v>42584.917488425926</v>
      </c>
      <c r="V1489">
        <f t="shared" si="144"/>
        <v>2016</v>
      </c>
    </row>
    <row r="1490" spans="1:22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 t="shared" si="139"/>
        <v>7680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40"/>
        <v>2</v>
      </c>
      <c r="Q1490">
        <f t="shared" si="141"/>
        <v>60</v>
      </c>
      <c r="R1490" s="10" t="s">
        <v>8319</v>
      </c>
      <c r="S1490" t="s">
        <v>8321</v>
      </c>
      <c r="T1490" s="14">
        <f t="shared" si="142"/>
        <v>41614.563194444447</v>
      </c>
      <c r="U1490" s="14">
        <f t="shared" si="143"/>
        <v>41644.563194444447</v>
      </c>
      <c r="V1490">
        <f t="shared" si="144"/>
        <v>2013</v>
      </c>
    </row>
    <row r="1491" spans="1:22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>
        <f t="shared" si="139"/>
        <v>2500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40"/>
        <v>0</v>
      </c>
      <c r="Q1491">
        <f t="shared" si="141"/>
        <v>0</v>
      </c>
      <c r="R1491" s="10" t="s">
        <v>8319</v>
      </c>
      <c r="S1491" t="s">
        <v>8321</v>
      </c>
      <c r="T1491" s="14">
        <f t="shared" si="142"/>
        <v>41198.611712962964</v>
      </c>
      <c r="U1491" s="14">
        <f t="shared" si="143"/>
        <v>41228.653379629628</v>
      </c>
      <c r="V1491">
        <f t="shared" si="144"/>
        <v>2012</v>
      </c>
    </row>
    <row r="1492" spans="1:22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 t="shared" si="139"/>
        <v>1898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40"/>
        <v>31</v>
      </c>
      <c r="Q1492">
        <f t="shared" si="141"/>
        <v>47.11</v>
      </c>
      <c r="R1492" s="10" t="s">
        <v>8319</v>
      </c>
      <c r="S1492" t="s">
        <v>8321</v>
      </c>
      <c r="T1492" s="14">
        <f t="shared" si="142"/>
        <v>41520.561041666668</v>
      </c>
      <c r="U1492" s="14">
        <f t="shared" si="143"/>
        <v>41549.561041666668</v>
      </c>
      <c r="V1492">
        <f t="shared" si="144"/>
        <v>2013</v>
      </c>
    </row>
    <row r="1493" spans="1:22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 t="shared" si="139"/>
        <v>650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40"/>
        <v>8</v>
      </c>
      <c r="Q1493">
        <f t="shared" si="141"/>
        <v>100</v>
      </c>
      <c r="R1493" s="10" t="s">
        <v>8319</v>
      </c>
      <c r="S1493" t="s">
        <v>8321</v>
      </c>
      <c r="T1493" s="14">
        <f t="shared" si="142"/>
        <v>41991.713460648149</v>
      </c>
      <c r="U1493" s="14">
        <f t="shared" si="143"/>
        <v>42050.651388888888</v>
      </c>
      <c r="V1493">
        <f t="shared" si="144"/>
        <v>2014</v>
      </c>
    </row>
    <row r="1494" spans="1:22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 t="shared" si="139"/>
        <v>2015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40"/>
        <v>1</v>
      </c>
      <c r="Q1494">
        <f t="shared" si="141"/>
        <v>15</v>
      </c>
      <c r="R1494" s="10" t="s">
        <v>8319</v>
      </c>
      <c r="S1494" t="s">
        <v>8321</v>
      </c>
      <c r="T1494" s="14">
        <f t="shared" si="142"/>
        <v>40682.884791666671</v>
      </c>
      <c r="U1494" s="14">
        <f t="shared" si="143"/>
        <v>40712.884791666671</v>
      </c>
      <c r="V1494">
        <f t="shared" si="144"/>
        <v>2011</v>
      </c>
    </row>
    <row r="1495" spans="1:22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>
        <f t="shared" si="139"/>
        <v>1200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40"/>
        <v>0</v>
      </c>
      <c r="Q1495">
        <f t="shared" si="141"/>
        <v>0</v>
      </c>
      <c r="R1495" s="10" t="s">
        <v>8319</v>
      </c>
      <c r="S1495" t="s">
        <v>8321</v>
      </c>
      <c r="T1495" s="14">
        <f t="shared" si="142"/>
        <v>41411.866608796299</v>
      </c>
      <c r="U1495" s="14">
        <f t="shared" si="143"/>
        <v>41441.866608796299</v>
      </c>
      <c r="V1495">
        <f t="shared" si="144"/>
        <v>2013</v>
      </c>
    </row>
    <row r="1496" spans="1:22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 t="shared" si="139"/>
        <v>2723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40"/>
        <v>9</v>
      </c>
      <c r="Q1496">
        <f t="shared" si="141"/>
        <v>40.450000000000003</v>
      </c>
      <c r="R1496" s="10" t="s">
        <v>8319</v>
      </c>
      <c r="S1496" t="s">
        <v>8321</v>
      </c>
      <c r="T1496" s="14">
        <f t="shared" si="142"/>
        <v>42067.722372685181</v>
      </c>
      <c r="U1496" s="14">
        <f t="shared" si="143"/>
        <v>42097.651388888888</v>
      </c>
      <c r="V1496">
        <f t="shared" si="144"/>
        <v>2015</v>
      </c>
    </row>
    <row r="1497" spans="1:22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>
        <f t="shared" si="139"/>
        <v>1000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40"/>
        <v>0</v>
      </c>
      <c r="Q1497">
        <f t="shared" si="141"/>
        <v>0</v>
      </c>
      <c r="R1497" s="10" t="s">
        <v>8319</v>
      </c>
      <c r="S1497" t="s">
        <v>8321</v>
      </c>
      <c r="T1497" s="14">
        <f t="shared" si="142"/>
        <v>40752.789710648147</v>
      </c>
      <c r="U1497" s="14">
        <f t="shared" si="143"/>
        <v>40782.789710648147</v>
      </c>
      <c r="V1497">
        <f t="shared" si="144"/>
        <v>2011</v>
      </c>
    </row>
    <row r="1498" spans="1:22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>
        <f t="shared" si="139"/>
        <v>750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40"/>
        <v>0</v>
      </c>
      <c r="Q1498">
        <f t="shared" si="141"/>
        <v>0</v>
      </c>
      <c r="R1498" s="10" t="s">
        <v>8319</v>
      </c>
      <c r="S1498" t="s">
        <v>8321</v>
      </c>
      <c r="T1498" s="14">
        <f t="shared" si="142"/>
        <v>41838.475219907406</v>
      </c>
      <c r="U1498" s="14">
        <f t="shared" si="143"/>
        <v>41898.475219907406</v>
      </c>
      <c r="V1498">
        <f t="shared" si="144"/>
        <v>2014</v>
      </c>
    </row>
    <row r="1499" spans="1:22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 t="shared" si="139"/>
        <v>7501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40"/>
        <v>0</v>
      </c>
      <c r="Q1499">
        <f t="shared" si="141"/>
        <v>1</v>
      </c>
      <c r="R1499" s="10" t="s">
        <v>8319</v>
      </c>
      <c r="S1499" t="s">
        <v>8321</v>
      </c>
      <c r="T1499" s="14">
        <f t="shared" si="142"/>
        <v>41444.64261574074</v>
      </c>
      <c r="U1499" s="14">
        <f t="shared" si="143"/>
        <v>41486.821527777778</v>
      </c>
      <c r="V1499">
        <f t="shared" si="144"/>
        <v>2013</v>
      </c>
    </row>
    <row r="1500" spans="1:22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 t="shared" si="139"/>
        <v>1529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40"/>
        <v>2</v>
      </c>
      <c r="Q1500">
        <f t="shared" si="141"/>
        <v>19</v>
      </c>
      <c r="R1500" s="10" t="s">
        <v>8319</v>
      </c>
      <c r="S1500" t="s">
        <v>8321</v>
      </c>
      <c r="T1500" s="14">
        <f t="shared" si="142"/>
        <v>41840.983541666668</v>
      </c>
      <c r="U1500" s="14">
        <f t="shared" si="143"/>
        <v>41885.983541666668</v>
      </c>
      <c r="V1500">
        <f t="shared" si="144"/>
        <v>2014</v>
      </c>
    </row>
    <row r="1501" spans="1:22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 t="shared" ref="F1501:F1564" si="145">ROUND(AVERAGE(D1501:E1501),0)</f>
        <v>1003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ref="P1501:P1564" si="146">ROUND(E1501/D1501*100,0)</f>
        <v>0</v>
      </c>
      <c r="Q1501">
        <f t="shared" ref="Q1501:Q1564" si="147">IFERROR(ROUND(E1501/M1501,2),0)</f>
        <v>5</v>
      </c>
      <c r="R1501" s="10" t="s">
        <v>8319</v>
      </c>
      <c r="S1501" t="s">
        <v>8321</v>
      </c>
      <c r="T1501" s="14">
        <f t="shared" ref="T1501:T1564" si="148">(((K1501/60)/60)/24)+DATE(1970,1,1)</f>
        <v>42527.007326388892</v>
      </c>
      <c r="U1501" s="14">
        <f t="shared" ref="U1501:U1564" si="149">(((J1501/60)/60)/24)+DATE(1970,1,1)</f>
        <v>42587.007326388892</v>
      </c>
      <c r="V1501">
        <f t="shared" ref="V1501:V1564" si="150">YEAR(T1501)</f>
        <v>2016</v>
      </c>
    </row>
    <row r="1502" spans="1:22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 t="shared" si="145"/>
        <v>1751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46"/>
        <v>25</v>
      </c>
      <c r="Q1502">
        <f t="shared" si="147"/>
        <v>46.73</v>
      </c>
      <c r="R1502" s="10" t="s">
        <v>8319</v>
      </c>
      <c r="S1502" t="s">
        <v>8321</v>
      </c>
      <c r="T1502" s="14">
        <f t="shared" si="148"/>
        <v>41365.904594907406</v>
      </c>
      <c r="U1502" s="14">
        <f t="shared" si="149"/>
        <v>41395.904594907406</v>
      </c>
      <c r="V1502">
        <f t="shared" si="150"/>
        <v>2013</v>
      </c>
    </row>
    <row r="1503" spans="1:22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 t="shared" si="145"/>
        <v>69246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46"/>
        <v>166</v>
      </c>
      <c r="Q1503">
        <f t="shared" si="147"/>
        <v>97.73</v>
      </c>
      <c r="R1503" s="10" t="s">
        <v>8335</v>
      </c>
      <c r="S1503" t="s">
        <v>8336</v>
      </c>
      <c r="T1503" s="14">
        <f t="shared" si="148"/>
        <v>42163.583599537036</v>
      </c>
      <c r="U1503" s="14">
        <f t="shared" si="149"/>
        <v>42193.583599537036</v>
      </c>
      <c r="V1503">
        <f t="shared" si="150"/>
        <v>2015</v>
      </c>
    </row>
    <row r="1504" spans="1:22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 t="shared" si="145"/>
        <v>22159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46"/>
        <v>101</v>
      </c>
      <c r="Q1504">
        <f t="shared" si="147"/>
        <v>67.84</v>
      </c>
      <c r="R1504" s="10" t="s">
        <v>8335</v>
      </c>
      <c r="S1504" t="s">
        <v>8336</v>
      </c>
      <c r="T1504" s="14">
        <f t="shared" si="148"/>
        <v>42426.542592592596</v>
      </c>
      <c r="U1504" s="14">
        <f t="shared" si="149"/>
        <v>42454.916666666672</v>
      </c>
      <c r="V1504">
        <f t="shared" si="150"/>
        <v>2016</v>
      </c>
    </row>
    <row r="1505" spans="1:22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 t="shared" si="145"/>
        <v>3898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46"/>
        <v>108</v>
      </c>
      <c r="Q1505">
        <f t="shared" si="147"/>
        <v>56.98</v>
      </c>
      <c r="R1505" s="10" t="s">
        <v>8335</v>
      </c>
      <c r="S1505" t="s">
        <v>8336</v>
      </c>
      <c r="T1505" s="14">
        <f t="shared" si="148"/>
        <v>42606.347233796296</v>
      </c>
      <c r="U1505" s="14">
        <f t="shared" si="149"/>
        <v>42666.347233796296</v>
      </c>
      <c r="V1505">
        <f t="shared" si="150"/>
        <v>2016</v>
      </c>
    </row>
    <row r="1506" spans="1:22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 t="shared" si="145"/>
        <v>12283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46"/>
        <v>278</v>
      </c>
      <c r="Q1506">
        <f t="shared" si="147"/>
        <v>67.16</v>
      </c>
      <c r="R1506" s="10" t="s">
        <v>8335</v>
      </c>
      <c r="S1506" t="s">
        <v>8336</v>
      </c>
      <c r="T1506" s="14">
        <f t="shared" si="148"/>
        <v>41772.657685185186</v>
      </c>
      <c r="U1506" s="14">
        <f t="shared" si="149"/>
        <v>41800.356249999997</v>
      </c>
      <c r="V1506">
        <f t="shared" si="150"/>
        <v>2014</v>
      </c>
    </row>
    <row r="1507" spans="1:22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 t="shared" si="145"/>
        <v>16287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46"/>
        <v>104</v>
      </c>
      <c r="Q1507">
        <f t="shared" si="147"/>
        <v>48.04</v>
      </c>
      <c r="R1507" s="10" t="s">
        <v>8335</v>
      </c>
      <c r="S1507" t="s">
        <v>8336</v>
      </c>
      <c r="T1507" s="14">
        <f t="shared" si="148"/>
        <v>42414.44332175926</v>
      </c>
      <c r="U1507" s="14">
        <f t="shared" si="149"/>
        <v>42451.834027777775</v>
      </c>
      <c r="V1507">
        <f t="shared" si="150"/>
        <v>2016</v>
      </c>
    </row>
    <row r="1508" spans="1:22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 t="shared" si="145"/>
        <v>1586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46"/>
        <v>111</v>
      </c>
      <c r="Q1508">
        <f t="shared" si="147"/>
        <v>38.86</v>
      </c>
      <c r="R1508" s="10" t="s">
        <v>8335</v>
      </c>
      <c r="S1508" t="s">
        <v>8336</v>
      </c>
      <c r="T1508" s="14">
        <f t="shared" si="148"/>
        <v>41814.785925925928</v>
      </c>
      <c r="U1508" s="14">
        <f t="shared" si="149"/>
        <v>41844.785925925928</v>
      </c>
      <c r="V1508">
        <f t="shared" si="150"/>
        <v>2014</v>
      </c>
    </row>
    <row r="1509" spans="1:22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 t="shared" si="145"/>
        <v>1890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46"/>
        <v>215</v>
      </c>
      <c r="Q1509">
        <f t="shared" si="147"/>
        <v>78.180000000000007</v>
      </c>
      <c r="R1509" s="10" t="s">
        <v>8335</v>
      </c>
      <c r="S1509" t="s">
        <v>8336</v>
      </c>
      <c r="T1509" s="14">
        <f t="shared" si="148"/>
        <v>40254.450335648151</v>
      </c>
      <c r="U1509" s="14">
        <f t="shared" si="149"/>
        <v>40313.340277777781</v>
      </c>
      <c r="V1509">
        <f t="shared" si="150"/>
        <v>2010</v>
      </c>
    </row>
    <row r="1510" spans="1:22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 t="shared" si="145"/>
        <v>19496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46"/>
        <v>111</v>
      </c>
      <c r="Q1510">
        <f t="shared" si="147"/>
        <v>97.11</v>
      </c>
      <c r="R1510" s="10" t="s">
        <v>8335</v>
      </c>
      <c r="S1510" t="s">
        <v>8336</v>
      </c>
      <c r="T1510" s="14">
        <f t="shared" si="148"/>
        <v>41786.614363425928</v>
      </c>
      <c r="U1510" s="14">
        <f t="shared" si="149"/>
        <v>41817.614363425928</v>
      </c>
      <c r="V1510">
        <f t="shared" si="150"/>
        <v>2014</v>
      </c>
    </row>
    <row r="1511" spans="1:22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 t="shared" si="145"/>
        <v>19569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46"/>
        <v>124</v>
      </c>
      <c r="Q1511">
        <f t="shared" si="147"/>
        <v>110.39</v>
      </c>
      <c r="R1511" s="10" t="s">
        <v>8335</v>
      </c>
      <c r="S1511" t="s">
        <v>8336</v>
      </c>
      <c r="T1511" s="14">
        <f t="shared" si="148"/>
        <v>42751.533391203702</v>
      </c>
      <c r="U1511" s="14">
        <f t="shared" si="149"/>
        <v>42780.957638888889</v>
      </c>
      <c r="V1511">
        <f t="shared" si="150"/>
        <v>2017</v>
      </c>
    </row>
    <row r="1512" spans="1:22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 t="shared" si="145"/>
        <v>16083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46"/>
        <v>101</v>
      </c>
      <c r="Q1512">
        <f t="shared" si="147"/>
        <v>39.92</v>
      </c>
      <c r="R1512" s="10" t="s">
        <v>8335</v>
      </c>
      <c r="S1512" t="s">
        <v>8336</v>
      </c>
      <c r="T1512" s="14">
        <f t="shared" si="148"/>
        <v>41809.385162037033</v>
      </c>
      <c r="U1512" s="14">
        <f t="shared" si="149"/>
        <v>41839.385162037033</v>
      </c>
      <c r="V1512">
        <f t="shared" si="150"/>
        <v>2014</v>
      </c>
    </row>
    <row r="1513" spans="1:22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 t="shared" si="145"/>
        <v>14826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46"/>
        <v>112</v>
      </c>
      <c r="Q1513">
        <f t="shared" si="147"/>
        <v>75.98</v>
      </c>
      <c r="R1513" s="10" t="s">
        <v>8335</v>
      </c>
      <c r="S1513" t="s">
        <v>8336</v>
      </c>
      <c r="T1513" s="14">
        <f t="shared" si="148"/>
        <v>42296.583379629628</v>
      </c>
      <c r="U1513" s="14">
        <f t="shared" si="149"/>
        <v>42326.625046296293</v>
      </c>
      <c r="V1513">
        <f t="shared" si="150"/>
        <v>2015</v>
      </c>
    </row>
    <row r="1514" spans="1:22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 t="shared" si="145"/>
        <v>11529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46"/>
        <v>559</v>
      </c>
      <c r="Q1514">
        <f t="shared" si="147"/>
        <v>58.38</v>
      </c>
      <c r="R1514" s="10" t="s">
        <v>8335</v>
      </c>
      <c r="S1514" t="s">
        <v>8336</v>
      </c>
      <c r="T1514" s="14">
        <f t="shared" si="148"/>
        <v>42741.684479166666</v>
      </c>
      <c r="U1514" s="14">
        <f t="shared" si="149"/>
        <v>42771.684479166666</v>
      </c>
      <c r="V1514">
        <f t="shared" si="150"/>
        <v>2017</v>
      </c>
    </row>
    <row r="1515" spans="1:22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 t="shared" si="145"/>
        <v>10001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46"/>
        <v>150</v>
      </c>
      <c r="Q1515">
        <f t="shared" si="147"/>
        <v>55.82</v>
      </c>
      <c r="R1515" s="10" t="s">
        <v>8335</v>
      </c>
      <c r="S1515" t="s">
        <v>8336</v>
      </c>
      <c r="T1515" s="14">
        <f t="shared" si="148"/>
        <v>41806.637337962966</v>
      </c>
      <c r="U1515" s="14">
        <f t="shared" si="149"/>
        <v>41836.637337962966</v>
      </c>
      <c r="V1515">
        <f t="shared" si="150"/>
        <v>2014</v>
      </c>
    </row>
    <row r="1516" spans="1:22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 t="shared" si="145"/>
        <v>25810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46"/>
        <v>106</v>
      </c>
      <c r="Q1516">
        <f t="shared" si="147"/>
        <v>151.24</v>
      </c>
      <c r="R1516" s="10" t="s">
        <v>8335</v>
      </c>
      <c r="S1516" t="s">
        <v>8336</v>
      </c>
      <c r="T1516" s="14">
        <f t="shared" si="148"/>
        <v>42234.597685185188</v>
      </c>
      <c r="U1516" s="14">
        <f t="shared" si="149"/>
        <v>42274.597685185188</v>
      </c>
      <c r="V1516">
        <f t="shared" si="150"/>
        <v>2015</v>
      </c>
    </row>
    <row r="1517" spans="1:22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 t="shared" si="145"/>
        <v>385784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46"/>
        <v>157</v>
      </c>
      <c r="Q1517">
        <f t="shared" si="147"/>
        <v>849.67</v>
      </c>
      <c r="R1517" s="10" t="s">
        <v>8335</v>
      </c>
      <c r="S1517" t="s">
        <v>8336</v>
      </c>
      <c r="T1517" s="14">
        <f t="shared" si="148"/>
        <v>42415.253437499996</v>
      </c>
      <c r="U1517" s="14">
        <f t="shared" si="149"/>
        <v>42445.211770833332</v>
      </c>
      <c r="V1517">
        <f t="shared" si="150"/>
        <v>2016</v>
      </c>
    </row>
    <row r="1518" spans="1:22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 t="shared" si="145"/>
        <v>17736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46"/>
        <v>109</v>
      </c>
      <c r="Q1518">
        <f t="shared" si="147"/>
        <v>159.24</v>
      </c>
      <c r="R1518" s="10" t="s">
        <v>8335</v>
      </c>
      <c r="S1518" t="s">
        <v>8336</v>
      </c>
      <c r="T1518" s="14">
        <f t="shared" si="148"/>
        <v>42619.466342592597</v>
      </c>
      <c r="U1518" s="14">
        <f t="shared" si="149"/>
        <v>42649.583333333328</v>
      </c>
      <c r="V1518">
        <f t="shared" si="150"/>
        <v>2016</v>
      </c>
    </row>
    <row r="1519" spans="1:22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 t="shared" si="145"/>
        <v>19649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46"/>
        <v>162</v>
      </c>
      <c r="Q1519">
        <f t="shared" si="147"/>
        <v>39.51</v>
      </c>
      <c r="R1519" s="10" t="s">
        <v>8335</v>
      </c>
      <c r="S1519" t="s">
        <v>8336</v>
      </c>
      <c r="T1519" s="14">
        <f t="shared" si="148"/>
        <v>41948.56658564815</v>
      </c>
      <c r="U1519" s="14">
        <f t="shared" si="149"/>
        <v>41979.25</v>
      </c>
      <c r="V1519">
        <f t="shared" si="150"/>
        <v>2014</v>
      </c>
    </row>
    <row r="1520" spans="1:22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 t="shared" si="145"/>
        <v>22903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46"/>
        <v>205</v>
      </c>
      <c r="Q1520">
        <f t="shared" si="147"/>
        <v>130.53</v>
      </c>
      <c r="R1520" s="10" t="s">
        <v>8335</v>
      </c>
      <c r="S1520" t="s">
        <v>8336</v>
      </c>
      <c r="T1520" s="14">
        <f t="shared" si="148"/>
        <v>41760.8200462963</v>
      </c>
      <c r="U1520" s="14">
        <f t="shared" si="149"/>
        <v>41790.8200462963</v>
      </c>
      <c r="V1520">
        <f t="shared" si="150"/>
        <v>2014</v>
      </c>
    </row>
    <row r="1521" spans="1:22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 t="shared" si="145"/>
        <v>9151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46"/>
        <v>103</v>
      </c>
      <c r="Q1521">
        <f t="shared" si="147"/>
        <v>64.16</v>
      </c>
      <c r="R1521" s="10" t="s">
        <v>8335</v>
      </c>
      <c r="S1521" t="s">
        <v>8336</v>
      </c>
      <c r="T1521" s="14">
        <f t="shared" si="148"/>
        <v>41782.741701388892</v>
      </c>
      <c r="U1521" s="14">
        <f t="shared" si="149"/>
        <v>41810.915972222225</v>
      </c>
      <c r="V1521">
        <f t="shared" si="150"/>
        <v>2014</v>
      </c>
    </row>
    <row r="1522" spans="1:22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 t="shared" si="145"/>
        <v>18313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46"/>
        <v>103</v>
      </c>
      <c r="Q1522">
        <f t="shared" si="147"/>
        <v>111.53</v>
      </c>
      <c r="R1522" s="10" t="s">
        <v>8335</v>
      </c>
      <c r="S1522" t="s">
        <v>8336</v>
      </c>
      <c r="T1522" s="14">
        <f t="shared" si="148"/>
        <v>41955.857789351852</v>
      </c>
      <c r="U1522" s="14">
        <f t="shared" si="149"/>
        <v>41992.166666666672</v>
      </c>
      <c r="V1522">
        <f t="shared" si="150"/>
        <v>2014</v>
      </c>
    </row>
    <row r="1523" spans="1:22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 t="shared" si="145"/>
        <v>38778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46"/>
        <v>107</v>
      </c>
      <c r="Q1523">
        <f t="shared" si="147"/>
        <v>170.45</v>
      </c>
      <c r="R1523" s="10" t="s">
        <v>8335</v>
      </c>
      <c r="S1523" t="s">
        <v>8336</v>
      </c>
      <c r="T1523" s="14">
        <f t="shared" si="148"/>
        <v>42493.167719907404</v>
      </c>
      <c r="U1523" s="14">
        <f t="shared" si="149"/>
        <v>42528.167719907404</v>
      </c>
      <c r="V1523">
        <f t="shared" si="150"/>
        <v>2016</v>
      </c>
    </row>
    <row r="1524" spans="1:22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 t="shared" si="145"/>
        <v>51975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46"/>
        <v>139</v>
      </c>
      <c r="Q1524">
        <f t="shared" si="147"/>
        <v>133.74</v>
      </c>
      <c r="R1524" s="10" t="s">
        <v>8335</v>
      </c>
      <c r="S1524" t="s">
        <v>8336</v>
      </c>
      <c r="T1524" s="14">
        <f t="shared" si="148"/>
        <v>41899.830312500002</v>
      </c>
      <c r="U1524" s="14">
        <f t="shared" si="149"/>
        <v>41929.830312500002</v>
      </c>
      <c r="V1524">
        <f t="shared" si="150"/>
        <v>2014</v>
      </c>
    </row>
    <row r="1525" spans="1:22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 t="shared" si="145"/>
        <v>20798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46"/>
        <v>125</v>
      </c>
      <c r="Q1525">
        <f t="shared" si="147"/>
        <v>95.83</v>
      </c>
      <c r="R1525" s="10" t="s">
        <v>8335</v>
      </c>
      <c r="S1525" t="s">
        <v>8336</v>
      </c>
      <c r="T1525" s="14">
        <f t="shared" si="148"/>
        <v>41964.751342592594</v>
      </c>
      <c r="U1525" s="14">
        <f t="shared" si="149"/>
        <v>41996</v>
      </c>
      <c r="V1525">
        <f t="shared" si="150"/>
        <v>2014</v>
      </c>
    </row>
    <row r="1526" spans="1:22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 t="shared" si="145"/>
        <v>4605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46"/>
        <v>207</v>
      </c>
      <c r="Q1526">
        <f t="shared" si="147"/>
        <v>221.79</v>
      </c>
      <c r="R1526" s="10" t="s">
        <v>8335</v>
      </c>
      <c r="S1526" t="s">
        <v>8336</v>
      </c>
      <c r="T1526" s="14">
        <f t="shared" si="148"/>
        <v>42756.501041666663</v>
      </c>
      <c r="U1526" s="14">
        <f t="shared" si="149"/>
        <v>42786.501041666663</v>
      </c>
      <c r="V1526">
        <f t="shared" si="150"/>
        <v>2017</v>
      </c>
    </row>
    <row r="1527" spans="1:22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 t="shared" si="145"/>
        <v>3562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46"/>
        <v>174</v>
      </c>
      <c r="Q1527">
        <f t="shared" si="147"/>
        <v>32.32</v>
      </c>
      <c r="R1527" s="10" t="s">
        <v>8335</v>
      </c>
      <c r="S1527" t="s">
        <v>8336</v>
      </c>
      <c r="T1527" s="14">
        <f t="shared" si="148"/>
        <v>42570.702986111108</v>
      </c>
      <c r="U1527" s="14">
        <f t="shared" si="149"/>
        <v>42600.702986111108</v>
      </c>
      <c r="V1527">
        <f t="shared" si="150"/>
        <v>2016</v>
      </c>
    </row>
    <row r="1528" spans="1:22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 t="shared" si="145"/>
        <v>25338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46"/>
        <v>120</v>
      </c>
      <c r="Q1528">
        <f t="shared" si="147"/>
        <v>98.84</v>
      </c>
      <c r="R1528" s="10" t="s">
        <v>8335</v>
      </c>
      <c r="S1528" t="s">
        <v>8336</v>
      </c>
      <c r="T1528" s="14">
        <f t="shared" si="148"/>
        <v>42339.276006944448</v>
      </c>
      <c r="U1528" s="14">
        <f t="shared" si="149"/>
        <v>42388.276006944448</v>
      </c>
      <c r="V1528">
        <f t="shared" si="150"/>
        <v>2015</v>
      </c>
    </row>
    <row r="1529" spans="1:22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 t="shared" si="145"/>
        <v>3683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46"/>
        <v>110</v>
      </c>
      <c r="Q1529">
        <f t="shared" si="147"/>
        <v>55.22</v>
      </c>
      <c r="R1529" s="10" t="s">
        <v>8335</v>
      </c>
      <c r="S1529" t="s">
        <v>8336</v>
      </c>
      <c r="T1529" s="14">
        <f t="shared" si="148"/>
        <v>42780.600532407407</v>
      </c>
      <c r="U1529" s="14">
        <f t="shared" si="149"/>
        <v>42808.558865740735</v>
      </c>
      <c r="V1529">
        <f t="shared" si="150"/>
        <v>2017</v>
      </c>
    </row>
    <row r="1530" spans="1:22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 t="shared" si="145"/>
        <v>5724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46"/>
        <v>282</v>
      </c>
      <c r="Q1530">
        <f t="shared" si="147"/>
        <v>52.79</v>
      </c>
      <c r="R1530" s="10" t="s">
        <v>8335</v>
      </c>
      <c r="S1530" t="s">
        <v>8336</v>
      </c>
      <c r="T1530" s="14">
        <f t="shared" si="148"/>
        <v>42736.732893518521</v>
      </c>
      <c r="U1530" s="14">
        <f t="shared" si="149"/>
        <v>42767</v>
      </c>
      <c r="V1530">
        <f t="shared" si="150"/>
        <v>2017</v>
      </c>
    </row>
    <row r="1531" spans="1:22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 t="shared" si="145"/>
        <v>19065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46"/>
        <v>101</v>
      </c>
      <c r="Q1531">
        <f t="shared" si="147"/>
        <v>135.66999999999999</v>
      </c>
      <c r="R1531" s="10" t="s">
        <v>8335</v>
      </c>
      <c r="S1531" t="s">
        <v>8336</v>
      </c>
      <c r="T1531" s="14">
        <f t="shared" si="148"/>
        <v>42052.628703703704</v>
      </c>
      <c r="U1531" s="14">
        <f t="shared" si="149"/>
        <v>42082.587037037039</v>
      </c>
      <c r="V1531">
        <f t="shared" si="150"/>
        <v>2015</v>
      </c>
    </row>
    <row r="1532" spans="1:22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 t="shared" si="145"/>
        <v>41095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46"/>
        <v>135</v>
      </c>
      <c r="Q1532">
        <f t="shared" si="147"/>
        <v>53.99</v>
      </c>
      <c r="R1532" s="10" t="s">
        <v>8335</v>
      </c>
      <c r="S1532" t="s">
        <v>8336</v>
      </c>
      <c r="T1532" s="14">
        <f t="shared" si="148"/>
        <v>42275.767303240747</v>
      </c>
      <c r="U1532" s="14">
        <f t="shared" si="149"/>
        <v>42300.767303240747</v>
      </c>
      <c r="V1532">
        <f t="shared" si="150"/>
        <v>2015</v>
      </c>
    </row>
    <row r="1533" spans="1:22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 t="shared" si="145"/>
        <v>3243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46"/>
        <v>176</v>
      </c>
      <c r="Q1533">
        <f t="shared" si="147"/>
        <v>56.64</v>
      </c>
      <c r="R1533" s="10" t="s">
        <v>8335</v>
      </c>
      <c r="S1533" t="s">
        <v>8336</v>
      </c>
      <c r="T1533" s="14">
        <f t="shared" si="148"/>
        <v>41941.802384259259</v>
      </c>
      <c r="U1533" s="14">
        <f t="shared" si="149"/>
        <v>41974.125</v>
      </c>
      <c r="V1533">
        <f t="shared" si="150"/>
        <v>2014</v>
      </c>
    </row>
    <row r="1534" spans="1:22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 t="shared" si="145"/>
        <v>14601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46"/>
        <v>484</v>
      </c>
      <c r="Q1534">
        <f t="shared" si="147"/>
        <v>82.32</v>
      </c>
      <c r="R1534" s="10" t="s">
        <v>8335</v>
      </c>
      <c r="S1534" t="s">
        <v>8336</v>
      </c>
      <c r="T1534" s="14">
        <f t="shared" si="148"/>
        <v>42391.475289351853</v>
      </c>
      <c r="U1534" s="14">
        <f t="shared" si="149"/>
        <v>42415.625</v>
      </c>
      <c r="V1534">
        <f t="shared" si="150"/>
        <v>2016</v>
      </c>
    </row>
    <row r="1535" spans="1:22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 t="shared" si="145"/>
        <v>55157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46"/>
        <v>145</v>
      </c>
      <c r="Q1535">
        <f t="shared" si="147"/>
        <v>88.26</v>
      </c>
      <c r="R1535" s="10" t="s">
        <v>8335</v>
      </c>
      <c r="S1535" t="s">
        <v>8336</v>
      </c>
      <c r="T1535" s="14">
        <f t="shared" si="148"/>
        <v>42443.00204861111</v>
      </c>
      <c r="U1535" s="14">
        <f t="shared" si="149"/>
        <v>42492.165972222225</v>
      </c>
      <c r="V1535">
        <f t="shared" si="150"/>
        <v>2016</v>
      </c>
    </row>
    <row r="1536" spans="1:22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 t="shared" si="145"/>
        <v>19415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46"/>
        <v>418</v>
      </c>
      <c r="Q1536">
        <f t="shared" si="147"/>
        <v>84.91</v>
      </c>
      <c r="R1536" s="10" t="s">
        <v>8335</v>
      </c>
      <c r="S1536" t="s">
        <v>8336</v>
      </c>
      <c r="T1536" s="14">
        <f t="shared" si="148"/>
        <v>42221.67432870371</v>
      </c>
      <c r="U1536" s="14">
        <f t="shared" si="149"/>
        <v>42251.67432870371</v>
      </c>
      <c r="V1536">
        <f t="shared" si="150"/>
        <v>2015</v>
      </c>
    </row>
    <row r="1537" spans="1:22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 t="shared" si="145"/>
        <v>4649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46"/>
        <v>132</v>
      </c>
      <c r="Q1537">
        <f t="shared" si="147"/>
        <v>48.15</v>
      </c>
      <c r="R1537" s="10" t="s">
        <v>8335</v>
      </c>
      <c r="S1537" t="s">
        <v>8336</v>
      </c>
      <c r="T1537" s="14">
        <f t="shared" si="148"/>
        <v>42484.829062500001</v>
      </c>
      <c r="U1537" s="14">
        <f t="shared" si="149"/>
        <v>42513.916666666672</v>
      </c>
      <c r="V1537">
        <f t="shared" si="150"/>
        <v>2016</v>
      </c>
    </row>
    <row r="1538" spans="1:22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 t="shared" si="145"/>
        <v>21019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46"/>
        <v>250</v>
      </c>
      <c r="Q1538">
        <f t="shared" si="147"/>
        <v>66.02</v>
      </c>
      <c r="R1538" s="10" t="s">
        <v>8335</v>
      </c>
      <c r="S1538" t="s">
        <v>8336</v>
      </c>
      <c r="T1538" s="14">
        <f t="shared" si="148"/>
        <v>42213.802199074074</v>
      </c>
      <c r="U1538" s="14">
        <f t="shared" si="149"/>
        <v>42243.802199074074</v>
      </c>
      <c r="V1538">
        <f t="shared" si="150"/>
        <v>2015</v>
      </c>
    </row>
    <row r="1539" spans="1:22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 t="shared" si="145"/>
        <v>16794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si="146"/>
        <v>180</v>
      </c>
      <c r="Q1539">
        <f t="shared" si="147"/>
        <v>96.38</v>
      </c>
      <c r="R1539" s="10" t="s">
        <v>8335</v>
      </c>
      <c r="S1539" t="s">
        <v>8336</v>
      </c>
      <c r="T1539" s="14">
        <f t="shared" si="148"/>
        <v>42552.315127314811</v>
      </c>
      <c r="U1539" s="14">
        <f t="shared" si="149"/>
        <v>42588.75</v>
      </c>
      <c r="V1539">
        <f t="shared" si="150"/>
        <v>2016</v>
      </c>
    </row>
    <row r="1540" spans="1:22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 t="shared" si="145"/>
        <v>7092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46"/>
        <v>103</v>
      </c>
      <c r="Q1540">
        <f t="shared" si="147"/>
        <v>156.16999999999999</v>
      </c>
      <c r="R1540" s="10" t="s">
        <v>8335</v>
      </c>
      <c r="S1540" t="s">
        <v>8336</v>
      </c>
      <c r="T1540" s="14">
        <f t="shared" si="148"/>
        <v>41981.782060185185</v>
      </c>
      <c r="U1540" s="14">
        <f t="shared" si="149"/>
        <v>42026.782060185185</v>
      </c>
      <c r="V1540">
        <f t="shared" si="150"/>
        <v>2014</v>
      </c>
    </row>
    <row r="1541" spans="1:22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 t="shared" si="145"/>
        <v>23599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46"/>
        <v>136</v>
      </c>
      <c r="Q1541">
        <f t="shared" si="147"/>
        <v>95.76</v>
      </c>
      <c r="R1541" s="10" t="s">
        <v>8335</v>
      </c>
      <c r="S1541" t="s">
        <v>8336</v>
      </c>
      <c r="T1541" s="14">
        <f t="shared" si="148"/>
        <v>42705.919201388882</v>
      </c>
      <c r="U1541" s="14">
        <f t="shared" si="149"/>
        <v>42738.919201388882</v>
      </c>
      <c r="V1541">
        <f t="shared" si="150"/>
        <v>2016</v>
      </c>
    </row>
    <row r="1542" spans="1:22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 t="shared" si="145"/>
        <v>16340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46"/>
        <v>118</v>
      </c>
      <c r="Q1542">
        <f t="shared" si="147"/>
        <v>180.41</v>
      </c>
      <c r="R1542" s="10" t="s">
        <v>8335</v>
      </c>
      <c r="S1542" t="s">
        <v>8336</v>
      </c>
      <c r="T1542" s="14">
        <f t="shared" si="148"/>
        <v>41939.00712962963</v>
      </c>
      <c r="U1542" s="14">
        <f t="shared" si="149"/>
        <v>41969.052083333328</v>
      </c>
      <c r="V1542">
        <f t="shared" si="150"/>
        <v>2014</v>
      </c>
    </row>
    <row r="1543" spans="1:22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 t="shared" si="145"/>
        <v>9003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46"/>
        <v>0</v>
      </c>
      <c r="Q1543">
        <f t="shared" si="147"/>
        <v>3</v>
      </c>
      <c r="R1543" s="10" t="s">
        <v>8335</v>
      </c>
      <c r="S1543" t="s">
        <v>8340</v>
      </c>
      <c r="T1543" s="14">
        <f t="shared" si="148"/>
        <v>41974.712245370371</v>
      </c>
      <c r="U1543" s="14">
        <f t="shared" si="149"/>
        <v>42004.712245370371</v>
      </c>
      <c r="V1543">
        <f t="shared" si="150"/>
        <v>2014</v>
      </c>
    </row>
    <row r="1544" spans="1:22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 t="shared" si="145"/>
        <v>260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46"/>
        <v>4</v>
      </c>
      <c r="Q1544">
        <f t="shared" si="147"/>
        <v>20</v>
      </c>
      <c r="R1544" s="10" t="s">
        <v>8335</v>
      </c>
      <c r="S1544" t="s">
        <v>8340</v>
      </c>
      <c r="T1544" s="14">
        <f t="shared" si="148"/>
        <v>42170.996527777781</v>
      </c>
      <c r="U1544" s="14">
        <f t="shared" si="149"/>
        <v>42185.996527777781</v>
      </c>
      <c r="V1544">
        <f t="shared" si="150"/>
        <v>2015</v>
      </c>
    </row>
    <row r="1545" spans="1:22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 t="shared" si="145"/>
        <v>1130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46"/>
        <v>0</v>
      </c>
      <c r="Q1545">
        <f t="shared" si="147"/>
        <v>10</v>
      </c>
      <c r="R1545" s="10" t="s">
        <v>8335</v>
      </c>
      <c r="S1545" t="s">
        <v>8340</v>
      </c>
      <c r="T1545" s="14">
        <f t="shared" si="148"/>
        <v>41935.509652777779</v>
      </c>
      <c r="U1545" s="14">
        <f t="shared" si="149"/>
        <v>41965.551319444443</v>
      </c>
      <c r="V1545">
        <f t="shared" si="150"/>
        <v>2014</v>
      </c>
    </row>
    <row r="1546" spans="1:22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>
        <f t="shared" si="145"/>
        <v>500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46"/>
        <v>0</v>
      </c>
      <c r="Q1546">
        <f t="shared" si="147"/>
        <v>0</v>
      </c>
      <c r="R1546" s="10" t="s">
        <v>8335</v>
      </c>
      <c r="S1546" t="s">
        <v>8340</v>
      </c>
      <c r="T1546" s="14">
        <f t="shared" si="148"/>
        <v>42053.051203703704</v>
      </c>
      <c r="U1546" s="14">
        <f t="shared" si="149"/>
        <v>42095.012499999997</v>
      </c>
      <c r="V1546">
        <f t="shared" si="150"/>
        <v>2015</v>
      </c>
    </row>
    <row r="1547" spans="1:22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 t="shared" si="145"/>
        <v>1501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46"/>
        <v>0</v>
      </c>
      <c r="Q1547">
        <f t="shared" si="147"/>
        <v>1</v>
      </c>
      <c r="R1547" s="10" t="s">
        <v>8335</v>
      </c>
      <c r="S1547" t="s">
        <v>8340</v>
      </c>
      <c r="T1547" s="14">
        <f t="shared" si="148"/>
        <v>42031.884652777779</v>
      </c>
      <c r="U1547" s="14">
        <f t="shared" si="149"/>
        <v>42065.886111111111</v>
      </c>
      <c r="V1547">
        <f t="shared" si="150"/>
        <v>2015</v>
      </c>
    </row>
    <row r="1548" spans="1:22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 t="shared" si="145"/>
        <v>645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46"/>
        <v>29</v>
      </c>
      <c r="Q1548">
        <f t="shared" si="147"/>
        <v>26.27</v>
      </c>
      <c r="R1548" s="10" t="s">
        <v>8335</v>
      </c>
      <c r="S1548" t="s">
        <v>8340</v>
      </c>
      <c r="T1548" s="14">
        <f t="shared" si="148"/>
        <v>41839.212951388887</v>
      </c>
      <c r="U1548" s="14">
        <f t="shared" si="149"/>
        <v>41899.212951388887</v>
      </c>
      <c r="V1548">
        <f t="shared" si="150"/>
        <v>2014</v>
      </c>
    </row>
    <row r="1549" spans="1:22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>
        <f t="shared" si="145"/>
        <v>10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46"/>
        <v>0</v>
      </c>
      <c r="Q1549">
        <f t="shared" si="147"/>
        <v>0</v>
      </c>
      <c r="R1549" s="10" t="s">
        <v>8335</v>
      </c>
      <c r="S1549" t="s">
        <v>8340</v>
      </c>
      <c r="T1549" s="14">
        <f t="shared" si="148"/>
        <v>42782.426875000005</v>
      </c>
      <c r="U1549" s="14">
        <f t="shared" si="149"/>
        <v>42789.426875000005</v>
      </c>
      <c r="V1549">
        <f t="shared" si="150"/>
        <v>2017</v>
      </c>
    </row>
    <row r="1550" spans="1:22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 t="shared" si="145"/>
        <v>380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46"/>
        <v>9</v>
      </c>
      <c r="Q1550">
        <f t="shared" si="147"/>
        <v>60</v>
      </c>
      <c r="R1550" s="10" t="s">
        <v>8335</v>
      </c>
      <c r="S1550" t="s">
        <v>8340</v>
      </c>
      <c r="T1550" s="14">
        <f t="shared" si="148"/>
        <v>42286.88217592593</v>
      </c>
      <c r="U1550" s="14">
        <f t="shared" si="149"/>
        <v>42316.923842592587</v>
      </c>
      <c r="V1550">
        <f t="shared" si="150"/>
        <v>2015</v>
      </c>
    </row>
    <row r="1551" spans="1:22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 t="shared" si="145"/>
        <v>335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46"/>
        <v>34</v>
      </c>
      <c r="Q1551">
        <f t="shared" si="147"/>
        <v>28.33</v>
      </c>
      <c r="R1551" s="10" t="s">
        <v>8335</v>
      </c>
      <c r="S1551" t="s">
        <v>8340</v>
      </c>
      <c r="T1551" s="14">
        <f t="shared" si="148"/>
        <v>42281.136099537034</v>
      </c>
      <c r="U1551" s="14">
        <f t="shared" si="149"/>
        <v>42311.177766203706</v>
      </c>
      <c r="V1551">
        <f t="shared" si="150"/>
        <v>2015</v>
      </c>
    </row>
    <row r="1552" spans="1:22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 t="shared" si="145"/>
        <v>426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46"/>
        <v>13</v>
      </c>
      <c r="Q1552">
        <f t="shared" si="147"/>
        <v>14.43</v>
      </c>
      <c r="R1552" s="10" t="s">
        <v>8335</v>
      </c>
      <c r="S1552" t="s">
        <v>8340</v>
      </c>
      <c r="T1552" s="14">
        <f t="shared" si="148"/>
        <v>42472.449467592596</v>
      </c>
      <c r="U1552" s="14">
        <f t="shared" si="149"/>
        <v>42502.449467592596</v>
      </c>
      <c r="V1552">
        <f t="shared" si="150"/>
        <v>2016</v>
      </c>
    </row>
    <row r="1553" spans="1:22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>
        <f t="shared" si="145"/>
        <v>1750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46"/>
        <v>0</v>
      </c>
      <c r="Q1553">
        <f t="shared" si="147"/>
        <v>0</v>
      </c>
      <c r="R1553" s="10" t="s">
        <v>8335</v>
      </c>
      <c r="S1553" t="s">
        <v>8340</v>
      </c>
      <c r="T1553" s="14">
        <f t="shared" si="148"/>
        <v>42121.824525462958</v>
      </c>
      <c r="U1553" s="14">
        <f t="shared" si="149"/>
        <v>42151.824525462958</v>
      </c>
      <c r="V1553">
        <f t="shared" si="150"/>
        <v>2015</v>
      </c>
    </row>
    <row r="1554" spans="1:22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 t="shared" si="145"/>
        <v>3208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46"/>
        <v>49</v>
      </c>
      <c r="Q1554">
        <f t="shared" si="147"/>
        <v>132.19</v>
      </c>
      <c r="R1554" s="10" t="s">
        <v>8335</v>
      </c>
      <c r="S1554" t="s">
        <v>8340</v>
      </c>
      <c r="T1554" s="14">
        <f t="shared" si="148"/>
        <v>41892.688750000001</v>
      </c>
      <c r="U1554" s="14">
        <f t="shared" si="149"/>
        <v>41913.165972222225</v>
      </c>
      <c r="V1554">
        <f t="shared" si="150"/>
        <v>2014</v>
      </c>
    </row>
    <row r="1555" spans="1:22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>
        <f t="shared" si="145"/>
        <v>3000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46"/>
        <v>0</v>
      </c>
      <c r="Q1555">
        <f t="shared" si="147"/>
        <v>0</v>
      </c>
      <c r="R1555" s="10" t="s">
        <v>8335</v>
      </c>
      <c r="S1555" t="s">
        <v>8340</v>
      </c>
      <c r="T1555" s="14">
        <f t="shared" si="148"/>
        <v>42219.282951388886</v>
      </c>
      <c r="U1555" s="14">
        <f t="shared" si="149"/>
        <v>42249.282951388886</v>
      </c>
      <c r="V1555">
        <f t="shared" si="150"/>
        <v>2015</v>
      </c>
    </row>
    <row r="1556" spans="1:22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>
        <f t="shared" si="145"/>
        <v>10000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46"/>
        <v>0</v>
      </c>
      <c r="Q1556">
        <f t="shared" si="147"/>
        <v>0</v>
      </c>
      <c r="R1556" s="10" t="s">
        <v>8335</v>
      </c>
      <c r="S1556" t="s">
        <v>8340</v>
      </c>
      <c r="T1556" s="14">
        <f t="shared" si="148"/>
        <v>42188.252199074079</v>
      </c>
      <c r="U1556" s="14">
        <f t="shared" si="149"/>
        <v>42218.252199074079</v>
      </c>
      <c r="V1556">
        <f t="shared" si="150"/>
        <v>2015</v>
      </c>
    </row>
    <row r="1557" spans="1:22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>
        <f t="shared" si="145"/>
        <v>375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46"/>
        <v>0</v>
      </c>
      <c r="Q1557">
        <f t="shared" si="147"/>
        <v>0</v>
      </c>
      <c r="R1557" s="10" t="s">
        <v>8335</v>
      </c>
      <c r="S1557" t="s">
        <v>8340</v>
      </c>
      <c r="T1557" s="14">
        <f t="shared" si="148"/>
        <v>42241.613796296297</v>
      </c>
      <c r="U1557" s="14">
        <f t="shared" si="149"/>
        <v>42264.708333333328</v>
      </c>
      <c r="V1557">
        <f t="shared" si="150"/>
        <v>2015</v>
      </c>
    </row>
    <row r="1558" spans="1:22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 t="shared" si="145"/>
        <v>1089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46"/>
        <v>45</v>
      </c>
      <c r="Q1558">
        <f t="shared" si="147"/>
        <v>56.42</v>
      </c>
      <c r="R1558" s="10" t="s">
        <v>8335</v>
      </c>
      <c r="S1558" t="s">
        <v>8340</v>
      </c>
      <c r="T1558" s="14">
        <f t="shared" si="148"/>
        <v>42525.153055555551</v>
      </c>
      <c r="U1558" s="14">
        <f t="shared" si="149"/>
        <v>42555.153055555551</v>
      </c>
      <c r="V1558">
        <f t="shared" si="150"/>
        <v>2016</v>
      </c>
    </row>
    <row r="1559" spans="1:22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 t="shared" si="145"/>
        <v>1300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46"/>
        <v>4</v>
      </c>
      <c r="Q1559">
        <f t="shared" si="147"/>
        <v>100</v>
      </c>
      <c r="R1559" s="10" t="s">
        <v>8335</v>
      </c>
      <c r="S1559" t="s">
        <v>8340</v>
      </c>
      <c r="T1559" s="14">
        <f t="shared" si="148"/>
        <v>41871.65315972222</v>
      </c>
      <c r="U1559" s="14">
        <f t="shared" si="149"/>
        <v>41902.65315972222</v>
      </c>
      <c r="V1559">
        <f t="shared" si="150"/>
        <v>2014</v>
      </c>
    </row>
    <row r="1560" spans="1:22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 t="shared" si="145"/>
        <v>393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46"/>
        <v>5</v>
      </c>
      <c r="Q1560">
        <f t="shared" si="147"/>
        <v>11.67</v>
      </c>
      <c r="R1560" s="10" t="s">
        <v>8335</v>
      </c>
      <c r="S1560" t="s">
        <v>8340</v>
      </c>
      <c r="T1560" s="14">
        <f t="shared" si="148"/>
        <v>42185.397673611107</v>
      </c>
      <c r="U1560" s="14">
        <f t="shared" si="149"/>
        <v>42244.508333333331</v>
      </c>
      <c r="V1560">
        <f t="shared" si="150"/>
        <v>2015</v>
      </c>
    </row>
    <row r="1561" spans="1:22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 t="shared" si="145"/>
        <v>7525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46"/>
        <v>0</v>
      </c>
      <c r="Q1561">
        <f t="shared" si="147"/>
        <v>50</v>
      </c>
      <c r="R1561" s="10" t="s">
        <v>8335</v>
      </c>
      <c r="S1561" t="s">
        <v>8340</v>
      </c>
      <c r="T1561" s="14">
        <f t="shared" si="148"/>
        <v>42108.05322916666</v>
      </c>
      <c r="U1561" s="14">
        <f t="shared" si="149"/>
        <v>42123.05322916666</v>
      </c>
      <c r="V1561">
        <f t="shared" si="150"/>
        <v>2015</v>
      </c>
    </row>
    <row r="1562" spans="1:22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 t="shared" si="145"/>
        <v>1297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46"/>
        <v>4</v>
      </c>
      <c r="Q1562">
        <f t="shared" si="147"/>
        <v>23.5</v>
      </c>
      <c r="R1562" s="10" t="s">
        <v>8335</v>
      </c>
      <c r="S1562" t="s">
        <v>8340</v>
      </c>
      <c r="T1562" s="14">
        <f t="shared" si="148"/>
        <v>41936.020752314813</v>
      </c>
      <c r="U1562" s="14">
        <f t="shared" si="149"/>
        <v>41956.062418981484</v>
      </c>
      <c r="V1562">
        <f t="shared" si="150"/>
        <v>2014</v>
      </c>
    </row>
    <row r="1563" spans="1:22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 t="shared" si="145"/>
        <v>5034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46"/>
        <v>1</v>
      </c>
      <c r="Q1563">
        <f t="shared" si="147"/>
        <v>67</v>
      </c>
      <c r="R1563" s="10" t="s">
        <v>8319</v>
      </c>
      <c r="S1563" t="s">
        <v>8341</v>
      </c>
      <c r="T1563" s="14">
        <f t="shared" si="148"/>
        <v>41555.041701388887</v>
      </c>
      <c r="U1563" s="14">
        <f t="shared" si="149"/>
        <v>41585.083368055559</v>
      </c>
      <c r="V1563">
        <f t="shared" si="150"/>
        <v>2013</v>
      </c>
    </row>
    <row r="1564" spans="1:22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>
        <f t="shared" si="145"/>
        <v>2000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46"/>
        <v>0</v>
      </c>
      <c r="Q1564">
        <f t="shared" si="147"/>
        <v>0</v>
      </c>
      <c r="R1564" s="10" t="s">
        <v>8319</v>
      </c>
      <c r="S1564" t="s">
        <v>8341</v>
      </c>
      <c r="T1564" s="14">
        <f t="shared" si="148"/>
        <v>40079.566157407404</v>
      </c>
      <c r="U1564" s="14">
        <f t="shared" si="149"/>
        <v>40149.034722222219</v>
      </c>
      <c r="V1564">
        <f t="shared" si="150"/>
        <v>2009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 t="shared" ref="F1565:F1628" si="151">ROUND(AVERAGE(D1565:E1565),0)</f>
        <v>3043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ref="P1565:P1628" si="152">ROUND(E1565/D1565*100,0)</f>
        <v>1</v>
      </c>
      <c r="Q1565">
        <f t="shared" ref="Q1565:Q1628" si="153">IFERROR(ROUND(E1565/M1565,2),0)</f>
        <v>42.5</v>
      </c>
      <c r="R1565" s="10" t="s">
        <v>8319</v>
      </c>
      <c r="S1565" t="s">
        <v>8341</v>
      </c>
      <c r="T1565" s="14">
        <f t="shared" ref="T1565:T1628" si="154">(((K1565/60)/60)/24)+DATE(1970,1,1)</f>
        <v>41652.742488425924</v>
      </c>
      <c r="U1565" s="14">
        <f t="shared" ref="U1565:U1628" si="155">(((J1565/60)/60)/24)+DATE(1970,1,1)</f>
        <v>41712.700821759259</v>
      </c>
      <c r="V1565">
        <f t="shared" ref="V1565:V1628" si="156">YEAR(T1565)</f>
        <v>2014</v>
      </c>
    </row>
    <row r="1566" spans="1:22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 t="shared" si="151"/>
        <v>5005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52"/>
        <v>0</v>
      </c>
      <c r="Q1566">
        <f t="shared" si="153"/>
        <v>10</v>
      </c>
      <c r="R1566" s="10" t="s">
        <v>8319</v>
      </c>
      <c r="S1566" t="s">
        <v>8341</v>
      </c>
      <c r="T1566" s="14">
        <f t="shared" si="154"/>
        <v>42121.367002314815</v>
      </c>
      <c r="U1566" s="14">
        <f t="shared" si="155"/>
        <v>42152.836805555555</v>
      </c>
      <c r="V1566">
        <f t="shared" si="156"/>
        <v>2015</v>
      </c>
    </row>
    <row r="1567" spans="1:22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 t="shared" si="151"/>
        <v>2050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52"/>
        <v>3</v>
      </c>
      <c r="Q1567">
        <f t="shared" si="153"/>
        <v>100</v>
      </c>
      <c r="R1567" s="10" t="s">
        <v>8319</v>
      </c>
      <c r="S1567" t="s">
        <v>8341</v>
      </c>
      <c r="T1567" s="14">
        <f t="shared" si="154"/>
        <v>40672.729872685188</v>
      </c>
      <c r="U1567" s="14">
        <f t="shared" si="155"/>
        <v>40702.729872685188</v>
      </c>
      <c r="V1567">
        <f t="shared" si="156"/>
        <v>2011</v>
      </c>
    </row>
    <row r="1568" spans="1:22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 t="shared" si="151"/>
        <v>18188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52"/>
        <v>21</v>
      </c>
      <c r="Q1568">
        <f t="shared" si="153"/>
        <v>108.05</v>
      </c>
      <c r="R1568" s="10" t="s">
        <v>8319</v>
      </c>
      <c r="S1568" t="s">
        <v>8341</v>
      </c>
      <c r="T1568" s="14">
        <f t="shared" si="154"/>
        <v>42549.916712962964</v>
      </c>
      <c r="U1568" s="14">
        <f t="shared" si="155"/>
        <v>42578.916666666672</v>
      </c>
      <c r="V1568">
        <f t="shared" si="156"/>
        <v>2016</v>
      </c>
    </row>
    <row r="1569" spans="1:22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 t="shared" si="151"/>
        <v>4425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52"/>
        <v>4</v>
      </c>
      <c r="Q1569">
        <f t="shared" si="153"/>
        <v>26.92</v>
      </c>
      <c r="R1569" s="10" t="s">
        <v>8319</v>
      </c>
      <c r="S1569" t="s">
        <v>8341</v>
      </c>
      <c r="T1569" s="14">
        <f t="shared" si="154"/>
        <v>41671.936863425923</v>
      </c>
      <c r="U1569" s="14">
        <f t="shared" si="155"/>
        <v>41687</v>
      </c>
      <c r="V1569">
        <f t="shared" si="156"/>
        <v>2014</v>
      </c>
    </row>
    <row r="1570" spans="1:22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 t="shared" si="151"/>
        <v>14205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52"/>
        <v>14</v>
      </c>
      <c r="Q1570">
        <f t="shared" si="153"/>
        <v>155</v>
      </c>
      <c r="R1570" s="10" t="s">
        <v>8319</v>
      </c>
      <c r="S1570" t="s">
        <v>8341</v>
      </c>
      <c r="T1570" s="14">
        <f t="shared" si="154"/>
        <v>41962.062326388885</v>
      </c>
      <c r="U1570" s="14">
        <f t="shared" si="155"/>
        <v>41997.062326388885</v>
      </c>
      <c r="V1570">
        <f t="shared" si="156"/>
        <v>2014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>
        <f t="shared" si="151"/>
        <v>15000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52"/>
        <v>0</v>
      </c>
      <c r="Q1571">
        <f t="shared" si="153"/>
        <v>0</v>
      </c>
      <c r="R1571" s="10" t="s">
        <v>8319</v>
      </c>
      <c r="S1571" t="s">
        <v>8341</v>
      </c>
      <c r="T1571" s="14">
        <f t="shared" si="154"/>
        <v>41389.679560185185</v>
      </c>
      <c r="U1571" s="14">
        <f t="shared" si="155"/>
        <v>41419.679560185185</v>
      </c>
      <c r="V1571">
        <f t="shared" si="156"/>
        <v>2013</v>
      </c>
    </row>
    <row r="1572" spans="1:22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 t="shared" si="151"/>
        <v>4242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52"/>
        <v>41</v>
      </c>
      <c r="Q1572">
        <f t="shared" si="153"/>
        <v>47.77</v>
      </c>
      <c r="R1572" s="10" t="s">
        <v>8319</v>
      </c>
      <c r="S1572" t="s">
        <v>8341</v>
      </c>
      <c r="T1572" s="14">
        <f t="shared" si="154"/>
        <v>42438.813449074078</v>
      </c>
      <c r="U1572" s="14">
        <f t="shared" si="155"/>
        <v>42468.771782407406</v>
      </c>
      <c r="V1572">
        <f t="shared" si="156"/>
        <v>2016</v>
      </c>
    </row>
    <row r="1573" spans="1:22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 t="shared" si="151"/>
        <v>6090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52"/>
        <v>1</v>
      </c>
      <c r="Q1573">
        <f t="shared" si="153"/>
        <v>20</v>
      </c>
      <c r="R1573" s="10" t="s">
        <v>8319</v>
      </c>
      <c r="S1573" t="s">
        <v>8341</v>
      </c>
      <c r="T1573" s="14">
        <f t="shared" si="154"/>
        <v>42144.769479166673</v>
      </c>
      <c r="U1573" s="14">
        <f t="shared" si="155"/>
        <v>42174.769479166673</v>
      </c>
      <c r="V1573">
        <f t="shared" si="156"/>
        <v>2015</v>
      </c>
    </row>
    <row r="1574" spans="1:22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 t="shared" si="151"/>
        <v>1313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52"/>
        <v>5</v>
      </c>
      <c r="Q1574">
        <f t="shared" si="153"/>
        <v>41.67</v>
      </c>
      <c r="R1574" s="10" t="s">
        <v>8319</v>
      </c>
      <c r="S1574" t="s">
        <v>8341</v>
      </c>
      <c r="T1574" s="14">
        <f t="shared" si="154"/>
        <v>42404.033090277779</v>
      </c>
      <c r="U1574" s="14">
        <f t="shared" si="155"/>
        <v>42428.999305555553</v>
      </c>
      <c r="V1574">
        <f t="shared" si="156"/>
        <v>2016</v>
      </c>
    </row>
    <row r="1575" spans="1:22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 t="shared" si="151"/>
        <v>4612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52"/>
        <v>2</v>
      </c>
      <c r="Q1575">
        <f t="shared" si="153"/>
        <v>74.33</v>
      </c>
      <c r="R1575" s="10" t="s">
        <v>8319</v>
      </c>
      <c r="S1575" t="s">
        <v>8341</v>
      </c>
      <c r="T1575" s="14">
        <f t="shared" si="154"/>
        <v>42786.000023148154</v>
      </c>
      <c r="U1575" s="14">
        <f t="shared" si="155"/>
        <v>42826.165972222225</v>
      </c>
      <c r="V1575">
        <f t="shared" si="156"/>
        <v>2017</v>
      </c>
    </row>
    <row r="1576" spans="1:22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 t="shared" si="151"/>
        <v>5253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52"/>
        <v>5</v>
      </c>
      <c r="Q1576">
        <f t="shared" si="153"/>
        <v>84.33</v>
      </c>
      <c r="R1576" s="10" t="s">
        <v>8319</v>
      </c>
      <c r="S1576" t="s">
        <v>8341</v>
      </c>
      <c r="T1576" s="14">
        <f t="shared" si="154"/>
        <v>42017.927418981482</v>
      </c>
      <c r="U1576" s="14">
        <f t="shared" si="155"/>
        <v>42052.927418981482</v>
      </c>
      <c r="V1576">
        <f t="shared" si="156"/>
        <v>2015</v>
      </c>
    </row>
    <row r="1577" spans="1:22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 t="shared" si="151"/>
        <v>6146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52"/>
        <v>23</v>
      </c>
      <c r="Q1577">
        <f t="shared" si="153"/>
        <v>65.459999999999994</v>
      </c>
      <c r="R1577" s="10" t="s">
        <v>8319</v>
      </c>
      <c r="S1577" t="s">
        <v>8341</v>
      </c>
      <c r="T1577" s="14">
        <f t="shared" si="154"/>
        <v>41799.524259259262</v>
      </c>
      <c r="U1577" s="14">
        <f t="shared" si="155"/>
        <v>41829.524259259262</v>
      </c>
      <c r="V1577">
        <f t="shared" si="156"/>
        <v>2014</v>
      </c>
    </row>
    <row r="1578" spans="1:22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 t="shared" si="151"/>
        <v>2825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52"/>
        <v>13</v>
      </c>
      <c r="Q1578">
        <f t="shared" si="153"/>
        <v>65</v>
      </c>
      <c r="R1578" s="10" t="s">
        <v>8319</v>
      </c>
      <c r="S1578" t="s">
        <v>8341</v>
      </c>
      <c r="T1578" s="14">
        <f t="shared" si="154"/>
        <v>42140.879259259258</v>
      </c>
      <c r="U1578" s="14">
        <f t="shared" si="155"/>
        <v>42185.879259259258</v>
      </c>
      <c r="V1578">
        <f t="shared" si="156"/>
        <v>2015</v>
      </c>
    </row>
    <row r="1579" spans="1:22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 t="shared" si="151"/>
        <v>5028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52"/>
        <v>1</v>
      </c>
      <c r="Q1579">
        <f t="shared" si="153"/>
        <v>27.5</v>
      </c>
      <c r="R1579" s="10" t="s">
        <v>8319</v>
      </c>
      <c r="S1579" t="s">
        <v>8341</v>
      </c>
      <c r="T1579" s="14">
        <f t="shared" si="154"/>
        <v>41054.847777777781</v>
      </c>
      <c r="U1579" s="14">
        <f t="shared" si="155"/>
        <v>41114.847777777781</v>
      </c>
      <c r="V1579">
        <f t="shared" si="156"/>
        <v>2012</v>
      </c>
    </row>
    <row r="1580" spans="1:22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 t="shared" si="151"/>
        <v>1051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52"/>
        <v>11</v>
      </c>
      <c r="Q1580">
        <f t="shared" si="153"/>
        <v>51.25</v>
      </c>
      <c r="R1580" s="10" t="s">
        <v>8319</v>
      </c>
      <c r="S1580" t="s">
        <v>8341</v>
      </c>
      <c r="T1580" s="14">
        <f t="shared" si="154"/>
        <v>40399.065868055557</v>
      </c>
      <c r="U1580" s="14">
        <f t="shared" si="155"/>
        <v>40423.083333333336</v>
      </c>
      <c r="V1580">
        <f t="shared" si="156"/>
        <v>2010</v>
      </c>
    </row>
    <row r="1581" spans="1:22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 t="shared" si="151"/>
        <v>1681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52"/>
        <v>1</v>
      </c>
      <c r="Q1581">
        <f t="shared" si="153"/>
        <v>14</v>
      </c>
      <c r="R1581" s="10" t="s">
        <v>8319</v>
      </c>
      <c r="S1581" t="s">
        <v>8341</v>
      </c>
      <c r="T1581" s="14">
        <f t="shared" si="154"/>
        <v>41481.996423611112</v>
      </c>
      <c r="U1581" s="14">
        <f t="shared" si="155"/>
        <v>41514.996423611112</v>
      </c>
      <c r="V1581">
        <f t="shared" si="156"/>
        <v>2013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>
        <f t="shared" si="151"/>
        <v>875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52"/>
        <v>0</v>
      </c>
      <c r="Q1582">
        <f t="shared" si="153"/>
        <v>0</v>
      </c>
      <c r="R1582" s="10" t="s">
        <v>8319</v>
      </c>
      <c r="S1582" t="s">
        <v>8341</v>
      </c>
      <c r="T1582" s="14">
        <f t="shared" si="154"/>
        <v>40990.050069444449</v>
      </c>
      <c r="U1582" s="14">
        <f t="shared" si="155"/>
        <v>41050.050069444449</v>
      </c>
      <c r="V1582">
        <f t="shared" si="156"/>
        <v>2012</v>
      </c>
    </row>
    <row r="1583" spans="1:22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 t="shared" si="151"/>
        <v>503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52"/>
        <v>1</v>
      </c>
      <c r="Q1583">
        <f t="shared" si="153"/>
        <v>5</v>
      </c>
      <c r="R1583" s="10" t="s">
        <v>8335</v>
      </c>
      <c r="S1583" t="s">
        <v>8342</v>
      </c>
      <c r="T1583" s="14">
        <f t="shared" si="154"/>
        <v>42325.448958333334</v>
      </c>
      <c r="U1583" s="14">
        <f t="shared" si="155"/>
        <v>42357.448958333334</v>
      </c>
      <c r="V1583">
        <f t="shared" si="156"/>
        <v>2015</v>
      </c>
    </row>
    <row r="1584" spans="1:22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 t="shared" si="151"/>
        <v>547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52"/>
        <v>9</v>
      </c>
      <c r="Q1584">
        <f t="shared" si="153"/>
        <v>31</v>
      </c>
      <c r="R1584" s="10" t="s">
        <v>8335</v>
      </c>
      <c r="S1584" t="s">
        <v>8342</v>
      </c>
      <c r="T1584" s="14">
        <f t="shared" si="154"/>
        <v>42246.789965277778</v>
      </c>
      <c r="U1584" s="14">
        <f t="shared" si="155"/>
        <v>42303.888888888891</v>
      </c>
      <c r="V1584">
        <f t="shared" si="156"/>
        <v>2015</v>
      </c>
    </row>
    <row r="1585" spans="1:22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 t="shared" si="151"/>
        <v>10008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52"/>
        <v>0</v>
      </c>
      <c r="Q1585">
        <f t="shared" si="153"/>
        <v>15</v>
      </c>
      <c r="R1585" s="10" t="s">
        <v>8335</v>
      </c>
      <c r="S1585" t="s">
        <v>8342</v>
      </c>
      <c r="T1585" s="14">
        <f t="shared" si="154"/>
        <v>41877.904988425929</v>
      </c>
      <c r="U1585" s="14">
        <f t="shared" si="155"/>
        <v>41907.904988425929</v>
      </c>
      <c r="V1585">
        <f t="shared" si="156"/>
        <v>2014</v>
      </c>
    </row>
    <row r="1586" spans="1:22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>
        <f t="shared" si="151"/>
        <v>600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52"/>
        <v>0</v>
      </c>
      <c r="Q1586">
        <f t="shared" si="153"/>
        <v>0</v>
      </c>
      <c r="R1586" s="10" t="s">
        <v>8335</v>
      </c>
      <c r="S1586" t="s">
        <v>8342</v>
      </c>
      <c r="T1586" s="14">
        <f t="shared" si="154"/>
        <v>41779.649317129632</v>
      </c>
      <c r="U1586" s="14">
        <f t="shared" si="155"/>
        <v>41789.649317129632</v>
      </c>
      <c r="V1586">
        <f t="shared" si="156"/>
        <v>2014</v>
      </c>
    </row>
    <row r="1587" spans="1:22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 t="shared" si="151"/>
        <v>1790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52"/>
        <v>79</v>
      </c>
      <c r="Q1587">
        <f t="shared" si="153"/>
        <v>131.66999999999999</v>
      </c>
      <c r="R1587" s="10" t="s">
        <v>8335</v>
      </c>
      <c r="S1587" t="s">
        <v>8342</v>
      </c>
      <c r="T1587" s="14">
        <f t="shared" si="154"/>
        <v>42707.895462962959</v>
      </c>
      <c r="U1587" s="14">
        <f t="shared" si="155"/>
        <v>42729.458333333328</v>
      </c>
      <c r="V1587">
        <f t="shared" si="156"/>
        <v>2016</v>
      </c>
    </row>
    <row r="1588" spans="1:22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>
        <f t="shared" si="151"/>
        <v>750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52"/>
        <v>0</v>
      </c>
      <c r="Q1588">
        <f t="shared" si="153"/>
        <v>0</v>
      </c>
      <c r="R1588" s="10" t="s">
        <v>8335</v>
      </c>
      <c r="S1588" t="s">
        <v>8342</v>
      </c>
      <c r="T1588" s="14">
        <f t="shared" si="154"/>
        <v>42069.104421296302</v>
      </c>
      <c r="U1588" s="14">
        <f t="shared" si="155"/>
        <v>42099.062754629631</v>
      </c>
      <c r="V1588">
        <f t="shared" si="156"/>
        <v>2015</v>
      </c>
    </row>
    <row r="1589" spans="1:22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 t="shared" si="151"/>
        <v>3751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52"/>
        <v>0</v>
      </c>
      <c r="Q1589">
        <f t="shared" si="153"/>
        <v>1</v>
      </c>
      <c r="R1589" s="10" t="s">
        <v>8335</v>
      </c>
      <c r="S1589" t="s">
        <v>8342</v>
      </c>
      <c r="T1589" s="14">
        <f t="shared" si="154"/>
        <v>41956.950983796298</v>
      </c>
      <c r="U1589" s="14">
        <f t="shared" si="155"/>
        <v>41986.950983796298</v>
      </c>
      <c r="V1589">
        <f t="shared" si="156"/>
        <v>2014</v>
      </c>
    </row>
    <row r="1590" spans="1:22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>
        <f t="shared" si="151"/>
        <v>258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52"/>
        <v>0</v>
      </c>
      <c r="Q1590">
        <f t="shared" si="153"/>
        <v>0</v>
      </c>
      <c r="R1590" s="10" t="s">
        <v>8335</v>
      </c>
      <c r="S1590" t="s">
        <v>8342</v>
      </c>
      <c r="T1590" s="14">
        <f t="shared" si="154"/>
        <v>42005.24998842593</v>
      </c>
      <c r="U1590" s="14">
        <f t="shared" si="155"/>
        <v>42035.841666666667</v>
      </c>
      <c r="V1590">
        <f t="shared" si="156"/>
        <v>2015</v>
      </c>
    </row>
    <row r="1591" spans="1:22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>
        <f t="shared" si="151"/>
        <v>600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52"/>
        <v>0</v>
      </c>
      <c r="Q1591">
        <f t="shared" si="153"/>
        <v>0</v>
      </c>
      <c r="R1591" s="10" t="s">
        <v>8335</v>
      </c>
      <c r="S1591" t="s">
        <v>8342</v>
      </c>
      <c r="T1591" s="14">
        <f t="shared" si="154"/>
        <v>42256.984791666662</v>
      </c>
      <c r="U1591" s="14">
        <f t="shared" si="155"/>
        <v>42286.984791666662</v>
      </c>
      <c r="V1591">
        <f t="shared" si="156"/>
        <v>2015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 t="shared" si="151"/>
        <v>30510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52"/>
        <v>2</v>
      </c>
      <c r="Q1592">
        <f t="shared" si="153"/>
        <v>510</v>
      </c>
      <c r="R1592" s="10" t="s">
        <v>8335</v>
      </c>
      <c r="S1592" t="s">
        <v>8342</v>
      </c>
      <c r="T1592" s="14">
        <f t="shared" si="154"/>
        <v>42240.857222222221</v>
      </c>
      <c r="U1592" s="14">
        <f t="shared" si="155"/>
        <v>42270.857222222221</v>
      </c>
      <c r="V1592">
        <f t="shared" si="156"/>
        <v>2015</v>
      </c>
    </row>
    <row r="1593" spans="1:22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 t="shared" si="151"/>
        <v>9046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52"/>
        <v>29</v>
      </c>
      <c r="Q1593">
        <f t="shared" si="153"/>
        <v>44.48</v>
      </c>
      <c r="R1593" s="10" t="s">
        <v>8335</v>
      </c>
      <c r="S1593" t="s">
        <v>8342</v>
      </c>
      <c r="T1593" s="14">
        <f t="shared" si="154"/>
        <v>42433.726168981477</v>
      </c>
      <c r="U1593" s="14">
        <f t="shared" si="155"/>
        <v>42463.68450231482</v>
      </c>
      <c r="V1593">
        <f t="shared" si="156"/>
        <v>2016</v>
      </c>
    </row>
    <row r="1594" spans="1:22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>
        <f t="shared" si="151"/>
        <v>13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52"/>
        <v>0</v>
      </c>
      <c r="Q1594">
        <f t="shared" si="153"/>
        <v>0</v>
      </c>
      <c r="R1594" s="10" t="s">
        <v>8335</v>
      </c>
      <c r="S1594" t="s">
        <v>8342</v>
      </c>
      <c r="T1594" s="14">
        <f t="shared" si="154"/>
        <v>42046.072743055556</v>
      </c>
      <c r="U1594" s="14">
        <f t="shared" si="155"/>
        <v>42091.031076388885</v>
      </c>
      <c r="V1594">
        <f t="shared" si="156"/>
        <v>2015</v>
      </c>
    </row>
    <row r="1595" spans="1:22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 t="shared" si="151"/>
        <v>11002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52"/>
        <v>0</v>
      </c>
      <c r="Q1595">
        <f t="shared" si="153"/>
        <v>1</v>
      </c>
      <c r="R1595" s="10" t="s">
        <v>8335</v>
      </c>
      <c r="S1595" t="s">
        <v>8342</v>
      </c>
      <c r="T1595" s="14">
        <f t="shared" si="154"/>
        <v>42033.845543981486</v>
      </c>
      <c r="U1595" s="14">
        <f t="shared" si="155"/>
        <v>42063.845543981486</v>
      </c>
      <c r="V1595">
        <f t="shared" si="156"/>
        <v>2015</v>
      </c>
    </row>
    <row r="1596" spans="1:22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 t="shared" si="151"/>
        <v>603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52"/>
        <v>21</v>
      </c>
      <c r="Q1596">
        <f t="shared" si="153"/>
        <v>20.5</v>
      </c>
      <c r="R1596" s="10" t="s">
        <v>8335</v>
      </c>
      <c r="S1596" t="s">
        <v>8342</v>
      </c>
      <c r="T1596" s="14">
        <f t="shared" si="154"/>
        <v>42445.712754629625</v>
      </c>
      <c r="U1596" s="14">
        <f t="shared" si="155"/>
        <v>42505.681249999994</v>
      </c>
      <c r="V1596">
        <f t="shared" si="156"/>
        <v>2016</v>
      </c>
    </row>
    <row r="1597" spans="1:22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 t="shared" si="151"/>
        <v>50140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52"/>
        <v>0</v>
      </c>
      <c r="Q1597">
        <f t="shared" si="153"/>
        <v>40</v>
      </c>
      <c r="R1597" s="10" t="s">
        <v>8335</v>
      </c>
      <c r="S1597" t="s">
        <v>8342</v>
      </c>
      <c r="T1597" s="14">
        <f t="shared" si="154"/>
        <v>41780.050092592595</v>
      </c>
      <c r="U1597" s="14">
        <f t="shared" si="155"/>
        <v>41808.842361111114</v>
      </c>
      <c r="V1597">
        <f t="shared" si="156"/>
        <v>2014</v>
      </c>
    </row>
    <row r="1598" spans="1:22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 t="shared" si="151"/>
        <v>1663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52"/>
        <v>2</v>
      </c>
      <c r="Q1598">
        <f t="shared" si="153"/>
        <v>25</v>
      </c>
      <c r="R1598" s="10" t="s">
        <v>8335</v>
      </c>
      <c r="S1598" t="s">
        <v>8342</v>
      </c>
      <c r="T1598" s="14">
        <f t="shared" si="154"/>
        <v>41941.430196759262</v>
      </c>
      <c r="U1598" s="14">
        <f t="shared" si="155"/>
        <v>41986.471863425926</v>
      </c>
      <c r="V1598">
        <f t="shared" si="156"/>
        <v>2014</v>
      </c>
    </row>
    <row r="1599" spans="1:22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>
        <f t="shared" si="151"/>
        <v>7500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52"/>
        <v>0</v>
      </c>
      <c r="Q1599">
        <f t="shared" si="153"/>
        <v>0</v>
      </c>
      <c r="R1599" s="10" t="s">
        <v>8335</v>
      </c>
      <c r="S1599" t="s">
        <v>8342</v>
      </c>
      <c r="T1599" s="14">
        <f t="shared" si="154"/>
        <v>42603.354131944448</v>
      </c>
      <c r="U1599" s="14">
        <f t="shared" si="155"/>
        <v>42633.354131944448</v>
      </c>
      <c r="V1599">
        <f t="shared" si="156"/>
        <v>2016</v>
      </c>
    </row>
    <row r="1600" spans="1:22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 t="shared" si="151"/>
        <v>401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52"/>
        <v>0</v>
      </c>
      <c r="Q1600">
        <f t="shared" si="153"/>
        <v>1</v>
      </c>
      <c r="R1600" s="10" t="s">
        <v>8335</v>
      </c>
      <c r="S1600" t="s">
        <v>8342</v>
      </c>
      <c r="T1600" s="14">
        <f t="shared" si="154"/>
        <v>42151.667337962965</v>
      </c>
      <c r="U1600" s="14">
        <f t="shared" si="155"/>
        <v>42211.667337962965</v>
      </c>
      <c r="V1600">
        <f t="shared" si="156"/>
        <v>2015</v>
      </c>
    </row>
    <row r="1601" spans="1:22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>
        <f t="shared" si="151"/>
        <v>250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52"/>
        <v>0</v>
      </c>
      <c r="Q1601">
        <f t="shared" si="153"/>
        <v>0</v>
      </c>
      <c r="R1601" s="10" t="s">
        <v>8335</v>
      </c>
      <c r="S1601" t="s">
        <v>8342</v>
      </c>
      <c r="T1601" s="14">
        <f t="shared" si="154"/>
        <v>42438.53907407407</v>
      </c>
      <c r="U1601" s="14">
        <f t="shared" si="155"/>
        <v>42468.497407407413</v>
      </c>
      <c r="V1601">
        <f t="shared" si="156"/>
        <v>2016</v>
      </c>
    </row>
    <row r="1602" spans="1:22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 t="shared" si="151"/>
        <v>2684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52"/>
        <v>7</v>
      </c>
      <c r="Q1602">
        <f t="shared" si="153"/>
        <v>40.78</v>
      </c>
      <c r="R1602" s="10" t="s">
        <v>8335</v>
      </c>
      <c r="S1602" t="s">
        <v>8342</v>
      </c>
      <c r="T1602" s="14">
        <f t="shared" si="154"/>
        <v>41791.057314814818</v>
      </c>
      <c r="U1602" s="14">
        <f t="shared" si="155"/>
        <v>41835.21597222222</v>
      </c>
      <c r="V1602">
        <f t="shared" si="156"/>
        <v>2014</v>
      </c>
    </row>
    <row r="1603" spans="1:22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 t="shared" si="151"/>
        <v>2603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si="152"/>
        <v>108</v>
      </c>
      <c r="Q1603">
        <f t="shared" si="153"/>
        <v>48.33</v>
      </c>
      <c r="R1603" s="10" t="s">
        <v>8322</v>
      </c>
      <c r="S1603" t="s">
        <v>8323</v>
      </c>
      <c r="T1603" s="14">
        <f t="shared" si="154"/>
        <v>40638.092974537038</v>
      </c>
      <c r="U1603" s="14">
        <f t="shared" si="155"/>
        <v>40668.092974537038</v>
      </c>
      <c r="V1603">
        <f t="shared" si="156"/>
        <v>2011</v>
      </c>
    </row>
    <row r="1604" spans="1:22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 t="shared" si="151"/>
        <v>1501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52"/>
        <v>100</v>
      </c>
      <c r="Q1604">
        <f t="shared" si="153"/>
        <v>46.95</v>
      </c>
      <c r="R1604" s="10" t="s">
        <v>8322</v>
      </c>
      <c r="S1604" t="s">
        <v>8323</v>
      </c>
      <c r="T1604" s="14">
        <f t="shared" si="154"/>
        <v>40788.297650462962</v>
      </c>
      <c r="U1604" s="14">
        <f t="shared" si="155"/>
        <v>40830.958333333336</v>
      </c>
      <c r="V1604">
        <f t="shared" si="156"/>
        <v>2011</v>
      </c>
    </row>
    <row r="1605" spans="1:22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 t="shared" si="151"/>
        <v>2000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52"/>
        <v>100</v>
      </c>
      <c r="Q1605">
        <f t="shared" si="153"/>
        <v>66.69</v>
      </c>
      <c r="R1605" s="10" t="s">
        <v>8322</v>
      </c>
      <c r="S1605" t="s">
        <v>8323</v>
      </c>
      <c r="T1605" s="14">
        <f t="shared" si="154"/>
        <v>40876.169664351852</v>
      </c>
      <c r="U1605" s="14">
        <f t="shared" si="155"/>
        <v>40936.169664351852</v>
      </c>
      <c r="V1605">
        <f t="shared" si="156"/>
        <v>2011</v>
      </c>
    </row>
    <row r="1606" spans="1:22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 t="shared" si="151"/>
        <v>3110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52"/>
        <v>122</v>
      </c>
      <c r="Q1606">
        <f t="shared" si="153"/>
        <v>48.84</v>
      </c>
      <c r="R1606" s="10" t="s">
        <v>8322</v>
      </c>
      <c r="S1606" t="s">
        <v>8323</v>
      </c>
      <c r="T1606" s="14">
        <f t="shared" si="154"/>
        <v>40945.845312500001</v>
      </c>
      <c r="U1606" s="14">
        <f t="shared" si="155"/>
        <v>40985.80364583333</v>
      </c>
      <c r="V1606">
        <f t="shared" si="156"/>
        <v>2012</v>
      </c>
    </row>
    <row r="1607" spans="1:22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 t="shared" si="151"/>
        <v>6021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52"/>
        <v>101</v>
      </c>
      <c r="Q1607">
        <f t="shared" si="153"/>
        <v>137.31</v>
      </c>
      <c r="R1607" s="10" t="s">
        <v>8322</v>
      </c>
      <c r="S1607" t="s">
        <v>8323</v>
      </c>
      <c r="T1607" s="14">
        <f t="shared" si="154"/>
        <v>40747.012881944444</v>
      </c>
      <c r="U1607" s="14">
        <f t="shared" si="155"/>
        <v>40756.291666666664</v>
      </c>
      <c r="V1607">
        <f t="shared" si="156"/>
        <v>2011</v>
      </c>
    </row>
    <row r="1608" spans="1:22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 t="shared" si="151"/>
        <v>8040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52"/>
        <v>101</v>
      </c>
      <c r="Q1608">
        <f t="shared" si="153"/>
        <v>87.83</v>
      </c>
      <c r="R1608" s="10" t="s">
        <v>8322</v>
      </c>
      <c r="S1608" t="s">
        <v>8323</v>
      </c>
      <c r="T1608" s="14">
        <f t="shared" si="154"/>
        <v>40536.111550925925</v>
      </c>
      <c r="U1608" s="14">
        <f t="shared" si="155"/>
        <v>40626.069884259261</v>
      </c>
      <c r="V1608">
        <f t="shared" si="156"/>
        <v>2010</v>
      </c>
    </row>
    <row r="1609" spans="1:22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 t="shared" si="151"/>
        <v>12256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52"/>
        <v>145</v>
      </c>
      <c r="Q1609">
        <f t="shared" si="153"/>
        <v>70.790000000000006</v>
      </c>
      <c r="R1609" s="10" t="s">
        <v>8322</v>
      </c>
      <c r="S1609" t="s">
        <v>8323</v>
      </c>
      <c r="T1609" s="14">
        <f t="shared" si="154"/>
        <v>41053.80846064815</v>
      </c>
      <c r="U1609" s="14">
        <f t="shared" si="155"/>
        <v>41074.80846064815</v>
      </c>
      <c r="V1609">
        <f t="shared" si="156"/>
        <v>2012</v>
      </c>
    </row>
    <row r="1610" spans="1:22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 t="shared" si="151"/>
        <v>1208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52"/>
        <v>101</v>
      </c>
      <c r="Q1610">
        <f t="shared" si="153"/>
        <v>52.83</v>
      </c>
      <c r="R1610" s="10" t="s">
        <v>8322</v>
      </c>
      <c r="S1610" t="s">
        <v>8323</v>
      </c>
      <c r="T1610" s="14">
        <f t="shared" si="154"/>
        <v>41607.83085648148</v>
      </c>
      <c r="U1610" s="14">
        <f t="shared" si="155"/>
        <v>41640.226388888892</v>
      </c>
      <c r="V1610">
        <f t="shared" si="156"/>
        <v>2013</v>
      </c>
    </row>
    <row r="1611" spans="1:22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 t="shared" si="151"/>
        <v>1638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52"/>
        <v>118</v>
      </c>
      <c r="Q1611">
        <f t="shared" si="153"/>
        <v>443.75</v>
      </c>
      <c r="R1611" s="10" t="s">
        <v>8322</v>
      </c>
      <c r="S1611" t="s">
        <v>8323</v>
      </c>
      <c r="T1611" s="14">
        <f t="shared" si="154"/>
        <v>40796.001261574071</v>
      </c>
      <c r="U1611" s="14">
        <f t="shared" si="155"/>
        <v>40849.333333333336</v>
      </c>
      <c r="V1611">
        <f t="shared" si="156"/>
        <v>2011</v>
      </c>
    </row>
    <row r="1612" spans="1:22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 t="shared" si="151"/>
        <v>3719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52"/>
        <v>272</v>
      </c>
      <c r="Q1612">
        <f t="shared" si="153"/>
        <v>48.54</v>
      </c>
      <c r="R1612" s="10" t="s">
        <v>8322</v>
      </c>
      <c r="S1612" t="s">
        <v>8323</v>
      </c>
      <c r="T1612" s="14">
        <f t="shared" si="154"/>
        <v>41228.924884259257</v>
      </c>
      <c r="U1612" s="14">
        <f t="shared" si="155"/>
        <v>41258.924884259257</v>
      </c>
      <c r="V1612">
        <f t="shared" si="156"/>
        <v>2012</v>
      </c>
    </row>
    <row r="1613" spans="1:22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 t="shared" si="151"/>
        <v>901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52"/>
        <v>125</v>
      </c>
      <c r="Q1613">
        <f t="shared" si="153"/>
        <v>37.07</v>
      </c>
      <c r="R1613" s="10" t="s">
        <v>8322</v>
      </c>
      <c r="S1613" t="s">
        <v>8323</v>
      </c>
      <c r="T1613" s="14">
        <f t="shared" si="154"/>
        <v>41409.00037037037</v>
      </c>
      <c r="U1613" s="14">
        <f t="shared" si="155"/>
        <v>41430.00037037037</v>
      </c>
      <c r="V1613">
        <f t="shared" si="156"/>
        <v>2013</v>
      </c>
    </row>
    <row r="1614" spans="1:22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 t="shared" si="151"/>
        <v>525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52"/>
        <v>110</v>
      </c>
      <c r="Q1614">
        <f t="shared" si="153"/>
        <v>50</v>
      </c>
      <c r="R1614" s="10" t="s">
        <v>8322</v>
      </c>
      <c r="S1614" t="s">
        <v>8323</v>
      </c>
      <c r="T1614" s="14">
        <f t="shared" si="154"/>
        <v>41246.874814814815</v>
      </c>
      <c r="U1614" s="14">
        <f t="shared" si="155"/>
        <v>41276.874814814815</v>
      </c>
      <c r="V1614">
        <f t="shared" si="156"/>
        <v>2012</v>
      </c>
    </row>
    <row r="1615" spans="1:22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 t="shared" si="151"/>
        <v>1008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52"/>
        <v>102</v>
      </c>
      <c r="Q1615">
        <f t="shared" si="153"/>
        <v>39.04</v>
      </c>
      <c r="R1615" s="10" t="s">
        <v>8322</v>
      </c>
      <c r="S1615" t="s">
        <v>8323</v>
      </c>
      <c r="T1615" s="14">
        <f t="shared" si="154"/>
        <v>41082.069467592592</v>
      </c>
      <c r="U1615" s="14">
        <f t="shared" si="155"/>
        <v>41112.069467592592</v>
      </c>
      <c r="V1615">
        <f t="shared" si="156"/>
        <v>2012</v>
      </c>
    </row>
    <row r="1616" spans="1:22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 t="shared" si="151"/>
        <v>5068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52"/>
        <v>103</v>
      </c>
      <c r="Q1616">
        <f t="shared" si="153"/>
        <v>66.69</v>
      </c>
      <c r="R1616" s="10" t="s">
        <v>8322</v>
      </c>
      <c r="S1616" t="s">
        <v>8323</v>
      </c>
      <c r="T1616" s="14">
        <f t="shared" si="154"/>
        <v>41794.981122685182</v>
      </c>
      <c r="U1616" s="14">
        <f t="shared" si="155"/>
        <v>41854.708333333336</v>
      </c>
      <c r="V1616">
        <f t="shared" si="156"/>
        <v>2014</v>
      </c>
    </row>
    <row r="1617" spans="1:22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 t="shared" si="151"/>
        <v>8565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52"/>
        <v>114</v>
      </c>
      <c r="Q1617">
        <f t="shared" si="153"/>
        <v>67.13</v>
      </c>
      <c r="R1617" s="10" t="s">
        <v>8322</v>
      </c>
      <c r="S1617" t="s">
        <v>8323</v>
      </c>
      <c r="T1617" s="14">
        <f t="shared" si="154"/>
        <v>40845.050879629627</v>
      </c>
      <c r="U1617" s="14">
        <f t="shared" si="155"/>
        <v>40890.092546296299</v>
      </c>
      <c r="V1617">
        <f t="shared" si="156"/>
        <v>2011</v>
      </c>
    </row>
    <row r="1618" spans="1:22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 t="shared" si="151"/>
        <v>10210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52"/>
        <v>104</v>
      </c>
      <c r="Q1618">
        <f t="shared" si="153"/>
        <v>66.37</v>
      </c>
      <c r="R1618" s="10" t="s">
        <v>8322</v>
      </c>
      <c r="S1618" t="s">
        <v>8323</v>
      </c>
      <c r="T1618" s="14">
        <f t="shared" si="154"/>
        <v>41194.715520833335</v>
      </c>
      <c r="U1618" s="14">
        <f t="shared" si="155"/>
        <v>41235.916666666664</v>
      </c>
      <c r="V1618">
        <f t="shared" si="156"/>
        <v>2012</v>
      </c>
    </row>
    <row r="1619" spans="1:22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 t="shared" si="151"/>
        <v>8605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52"/>
        <v>146</v>
      </c>
      <c r="Q1619">
        <f t="shared" si="153"/>
        <v>64.62</v>
      </c>
      <c r="R1619" s="10" t="s">
        <v>8322</v>
      </c>
      <c r="S1619" t="s">
        <v>8323</v>
      </c>
      <c r="T1619" s="14">
        <f t="shared" si="154"/>
        <v>41546.664212962962</v>
      </c>
      <c r="U1619" s="14">
        <f t="shared" si="155"/>
        <v>41579.791666666664</v>
      </c>
      <c r="V1619">
        <f t="shared" si="156"/>
        <v>2013</v>
      </c>
    </row>
    <row r="1620" spans="1:22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 t="shared" si="151"/>
        <v>1538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52"/>
        <v>105</v>
      </c>
      <c r="Q1620">
        <f t="shared" si="153"/>
        <v>58.37</v>
      </c>
      <c r="R1620" s="10" t="s">
        <v>8322</v>
      </c>
      <c r="S1620" t="s">
        <v>8323</v>
      </c>
      <c r="T1620" s="14">
        <f t="shared" si="154"/>
        <v>41301.654340277775</v>
      </c>
      <c r="U1620" s="14">
        <f t="shared" si="155"/>
        <v>41341.654340277775</v>
      </c>
      <c r="V1620">
        <f t="shared" si="156"/>
        <v>2013</v>
      </c>
    </row>
    <row r="1621" spans="1:22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 t="shared" si="151"/>
        <v>1750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52"/>
        <v>133</v>
      </c>
      <c r="Q1621">
        <f t="shared" si="153"/>
        <v>86.96</v>
      </c>
      <c r="R1621" s="10" t="s">
        <v>8322</v>
      </c>
      <c r="S1621" t="s">
        <v>8323</v>
      </c>
      <c r="T1621" s="14">
        <f t="shared" si="154"/>
        <v>41876.18618055556</v>
      </c>
      <c r="U1621" s="14">
        <f t="shared" si="155"/>
        <v>41897.18618055556</v>
      </c>
      <c r="V1621">
        <f t="shared" si="156"/>
        <v>2014</v>
      </c>
    </row>
    <row r="1622" spans="1:22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 t="shared" si="151"/>
        <v>1065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52"/>
        <v>113</v>
      </c>
      <c r="Q1622">
        <f t="shared" si="153"/>
        <v>66.47</v>
      </c>
      <c r="R1622" s="10" t="s">
        <v>8322</v>
      </c>
      <c r="S1622" t="s">
        <v>8323</v>
      </c>
      <c r="T1622" s="14">
        <f t="shared" si="154"/>
        <v>41321.339583333334</v>
      </c>
      <c r="U1622" s="14">
        <f t="shared" si="155"/>
        <v>41328.339583333334</v>
      </c>
      <c r="V1622">
        <f t="shared" si="156"/>
        <v>2013</v>
      </c>
    </row>
    <row r="1623" spans="1:22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 t="shared" si="151"/>
        <v>5530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52"/>
        <v>121</v>
      </c>
      <c r="Q1623">
        <f t="shared" si="153"/>
        <v>163.78</v>
      </c>
      <c r="R1623" s="10" t="s">
        <v>8322</v>
      </c>
      <c r="S1623" t="s">
        <v>8323</v>
      </c>
      <c r="T1623" s="14">
        <f t="shared" si="154"/>
        <v>41003.60665509259</v>
      </c>
      <c r="U1623" s="14">
        <f t="shared" si="155"/>
        <v>41057.165972222225</v>
      </c>
      <c r="V1623">
        <f t="shared" si="156"/>
        <v>2012</v>
      </c>
    </row>
    <row r="1624" spans="1:22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 t="shared" si="151"/>
        <v>6960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52"/>
        <v>102</v>
      </c>
      <c r="Q1624">
        <f t="shared" si="153"/>
        <v>107.98</v>
      </c>
      <c r="R1624" s="10" t="s">
        <v>8322</v>
      </c>
      <c r="S1624" t="s">
        <v>8323</v>
      </c>
      <c r="T1624" s="14">
        <f t="shared" si="154"/>
        <v>41950.29483796296</v>
      </c>
      <c r="U1624" s="14">
        <f t="shared" si="155"/>
        <v>41990.332638888889</v>
      </c>
      <c r="V1624">
        <f t="shared" si="156"/>
        <v>2014</v>
      </c>
    </row>
    <row r="1625" spans="1:22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 t="shared" si="151"/>
        <v>754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52"/>
        <v>101</v>
      </c>
      <c r="Q1625">
        <f t="shared" si="153"/>
        <v>42.11</v>
      </c>
      <c r="R1625" s="10" t="s">
        <v>8322</v>
      </c>
      <c r="S1625" t="s">
        <v>8323</v>
      </c>
      <c r="T1625" s="14">
        <f t="shared" si="154"/>
        <v>41453.688530092593</v>
      </c>
      <c r="U1625" s="14">
        <f t="shared" si="155"/>
        <v>41513.688530092593</v>
      </c>
      <c r="V1625">
        <f t="shared" si="156"/>
        <v>2013</v>
      </c>
    </row>
    <row r="1626" spans="1:22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 t="shared" si="151"/>
        <v>1090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52"/>
        <v>118</v>
      </c>
      <c r="Q1626">
        <f t="shared" si="153"/>
        <v>47.2</v>
      </c>
      <c r="R1626" s="10" t="s">
        <v>8322</v>
      </c>
      <c r="S1626" t="s">
        <v>8323</v>
      </c>
      <c r="T1626" s="14">
        <f t="shared" si="154"/>
        <v>41243.367303240739</v>
      </c>
      <c r="U1626" s="14">
        <f t="shared" si="155"/>
        <v>41283.367303240739</v>
      </c>
      <c r="V1626">
        <f t="shared" si="156"/>
        <v>2012</v>
      </c>
    </row>
    <row r="1627" spans="1:22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 t="shared" si="151"/>
        <v>9575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52"/>
        <v>155</v>
      </c>
      <c r="Q1627">
        <f t="shared" si="153"/>
        <v>112.02</v>
      </c>
      <c r="R1627" s="10" t="s">
        <v>8322</v>
      </c>
      <c r="S1627" t="s">
        <v>8323</v>
      </c>
      <c r="T1627" s="14">
        <f t="shared" si="154"/>
        <v>41135.699687500004</v>
      </c>
      <c r="U1627" s="14">
        <f t="shared" si="155"/>
        <v>41163.699687500004</v>
      </c>
      <c r="V1627">
        <f t="shared" si="156"/>
        <v>2012</v>
      </c>
    </row>
    <row r="1628" spans="1:22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 t="shared" si="151"/>
        <v>8048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52"/>
        <v>101</v>
      </c>
      <c r="Q1628">
        <f t="shared" si="153"/>
        <v>74.95</v>
      </c>
      <c r="R1628" s="10" t="s">
        <v>8322</v>
      </c>
      <c r="S1628" t="s">
        <v>8323</v>
      </c>
      <c r="T1628" s="14">
        <f t="shared" si="154"/>
        <v>41579.847997685189</v>
      </c>
      <c r="U1628" s="14">
        <f t="shared" si="155"/>
        <v>41609.889664351853</v>
      </c>
      <c r="V1628">
        <f t="shared" si="156"/>
        <v>2013</v>
      </c>
    </row>
    <row r="1629" spans="1:22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 t="shared" ref="F1629:F1692" si="157">ROUND(AVERAGE(D1629:E1629),0)</f>
        <v>2170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ref="P1629:P1692" si="158">ROUND(E1629/D1629*100,0)</f>
        <v>117</v>
      </c>
      <c r="Q1629">
        <f t="shared" ref="Q1629:Q1692" si="159">IFERROR(ROUND(E1629/M1629,2),0)</f>
        <v>61.58</v>
      </c>
      <c r="R1629" s="10" t="s">
        <v>8322</v>
      </c>
      <c r="S1629" t="s">
        <v>8323</v>
      </c>
      <c r="T1629" s="14">
        <f t="shared" ref="T1629:T1692" si="160">(((K1629/60)/60)/24)+DATE(1970,1,1)</f>
        <v>41205.707048611112</v>
      </c>
      <c r="U1629" s="14">
        <f t="shared" ref="U1629:U1692" si="161">(((J1629/60)/60)/24)+DATE(1970,1,1)</f>
        <v>41239.207638888889</v>
      </c>
      <c r="V1629">
        <f t="shared" ref="V1629:V1692" si="162">YEAR(T1629)</f>
        <v>2012</v>
      </c>
    </row>
    <row r="1630" spans="1:22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 t="shared" si="157"/>
        <v>4019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58"/>
        <v>101</v>
      </c>
      <c r="Q1630">
        <f t="shared" si="159"/>
        <v>45.88</v>
      </c>
      <c r="R1630" s="10" t="s">
        <v>8322</v>
      </c>
      <c r="S1630" t="s">
        <v>8323</v>
      </c>
      <c r="T1630" s="14">
        <f t="shared" si="160"/>
        <v>41774.737060185187</v>
      </c>
      <c r="U1630" s="14">
        <f t="shared" si="161"/>
        <v>41807.737060185187</v>
      </c>
      <c r="V1630">
        <f t="shared" si="162"/>
        <v>2014</v>
      </c>
    </row>
    <row r="1631" spans="1:22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 t="shared" si="157"/>
        <v>6110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58"/>
        <v>104</v>
      </c>
      <c r="Q1631">
        <f t="shared" si="159"/>
        <v>75.849999999999994</v>
      </c>
      <c r="R1631" s="10" t="s">
        <v>8322</v>
      </c>
      <c r="S1631" t="s">
        <v>8323</v>
      </c>
      <c r="T1631" s="14">
        <f t="shared" si="160"/>
        <v>41645.867280092592</v>
      </c>
      <c r="U1631" s="14">
        <f t="shared" si="161"/>
        <v>41690.867280092592</v>
      </c>
      <c r="V1631">
        <f t="shared" si="162"/>
        <v>2014</v>
      </c>
    </row>
    <row r="1632" spans="1:22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 t="shared" si="157"/>
        <v>7305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58"/>
        <v>265</v>
      </c>
      <c r="Q1632">
        <f t="shared" si="159"/>
        <v>84.21</v>
      </c>
      <c r="R1632" s="10" t="s">
        <v>8322</v>
      </c>
      <c r="S1632" t="s">
        <v>8323</v>
      </c>
      <c r="T1632" s="14">
        <f t="shared" si="160"/>
        <v>40939.837673611109</v>
      </c>
      <c r="U1632" s="14">
        <f t="shared" si="161"/>
        <v>40970.290972222225</v>
      </c>
      <c r="V1632">
        <f t="shared" si="162"/>
        <v>2012</v>
      </c>
    </row>
    <row r="1633" spans="1:22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 t="shared" si="157"/>
        <v>12796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58"/>
        <v>156</v>
      </c>
      <c r="Q1633">
        <f t="shared" si="159"/>
        <v>117.23</v>
      </c>
      <c r="R1633" s="10" t="s">
        <v>8322</v>
      </c>
      <c r="S1633" t="s">
        <v>8323</v>
      </c>
      <c r="T1633" s="14">
        <f t="shared" si="160"/>
        <v>41164.859502314815</v>
      </c>
      <c r="U1633" s="14">
        <f t="shared" si="161"/>
        <v>41194.859502314815</v>
      </c>
      <c r="V1633">
        <f t="shared" si="162"/>
        <v>2012</v>
      </c>
    </row>
    <row r="1634" spans="1:22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 t="shared" si="157"/>
        <v>4033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58"/>
        <v>102</v>
      </c>
      <c r="Q1634">
        <f t="shared" si="159"/>
        <v>86.49</v>
      </c>
      <c r="R1634" s="10" t="s">
        <v>8322</v>
      </c>
      <c r="S1634" t="s">
        <v>8323</v>
      </c>
      <c r="T1634" s="14">
        <f t="shared" si="160"/>
        <v>40750.340902777774</v>
      </c>
      <c r="U1634" s="14">
        <f t="shared" si="161"/>
        <v>40810.340902777774</v>
      </c>
      <c r="V1634">
        <f t="shared" si="162"/>
        <v>2011</v>
      </c>
    </row>
    <row r="1635" spans="1:22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 t="shared" si="157"/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58"/>
        <v>100</v>
      </c>
      <c r="Q1635">
        <f t="shared" si="159"/>
        <v>172.41</v>
      </c>
      <c r="R1635" s="10" t="s">
        <v>8322</v>
      </c>
      <c r="S1635" t="s">
        <v>8323</v>
      </c>
      <c r="T1635" s="14">
        <f t="shared" si="160"/>
        <v>40896.883750000001</v>
      </c>
      <c r="U1635" s="14">
        <f t="shared" si="161"/>
        <v>40924.208333333336</v>
      </c>
      <c r="V1635">
        <f t="shared" si="162"/>
        <v>2011</v>
      </c>
    </row>
    <row r="1636" spans="1:22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 t="shared" si="157"/>
        <v>2005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58"/>
        <v>101</v>
      </c>
      <c r="Q1636">
        <f t="shared" si="159"/>
        <v>62.81</v>
      </c>
      <c r="R1636" s="10" t="s">
        <v>8322</v>
      </c>
      <c r="S1636" t="s">
        <v>8323</v>
      </c>
      <c r="T1636" s="14">
        <f t="shared" si="160"/>
        <v>40658.189826388887</v>
      </c>
      <c r="U1636" s="14">
        <f t="shared" si="161"/>
        <v>40696.249305555553</v>
      </c>
      <c r="V1636">
        <f t="shared" si="162"/>
        <v>2011</v>
      </c>
    </row>
    <row r="1637" spans="1:22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 t="shared" si="157"/>
        <v>2253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58"/>
        <v>125</v>
      </c>
      <c r="Q1637">
        <f t="shared" si="159"/>
        <v>67.73</v>
      </c>
      <c r="R1637" s="10" t="s">
        <v>8322</v>
      </c>
      <c r="S1637" t="s">
        <v>8323</v>
      </c>
      <c r="T1637" s="14">
        <f t="shared" si="160"/>
        <v>42502.868761574078</v>
      </c>
      <c r="U1637" s="14">
        <f t="shared" si="161"/>
        <v>42562.868761574078</v>
      </c>
      <c r="V1637">
        <f t="shared" si="162"/>
        <v>2016</v>
      </c>
    </row>
    <row r="1638" spans="1:22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 t="shared" si="157"/>
        <v>4580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58"/>
        <v>104</v>
      </c>
      <c r="Q1638">
        <f t="shared" si="159"/>
        <v>53.56</v>
      </c>
      <c r="R1638" s="10" t="s">
        <v>8322</v>
      </c>
      <c r="S1638" t="s">
        <v>8323</v>
      </c>
      <c r="T1638" s="14">
        <f t="shared" si="160"/>
        <v>40663.08666666667</v>
      </c>
      <c r="U1638" s="14">
        <f t="shared" si="161"/>
        <v>40706.166666666664</v>
      </c>
      <c r="V1638">
        <f t="shared" si="162"/>
        <v>2011</v>
      </c>
    </row>
    <row r="1639" spans="1:22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 t="shared" si="157"/>
        <v>510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58"/>
        <v>104</v>
      </c>
      <c r="Q1639">
        <f t="shared" si="159"/>
        <v>34.6</v>
      </c>
      <c r="R1639" s="10" t="s">
        <v>8322</v>
      </c>
      <c r="S1639" t="s">
        <v>8323</v>
      </c>
      <c r="T1639" s="14">
        <f t="shared" si="160"/>
        <v>40122.751620370371</v>
      </c>
      <c r="U1639" s="14">
        <f t="shared" si="161"/>
        <v>40178.98541666667</v>
      </c>
      <c r="V1639">
        <f t="shared" si="162"/>
        <v>2009</v>
      </c>
    </row>
    <row r="1640" spans="1:22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 t="shared" si="157"/>
        <v>1025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58"/>
        <v>105</v>
      </c>
      <c r="Q1640">
        <f t="shared" si="159"/>
        <v>38.89</v>
      </c>
      <c r="R1640" s="10" t="s">
        <v>8322</v>
      </c>
      <c r="S1640" t="s">
        <v>8323</v>
      </c>
      <c r="T1640" s="14">
        <f t="shared" si="160"/>
        <v>41288.68712962963</v>
      </c>
      <c r="U1640" s="14">
        <f t="shared" si="161"/>
        <v>41333.892361111109</v>
      </c>
      <c r="V1640">
        <f t="shared" si="162"/>
        <v>2013</v>
      </c>
    </row>
    <row r="1641" spans="1:22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 t="shared" si="157"/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58"/>
        <v>100</v>
      </c>
      <c r="Q1641">
        <f t="shared" si="159"/>
        <v>94.74</v>
      </c>
      <c r="R1641" s="10" t="s">
        <v>8322</v>
      </c>
      <c r="S1641" t="s">
        <v>8323</v>
      </c>
      <c r="T1641" s="14">
        <f t="shared" si="160"/>
        <v>40941.652372685188</v>
      </c>
      <c r="U1641" s="14">
        <f t="shared" si="161"/>
        <v>40971.652372685188</v>
      </c>
      <c r="V1641">
        <f t="shared" si="162"/>
        <v>2012</v>
      </c>
    </row>
    <row r="1642" spans="1:22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 t="shared" si="157"/>
        <v>540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58"/>
        <v>170</v>
      </c>
      <c r="Q1642">
        <f t="shared" si="159"/>
        <v>39.97</v>
      </c>
      <c r="R1642" s="10" t="s">
        <v>8322</v>
      </c>
      <c r="S1642" t="s">
        <v>8323</v>
      </c>
      <c r="T1642" s="14">
        <f t="shared" si="160"/>
        <v>40379.23096064815</v>
      </c>
      <c r="U1642" s="14">
        <f t="shared" si="161"/>
        <v>40393.082638888889</v>
      </c>
      <c r="V1642">
        <f t="shared" si="162"/>
        <v>2010</v>
      </c>
    </row>
    <row r="1643" spans="1:22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 t="shared" si="157"/>
        <v>2518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58"/>
        <v>101</v>
      </c>
      <c r="Q1643">
        <f t="shared" si="159"/>
        <v>97.5</v>
      </c>
      <c r="R1643" s="10" t="s">
        <v>8322</v>
      </c>
      <c r="S1643" t="s">
        <v>8343</v>
      </c>
      <c r="T1643" s="14">
        <f t="shared" si="160"/>
        <v>41962.596574074079</v>
      </c>
      <c r="U1643" s="14">
        <f t="shared" si="161"/>
        <v>41992.596574074079</v>
      </c>
      <c r="V1643">
        <f t="shared" si="162"/>
        <v>2014</v>
      </c>
    </row>
    <row r="1644" spans="1:22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 t="shared" si="157"/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58"/>
        <v>100</v>
      </c>
      <c r="Q1644">
        <f t="shared" si="159"/>
        <v>42.86</v>
      </c>
      <c r="R1644" s="10" t="s">
        <v>8322</v>
      </c>
      <c r="S1644" t="s">
        <v>8343</v>
      </c>
      <c r="T1644" s="14">
        <f t="shared" si="160"/>
        <v>40688.024618055555</v>
      </c>
      <c r="U1644" s="14">
        <f t="shared" si="161"/>
        <v>40708.024618055555</v>
      </c>
      <c r="V1644">
        <f t="shared" si="162"/>
        <v>2011</v>
      </c>
    </row>
    <row r="1645" spans="1:22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 t="shared" si="157"/>
        <v>5618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58"/>
        <v>125</v>
      </c>
      <c r="Q1645">
        <f t="shared" si="159"/>
        <v>168.51</v>
      </c>
      <c r="R1645" s="10" t="s">
        <v>8322</v>
      </c>
      <c r="S1645" t="s">
        <v>8343</v>
      </c>
      <c r="T1645" s="14">
        <f t="shared" si="160"/>
        <v>41146.824212962965</v>
      </c>
      <c r="U1645" s="14">
        <f t="shared" si="161"/>
        <v>41176.824212962965</v>
      </c>
      <c r="V1645">
        <f t="shared" si="162"/>
        <v>2012</v>
      </c>
    </row>
    <row r="1646" spans="1:22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 t="shared" si="157"/>
        <v>10475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58"/>
        <v>110</v>
      </c>
      <c r="Q1646">
        <f t="shared" si="159"/>
        <v>85.55</v>
      </c>
      <c r="R1646" s="10" t="s">
        <v>8322</v>
      </c>
      <c r="S1646" t="s">
        <v>8343</v>
      </c>
      <c r="T1646" s="14">
        <f t="shared" si="160"/>
        <v>41175.05972222222</v>
      </c>
      <c r="U1646" s="14">
        <f t="shared" si="161"/>
        <v>41235.101388888892</v>
      </c>
      <c r="V1646">
        <f t="shared" si="162"/>
        <v>2012</v>
      </c>
    </row>
    <row r="1647" spans="1:22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 t="shared" si="157"/>
        <v>5270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58"/>
        <v>111</v>
      </c>
      <c r="Q1647">
        <f t="shared" si="159"/>
        <v>554</v>
      </c>
      <c r="R1647" s="10" t="s">
        <v>8322</v>
      </c>
      <c r="S1647" t="s">
        <v>8343</v>
      </c>
      <c r="T1647" s="14">
        <f t="shared" si="160"/>
        <v>41521.617361111108</v>
      </c>
      <c r="U1647" s="14">
        <f t="shared" si="161"/>
        <v>41535.617361111108</v>
      </c>
      <c r="V1647">
        <f t="shared" si="162"/>
        <v>2013</v>
      </c>
    </row>
    <row r="1648" spans="1:22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 t="shared" si="157"/>
        <v>2102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58"/>
        <v>110</v>
      </c>
      <c r="Q1648">
        <f t="shared" si="159"/>
        <v>26.55</v>
      </c>
      <c r="R1648" s="10" t="s">
        <v>8322</v>
      </c>
      <c r="S1648" t="s">
        <v>8343</v>
      </c>
      <c r="T1648" s="14">
        <f t="shared" si="160"/>
        <v>41833.450266203705</v>
      </c>
      <c r="U1648" s="14">
        <f t="shared" si="161"/>
        <v>41865.757638888892</v>
      </c>
      <c r="V1648">
        <f t="shared" si="162"/>
        <v>2014</v>
      </c>
    </row>
    <row r="1649" spans="1:22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 t="shared" si="157"/>
        <v>5118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58"/>
        <v>105</v>
      </c>
      <c r="Q1649">
        <f t="shared" si="159"/>
        <v>113.83</v>
      </c>
      <c r="R1649" s="10" t="s">
        <v>8322</v>
      </c>
      <c r="S1649" t="s">
        <v>8343</v>
      </c>
      <c r="T1649" s="14">
        <f t="shared" si="160"/>
        <v>41039.409456018519</v>
      </c>
      <c r="U1649" s="14">
        <f t="shared" si="161"/>
        <v>41069.409456018519</v>
      </c>
      <c r="V1649">
        <f t="shared" si="162"/>
        <v>2012</v>
      </c>
    </row>
    <row r="1650" spans="1:22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 t="shared" si="157"/>
        <v>2591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58"/>
        <v>125</v>
      </c>
      <c r="Q1650">
        <f t="shared" si="159"/>
        <v>32.01</v>
      </c>
      <c r="R1650" s="10" t="s">
        <v>8322</v>
      </c>
      <c r="S1650" t="s">
        <v>8343</v>
      </c>
      <c r="T1650" s="14">
        <f t="shared" si="160"/>
        <v>40592.704652777778</v>
      </c>
      <c r="U1650" s="14">
        <f t="shared" si="161"/>
        <v>40622.662986111114</v>
      </c>
      <c r="V1650">
        <f t="shared" si="162"/>
        <v>2011</v>
      </c>
    </row>
    <row r="1651" spans="1:22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 t="shared" si="157"/>
        <v>3811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58"/>
        <v>101</v>
      </c>
      <c r="Q1651">
        <f t="shared" si="159"/>
        <v>47.19</v>
      </c>
      <c r="R1651" s="10" t="s">
        <v>8322</v>
      </c>
      <c r="S1651" t="s">
        <v>8343</v>
      </c>
      <c r="T1651" s="14">
        <f t="shared" si="160"/>
        <v>41737.684664351851</v>
      </c>
      <c r="U1651" s="14">
        <f t="shared" si="161"/>
        <v>41782.684664351851</v>
      </c>
      <c r="V1651">
        <f t="shared" si="162"/>
        <v>2014</v>
      </c>
    </row>
    <row r="1652" spans="1:22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 t="shared" si="157"/>
        <v>2416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58"/>
        <v>142</v>
      </c>
      <c r="Q1652">
        <f t="shared" si="159"/>
        <v>88.47</v>
      </c>
      <c r="R1652" s="10" t="s">
        <v>8322</v>
      </c>
      <c r="S1652" t="s">
        <v>8343</v>
      </c>
      <c r="T1652" s="14">
        <f t="shared" si="160"/>
        <v>41526.435613425929</v>
      </c>
      <c r="U1652" s="14">
        <f t="shared" si="161"/>
        <v>41556.435613425929</v>
      </c>
      <c r="V1652">
        <f t="shared" si="162"/>
        <v>2013</v>
      </c>
    </row>
    <row r="1653" spans="1:22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 t="shared" si="157"/>
        <v>2008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58"/>
        <v>101</v>
      </c>
      <c r="Q1653">
        <f t="shared" si="159"/>
        <v>100.75</v>
      </c>
      <c r="R1653" s="10" t="s">
        <v>8322</v>
      </c>
      <c r="S1653" t="s">
        <v>8343</v>
      </c>
      <c r="T1653" s="14">
        <f t="shared" si="160"/>
        <v>40625.900694444441</v>
      </c>
      <c r="U1653" s="14">
        <f t="shared" si="161"/>
        <v>40659.290972222225</v>
      </c>
      <c r="V1653">
        <f t="shared" si="162"/>
        <v>2011</v>
      </c>
    </row>
    <row r="1654" spans="1:22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 t="shared" si="157"/>
        <v>4515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58"/>
        <v>101</v>
      </c>
      <c r="Q1654">
        <f t="shared" si="159"/>
        <v>64.709999999999994</v>
      </c>
      <c r="R1654" s="10" t="s">
        <v>8322</v>
      </c>
      <c r="S1654" t="s">
        <v>8343</v>
      </c>
      <c r="T1654" s="14">
        <f t="shared" si="160"/>
        <v>41572.492974537039</v>
      </c>
      <c r="U1654" s="14">
        <f t="shared" si="161"/>
        <v>41602.534641203703</v>
      </c>
      <c r="V1654">
        <f t="shared" si="162"/>
        <v>2013</v>
      </c>
    </row>
    <row r="1655" spans="1:22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 t="shared" si="157"/>
        <v>6856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58"/>
        <v>174</v>
      </c>
      <c r="Q1655">
        <f t="shared" si="159"/>
        <v>51.85</v>
      </c>
      <c r="R1655" s="10" t="s">
        <v>8322</v>
      </c>
      <c r="S1655" t="s">
        <v>8343</v>
      </c>
      <c r="T1655" s="14">
        <f t="shared" si="160"/>
        <v>40626.834444444445</v>
      </c>
      <c r="U1655" s="14">
        <f t="shared" si="161"/>
        <v>40657.834444444445</v>
      </c>
      <c r="V1655">
        <f t="shared" si="162"/>
        <v>2011</v>
      </c>
    </row>
    <row r="1656" spans="1:22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 t="shared" si="157"/>
        <v>1210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58"/>
        <v>120</v>
      </c>
      <c r="Q1656">
        <f t="shared" si="159"/>
        <v>38.79</v>
      </c>
      <c r="R1656" s="10" t="s">
        <v>8322</v>
      </c>
      <c r="S1656" t="s">
        <v>8343</v>
      </c>
      <c r="T1656" s="14">
        <f t="shared" si="160"/>
        <v>40987.890740740739</v>
      </c>
      <c r="U1656" s="14">
        <f t="shared" si="161"/>
        <v>41017.890740740739</v>
      </c>
      <c r="V1656">
        <f t="shared" si="162"/>
        <v>2012</v>
      </c>
    </row>
    <row r="1657" spans="1:22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 t="shared" si="157"/>
        <v>1822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58"/>
        <v>143</v>
      </c>
      <c r="Q1657">
        <f t="shared" si="159"/>
        <v>44.65</v>
      </c>
      <c r="R1657" s="10" t="s">
        <v>8322</v>
      </c>
      <c r="S1657" t="s">
        <v>8343</v>
      </c>
      <c r="T1657" s="14">
        <f t="shared" si="160"/>
        <v>40974.791898148149</v>
      </c>
      <c r="U1657" s="14">
        <f t="shared" si="161"/>
        <v>41004.750231481477</v>
      </c>
      <c r="V1657">
        <f t="shared" si="162"/>
        <v>2012</v>
      </c>
    </row>
    <row r="1658" spans="1:22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 t="shared" si="157"/>
        <v>7513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58"/>
        <v>100</v>
      </c>
      <c r="Q1658">
        <f t="shared" si="159"/>
        <v>156.77000000000001</v>
      </c>
      <c r="R1658" s="10" t="s">
        <v>8322</v>
      </c>
      <c r="S1658" t="s">
        <v>8343</v>
      </c>
      <c r="T1658" s="14">
        <f t="shared" si="160"/>
        <v>41226.928842592592</v>
      </c>
      <c r="U1658" s="14">
        <f t="shared" si="161"/>
        <v>41256.928842592592</v>
      </c>
      <c r="V1658">
        <f t="shared" si="162"/>
        <v>2012</v>
      </c>
    </row>
    <row r="1659" spans="1:22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 t="shared" si="157"/>
        <v>25617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58"/>
        <v>105</v>
      </c>
      <c r="Q1659">
        <f t="shared" si="159"/>
        <v>118.7</v>
      </c>
      <c r="R1659" s="10" t="s">
        <v>8322</v>
      </c>
      <c r="S1659" t="s">
        <v>8343</v>
      </c>
      <c r="T1659" s="14">
        <f t="shared" si="160"/>
        <v>41023.782037037039</v>
      </c>
      <c r="U1659" s="14">
        <f t="shared" si="161"/>
        <v>41053.782037037039</v>
      </c>
      <c r="V1659">
        <f t="shared" si="162"/>
        <v>2012</v>
      </c>
    </row>
    <row r="1660" spans="1:22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 t="shared" si="157"/>
        <v>6967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58"/>
        <v>132</v>
      </c>
      <c r="Q1660">
        <f t="shared" si="159"/>
        <v>74.150000000000006</v>
      </c>
      <c r="R1660" s="10" t="s">
        <v>8322</v>
      </c>
      <c r="S1660" t="s">
        <v>8343</v>
      </c>
      <c r="T1660" s="14">
        <f t="shared" si="160"/>
        <v>41223.22184027778</v>
      </c>
      <c r="U1660" s="14">
        <f t="shared" si="161"/>
        <v>41261.597222222219</v>
      </c>
      <c r="V1660">
        <f t="shared" si="162"/>
        <v>2012</v>
      </c>
    </row>
    <row r="1661" spans="1:22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 t="shared" si="157"/>
        <v>532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58"/>
        <v>113</v>
      </c>
      <c r="Q1661">
        <f t="shared" si="159"/>
        <v>12.53</v>
      </c>
      <c r="R1661" s="10" t="s">
        <v>8322</v>
      </c>
      <c r="S1661" t="s">
        <v>8343</v>
      </c>
      <c r="T1661" s="14">
        <f t="shared" si="160"/>
        <v>41596.913437499999</v>
      </c>
      <c r="U1661" s="14">
        <f t="shared" si="161"/>
        <v>41625.5</v>
      </c>
      <c r="V1661">
        <f t="shared" si="162"/>
        <v>2013</v>
      </c>
    </row>
    <row r="1662" spans="1:22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 t="shared" si="157"/>
        <v>542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58"/>
        <v>1254</v>
      </c>
      <c r="Q1662">
        <f t="shared" si="159"/>
        <v>27.86</v>
      </c>
      <c r="R1662" s="10" t="s">
        <v>8322</v>
      </c>
      <c r="S1662" t="s">
        <v>8343</v>
      </c>
      <c r="T1662" s="14">
        <f t="shared" si="160"/>
        <v>42459.693865740745</v>
      </c>
      <c r="U1662" s="14">
        <f t="shared" si="161"/>
        <v>42490.915972222225</v>
      </c>
      <c r="V1662">
        <f t="shared" si="162"/>
        <v>2016</v>
      </c>
    </row>
    <row r="1663" spans="1:22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 t="shared" si="157"/>
        <v>7999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58"/>
        <v>103</v>
      </c>
      <c r="Q1663">
        <f t="shared" si="159"/>
        <v>80.180000000000007</v>
      </c>
      <c r="R1663" s="10" t="s">
        <v>8322</v>
      </c>
      <c r="S1663" t="s">
        <v>8343</v>
      </c>
      <c r="T1663" s="14">
        <f t="shared" si="160"/>
        <v>42343.998043981483</v>
      </c>
      <c r="U1663" s="14">
        <f t="shared" si="161"/>
        <v>42386.875</v>
      </c>
      <c r="V1663">
        <f t="shared" si="162"/>
        <v>2015</v>
      </c>
    </row>
    <row r="1664" spans="1:22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 t="shared" si="157"/>
        <v>8106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58"/>
        <v>103</v>
      </c>
      <c r="Q1664">
        <f t="shared" si="159"/>
        <v>132.44</v>
      </c>
      <c r="R1664" s="10" t="s">
        <v>8322</v>
      </c>
      <c r="S1664" t="s">
        <v>8343</v>
      </c>
      <c r="T1664" s="14">
        <f t="shared" si="160"/>
        <v>40848.198333333334</v>
      </c>
      <c r="U1664" s="14">
        <f t="shared" si="161"/>
        <v>40908.239999999998</v>
      </c>
      <c r="V1664">
        <f t="shared" si="162"/>
        <v>2011</v>
      </c>
    </row>
    <row r="1665" spans="1:22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 t="shared" si="157"/>
        <v>1040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58"/>
        <v>108</v>
      </c>
      <c r="Q1665">
        <f t="shared" si="159"/>
        <v>33.75</v>
      </c>
      <c r="R1665" s="10" t="s">
        <v>8322</v>
      </c>
      <c r="S1665" t="s">
        <v>8343</v>
      </c>
      <c r="T1665" s="14">
        <f t="shared" si="160"/>
        <v>42006.02207175926</v>
      </c>
      <c r="U1665" s="14">
        <f t="shared" si="161"/>
        <v>42036.02207175926</v>
      </c>
      <c r="V1665">
        <f t="shared" si="162"/>
        <v>2015</v>
      </c>
    </row>
    <row r="1666" spans="1:22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 t="shared" si="157"/>
        <v>2780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58"/>
        <v>122</v>
      </c>
      <c r="Q1666">
        <f t="shared" si="159"/>
        <v>34.380000000000003</v>
      </c>
      <c r="R1666" s="10" t="s">
        <v>8322</v>
      </c>
      <c r="S1666" t="s">
        <v>8343</v>
      </c>
      <c r="T1666" s="14">
        <f t="shared" si="160"/>
        <v>40939.761782407404</v>
      </c>
      <c r="U1666" s="14">
        <f t="shared" si="161"/>
        <v>40984.165972222225</v>
      </c>
      <c r="V1666">
        <f t="shared" si="162"/>
        <v>2012</v>
      </c>
    </row>
    <row r="1667" spans="1:22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 t="shared" si="157"/>
        <v>3841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si="158"/>
        <v>119</v>
      </c>
      <c r="Q1667">
        <f t="shared" si="159"/>
        <v>44.96</v>
      </c>
      <c r="R1667" s="10" t="s">
        <v>8322</v>
      </c>
      <c r="S1667" t="s">
        <v>8343</v>
      </c>
      <c r="T1667" s="14">
        <f t="shared" si="160"/>
        <v>40564.649456018517</v>
      </c>
      <c r="U1667" s="14">
        <f t="shared" si="161"/>
        <v>40596.125</v>
      </c>
      <c r="V1667">
        <f t="shared" si="162"/>
        <v>2011</v>
      </c>
    </row>
    <row r="1668" spans="1:22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 t="shared" si="157"/>
        <v>3261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58"/>
        <v>161</v>
      </c>
      <c r="Q1668">
        <f t="shared" si="159"/>
        <v>41.04</v>
      </c>
      <c r="R1668" s="10" t="s">
        <v>8322</v>
      </c>
      <c r="S1668" t="s">
        <v>8343</v>
      </c>
      <c r="T1668" s="14">
        <f t="shared" si="160"/>
        <v>41331.253159722226</v>
      </c>
      <c r="U1668" s="14">
        <f t="shared" si="161"/>
        <v>41361.211493055554</v>
      </c>
      <c r="V1668">
        <f t="shared" si="162"/>
        <v>2013</v>
      </c>
    </row>
    <row r="1669" spans="1:22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 t="shared" si="157"/>
        <v>3857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58"/>
        <v>127</v>
      </c>
      <c r="Q1669">
        <f t="shared" si="159"/>
        <v>52.6</v>
      </c>
      <c r="R1669" s="10" t="s">
        <v>8322</v>
      </c>
      <c r="S1669" t="s">
        <v>8343</v>
      </c>
      <c r="T1669" s="14">
        <f t="shared" si="160"/>
        <v>41682.0705787037</v>
      </c>
      <c r="U1669" s="14">
        <f t="shared" si="161"/>
        <v>41709.290972222225</v>
      </c>
      <c r="V1669">
        <f t="shared" si="162"/>
        <v>2014</v>
      </c>
    </row>
    <row r="1670" spans="1:22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 t="shared" si="157"/>
        <v>8106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58"/>
        <v>103</v>
      </c>
      <c r="Q1670">
        <f t="shared" si="159"/>
        <v>70.78</v>
      </c>
      <c r="R1670" s="10" t="s">
        <v>8322</v>
      </c>
      <c r="S1670" t="s">
        <v>8343</v>
      </c>
      <c r="T1670" s="14">
        <f t="shared" si="160"/>
        <v>40845.14975694444</v>
      </c>
      <c r="U1670" s="14">
        <f t="shared" si="161"/>
        <v>40875.191423611112</v>
      </c>
      <c r="V1670">
        <f t="shared" si="162"/>
        <v>2011</v>
      </c>
    </row>
    <row r="1671" spans="1:22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 t="shared" si="157"/>
        <v>2398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58"/>
        <v>140</v>
      </c>
      <c r="Q1671">
        <f t="shared" si="159"/>
        <v>53.75</v>
      </c>
      <c r="R1671" s="10" t="s">
        <v>8322</v>
      </c>
      <c r="S1671" t="s">
        <v>8343</v>
      </c>
      <c r="T1671" s="14">
        <f t="shared" si="160"/>
        <v>42461.885138888887</v>
      </c>
      <c r="U1671" s="14">
        <f t="shared" si="161"/>
        <v>42521.885138888887</v>
      </c>
      <c r="V1671">
        <f t="shared" si="162"/>
        <v>2016</v>
      </c>
    </row>
    <row r="1672" spans="1:22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 t="shared" si="157"/>
        <v>1013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58"/>
        <v>103</v>
      </c>
      <c r="Q1672">
        <f t="shared" si="159"/>
        <v>44.61</v>
      </c>
      <c r="R1672" s="10" t="s">
        <v>8322</v>
      </c>
      <c r="S1672" t="s">
        <v>8343</v>
      </c>
      <c r="T1672" s="14">
        <f t="shared" si="160"/>
        <v>40313.930543981485</v>
      </c>
      <c r="U1672" s="14">
        <f t="shared" si="161"/>
        <v>40364.166666666664</v>
      </c>
      <c r="V1672">
        <f t="shared" si="162"/>
        <v>2010</v>
      </c>
    </row>
    <row r="1673" spans="1:22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 t="shared" si="157"/>
        <v>2007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58"/>
        <v>101</v>
      </c>
      <c r="Q1673">
        <f t="shared" si="159"/>
        <v>26.15</v>
      </c>
      <c r="R1673" s="10" t="s">
        <v>8322</v>
      </c>
      <c r="S1673" t="s">
        <v>8343</v>
      </c>
      <c r="T1673" s="14">
        <f t="shared" si="160"/>
        <v>42553.54414351852</v>
      </c>
      <c r="U1673" s="14">
        <f t="shared" si="161"/>
        <v>42583.54414351852</v>
      </c>
      <c r="V1673">
        <f t="shared" si="162"/>
        <v>2016</v>
      </c>
    </row>
    <row r="1674" spans="1:22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 t="shared" si="157"/>
        <v>1810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58"/>
        <v>113</v>
      </c>
      <c r="Q1674">
        <f t="shared" si="159"/>
        <v>39.18</v>
      </c>
      <c r="R1674" s="10" t="s">
        <v>8322</v>
      </c>
      <c r="S1674" t="s">
        <v>8343</v>
      </c>
      <c r="T1674" s="14">
        <f t="shared" si="160"/>
        <v>41034.656597222223</v>
      </c>
      <c r="U1674" s="14">
        <f t="shared" si="161"/>
        <v>41064.656597222223</v>
      </c>
      <c r="V1674">
        <f t="shared" si="162"/>
        <v>2012</v>
      </c>
    </row>
    <row r="1675" spans="1:22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 t="shared" si="157"/>
        <v>2395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58"/>
        <v>128</v>
      </c>
      <c r="Q1675">
        <f t="shared" si="159"/>
        <v>45.59</v>
      </c>
      <c r="R1675" s="10" t="s">
        <v>8322</v>
      </c>
      <c r="S1675" t="s">
        <v>8343</v>
      </c>
      <c r="T1675" s="14">
        <f t="shared" si="160"/>
        <v>42039.878379629634</v>
      </c>
      <c r="U1675" s="14">
        <f t="shared" si="161"/>
        <v>42069.878379629634</v>
      </c>
      <c r="V1675">
        <f t="shared" si="162"/>
        <v>2015</v>
      </c>
    </row>
    <row r="1676" spans="1:22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 t="shared" si="157"/>
        <v>7543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58"/>
        <v>202</v>
      </c>
      <c r="Q1676">
        <f t="shared" si="159"/>
        <v>89.25</v>
      </c>
      <c r="R1676" s="10" t="s">
        <v>8322</v>
      </c>
      <c r="S1676" t="s">
        <v>8343</v>
      </c>
      <c r="T1676" s="14">
        <f t="shared" si="160"/>
        <v>42569.605393518519</v>
      </c>
      <c r="U1676" s="14">
        <f t="shared" si="161"/>
        <v>42600.290972222225</v>
      </c>
      <c r="V1676">
        <f t="shared" si="162"/>
        <v>2016</v>
      </c>
    </row>
    <row r="1677" spans="1:22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 t="shared" si="157"/>
        <v>1187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58"/>
        <v>137</v>
      </c>
      <c r="Q1677">
        <f t="shared" si="159"/>
        <v>40.42</v>
      </c>
      <c r="R1677" s="10" t="s">
        <v>8322</v>
      </c>
      <c r="S1677" t="s">
        <v>8343</v>
      </c>
      <c r="T1677" s="14">
        <f t="shared" si="160"/>
        <v>40802.733101851853</v>
      </c>
      <c r="U1677" s="14">
        <f t="shared" si="161"/>
        <v>40832.918749999997</v>
      </c>
      <c r="V1677">
        <f t="shared" si="162"/>
        <v>2011</v>
      </c>
    </row>
    <row r="1678" spans="1:22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 t="shared" si="157"/>
        <v>3230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58"/>
        <v>115</v>
      </c>
      <c r="Q1678">
        <f t="shared" si="159"/>
        <v>82.38</v>
      </c>
      <c r="R1678" s="10" t="s">
        <v>8322</v>
      </c>
      <c r="S1678" t="s">
        <v>8343</v>
      </c>
      <c r="T1678" s="14">
        <f t="shared" si="160"/>
        <v>40973.72623842593</v>
      </c>
      <c r="U1678" s="14">
        <f t="shared" si="161"/>
        <v>41020.165972222225</v>
      </c>
      <c r="V1678">
        <f t="shared" si="162"/>
        <v>2012</v>
      </c>
    </row>
    <row r="1679" spans="1:22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 t="shared" si="157"/>
        <v>6350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58"/>
        <v>112</v>
      </c>
      <c r="Q1679">
        <f t="shared" si="159"/>
        <v>159.52000000000001</v>
      </c>
      <c r="R1679" s="10" t="s">
        <v>8322</v>
      </c>
      <c r="S1679" t="s">
        <v>8343</v>
      </c>
      <c r="T1679" s="14">
        <f t="shared" si="160"/>
        <v>42416.407129629632</v>
      </c>
      <c r="U1679" s="14">
        <f t="shared" si="161"/>
        <v>42476.249305555553</v>
      </c>
      <c r="V1679">
        <f t="shared" si="162"/>
        <v>2016</v>
      </c>
    </row>
    <row r="1680" spans="1:22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 t="shared" si="157"/>
        <v>1638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58"/>
        <v>118</v>
      </c>
      <c r="Q1680">
        <f t="shared" si="159"/>
        <v>36.24</v>
      </c>
      <c r="R1680" s="10" t="s">
        <v>8322</v>
      </c>
      <c r="S1680" t="s">
        <v>8343</v>
      </c>
      <c r="T1680" s="14">
        <f t="shared" si="160"/>
        <v>41662.854988425926</v>
      </c>
      <c r="U1680" s="14">
        <f t="shared" si="161"/>
        <v>41676.854988425926</v>
      </c>
      <c r="V1680">
        <f t="shared" si="162"/>
        <v>2014</v>
      </c>
    </row>
    <row r="1681" spans="1:22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 t="shared" si="157"/>
        <v>2750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58"/>
        <v>175</v>
      </c>
      <c r="Q1681">
        <f t="shared" si="159"/>
        <v>62.5</v>
      </c>
      <c r="R1681" s="10" t="s">
        <v>8322</v>
      </c>
      <c r="S1681" t="s">
        <v>8343</v>
      </c>
      <c r="T1681" s="14">
        <f t="shared" si="160"/>
        <v>40723.068807870368</v>
      </c>
      <c r="U1681" s="14">
        <f t="shared" si="161"/>
        <v>40746.068807870368</v>
      </c>
      <c r="V1681">
        <f t="shared" si="162"/>
        <v>2011</v>
      </c>
    </row>
    <row r="1682" spans="1:22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 t="shared" si="157"/>
        <v>1088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58"/>
        <v>118</v>
      </c>
      <c r="Q1682">
        <f t="shared" si="159"/>
        <v>47</v>
      </c>
      <c r="R1682" s="10" t="s">
        <v>8322</v>
      </c>
      <c r="S1682" t="s">
        <v>8343</v>
      </c>
      <c r="T1682" s="14">
        <f t="shared" si="160"/>
        <v>41802.757719907408</v>
      </c>
      <c r="U1682" s="14">
        <f t="shared" si="161"/>
        <v>41832.757719907408</v>
      </c>
      <c r="V1682">
        <f t="shared" si="162"/>
        <v>2014</v>
      </c>
    </row>
    <row r="1683" spans="1:22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 t="shared" si="157"/>
        <v>65462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58"/>
        <v>101</v>
      </c>
      <c r="Q1683">
        <f t="shared" si="159"/>
        <v>74.58</v>
      </c>
      <c r="R1683" s="10" t="s">
        <v>8322</v>
      </c>
      <c r="S1683" t="s">
        <v>8344</v>
      </c>
      <c r="T1683" s="14">
        <f t="shared" si="160"/>
        <v>42774.121342592596</v>
      </c>
      <c r="U1683" s="14">
        <f t="shared" si="161"/>
        <v>42823.083333333328</v>
      </c>
      <c r="V1683">
        <f t="shared" si="162"/>
        <v>2017</v>
      </c>
    </row>
    <row r="1684" spans="1:22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>
        <f t="shared" si="157"/>
        <v>3000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58"/>
        <v>0</v>
      </c>
      <c r="Q1684">
        <f t="shared" si="159"/>
        <v>0</v>
      </c>
      <c r="R1684" s="10" t="s">
        <v>8322</v>
      </c>
      <c r="S1684" t="s">
        <v>8344</v>
      </c>
      <c r="T1684" s="14">
        <f t="shared" si="160"/>
        <v>42779.21365740741</v>
      </c>
      <c r="U1684" s="14">
        <f t="shared" si="161"/>
        <v>42839.171990740739</v>
      </c>
      <c r="V1684">
        <f t="shared" si="162"/>
        <v>2017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 t="shared" si="157"/>
        <v>2130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58"/>
        <v>22</v>
      </c>
      <c r="Q1685">
        <f t="shared" si="159"/>
        <v>76</v>
      </c>
      <c r="R1685" s="10" t="s">
        <v>8322</v>
      </c>
      <c r="S1685" t="s">
        <v>8344</v>
      </c>
      <c r="T1685" s="14">
        <f t="shared" si="160"/>
        <v>42808.781689814816</v>
      </c>
      <c r="U1685" s="14">
        <f t="shared" si="161"/>
        <v>42832.781689814816</v>
      </c>
      <c r="V1685">
        <f t="shared" si="162"/>
        <v>2017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 t="shared" si="157"/>
        <v>8365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58"/>
        <v>109</v>
      </c>
      <c r="Q1686">
        <f t="shared" si="159"/>
        <v>86.44</v>
      </c>
      <c r="R1686" s="10" t="s">
        <v>8322</v>
      </c>
      <c r="S1686" t="s">
        <v>8344</v>
      </c>
      <c r="T1686" s="14">
        <f t="shared" si="160"/>
        <v>42783.815289351856</v>
      </c>
      <c r="U1686" s="14">
        <f t="shared" si="161"/>
        <v>42811.773622685185</v>
      </c>
      <c r="V1686">
        <f t="shared" si="162"/>
        <v>2017</v>
      </c>
    </row>
    <row r="1687" spans="1:22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 t="shared" si="157"/>
        <v>355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58"/>
        <v>103</v>
      </c>
      <c r="Q1687">
        <f t="shared" si="159"/>
        <v>24</v>
      </c>
      <c r="R1687" s="10" t="s">
        <v>8322</v>
      </c>
      <c r="S1687" t="s">
        <v>8344</v>
      </c>
      <c r="T1687" s="14">
        <f t="shared" si="160"/>
        <v>42788.2502662037</v>
      </c>
      <c r="U1687" s="14">
        <f t="shared" si="161"/>
        <v>42818.208599537036</v>
      </c>
      <c r="V1687">
        <f t="shared" si="162"/>
        <v>2017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 t="shared" si="157"/>
        <v>2509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58"/>
        <v>0</v>
      </c>
      <c r="Q1688">
        <f t="shared" si="159"/>
        <v>18</v>
      </c>
      <c r="R1688" s="10" t="s">
        <v>8322</v>
      </c>
      <c r="S1688" t="s">
        <v>8344</v>
      </c>
      <c r="T1688" s="14">
        <f t="shared" si="160"/>
        <v>42792.843969907408</v>
      </c>
      <c r="U1688" s="14">
        <f t="shared" si="161"/>
        <v>42852.802303240736</v>
      </c>
      <c r="V1688">
        <f t="shared" si="162"/>
        <v>2017</v>
      </c>
    </row>
    <row r="1689" spans="1:22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 t="shared" si="157"/>
        <v>6563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58"/>
        <v>31</v>
      </c>
      <c r="Q1689">
        <f t="shared" si="159"/>
        <v>80.13</v>
      </c>
      <c r="R1689" s="10" t="s">
        <v>8322</v>
      </c>
      <c r="S1689" t="s">
        <v>8344</v>
      </c>
      <c r="T1689" s="14">
        <f t="shared" si="160"/>
        <v>42802.046817129631</v>
      </c>
      <c r="U1689" s="14">
        <f t="shared" si="161"/>
        <v>42835.84375</v>
      </c>
      <c r="V1689">
        <f t="shared" si="162"/>
        <v>2017</v>
      </c>
    </row>
    <row r="1690" spans="1:22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 t="shared" si="157"/>
        <v>2886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58"/>
        <v>44</v>
      </c>
      <c r="Q1690">
        <f t="shared" si="159"/>
        <v>253.14</v>
      </c>
      <c r="R1690" s="10" t="s">
        <v>8322</v>
      </c>
      <c r="S1690" t="s">
        <v>8344</v>
      </c>
      <c r="T1690" s="14">
        <f t="shared" si="160"/>
        <v>42804.534652777773</v>
      </c>
      <c r="U1690" s="14">
        <f t="shared" si="161"/>
        <v>42834.492986111116</v>
      </c>
      <c r="V1690">
        <f t="shared" si="162"/>
        <v>2017</v>
      </c>
    </row>
    <row r="1691" spans="1:22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 t="shared" si="157"/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58"/>
        <v>100</v>
      </c>
      <c r="Q1691">
        <f t="shared" si="159"/>
        <v>171.43</v>
      </c>
      <c r="R1691" s="10" t="s">
        <v>8322</v>
      </c>
      <c r="S1691" t="s">
        <v>8344</v>
      </c>
      <c r="T1691" s="14">
        <f t="shared" si="160"/>
        <v>42780.942476851851</v>
      </c>
      <c r="U1691" s="14">
        <f t="shared" si="161"/>
        <v>42810.900810185187</v>
      </c>
      <c r="V1691">
        <f t="shared" si="162"/>
        <v>2017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 t="shared" si="157"/>
        <v>1568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58"/>
        <v>25</v>
      </c>
      <c r="Q1692">
        <f t="shared" si="159"/>
        <v>57.73</v>
      </c>
      <c r="R1692" s="10" t="s">
        <v>8322</v>
      </c>
      <c r="S1692" t="s">
        <v>8344</v>
      </c>
      <c r="T1692" s="14">
        <f t="shared" si="160"/>
        <v>42801.43104166667</v>
      </c>
      <c r="U1692" s="14">
        <f t="shared" si="161"/>
        <v>42831.389374999999</v>
      </c>
      <c r="V1692">
        <f t="shared" si="162"/>
        <v>2017</v>
      </c>
    </row>
    <row r="1693" spans="1:22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 t="shared" ref="F1693:F1756" si="163">ROUND(AVERAGE(D1693:E1693),0)</f>
        <v>20021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ref="P1693:P1756" si="164">ROUND(E1693/D1693*100,0)</f>
        <v>33</v>
      </c>
      <c r="Q1693">
        <f t="shared" ref="Q1693:Q1756" si="165">IFERROR(ROUND(E1693/M1693,2),0)</f>
        <v>264.26</v>
      </c>
      <c r="R1693" s="10" t="s">
        <v>8322</v>
      </c>
      <c r="S1693" t="s">
        <v>8344</v>
      </c>
      <c r="T1693" s="14">
        <f t="shared" ref="T1693:T1756" si="166">(((K1693/60)/60)/24)+DATE(1970,1,1)</f>
        <v>42795.701481481476</v>
      </c>
      <c r="U1693" s="14">
        <f t="shared" ref="U1693:U1756" si="167">(((J1693/60)/60)/24)+DATE(1970,1,1)</f>
        <v>42828.041666666672</v>
      </c>
      <c r="V1693">
        <f t="shared" ref="V1693:V1756" si="168">YEAR(T1693)</f>
        <v>2017</v>
      </c>
    </row>
    <row r="1694" spans="1:22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 t="shared" si="163"/>
        <v>3695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64"/>
        <v>48</v>
      </c>
      <c r="Q1694">
        <f t="shared" si="165"/>
        <v>159.33000000000001</v>
      </c>
      <c r="R1694" s="10" t="s">
        <v>8322</v>
      </c>
      <c r="S1694" t="s">
        <v>8344</v>
      </c>
      <c r="T1694" s="14">
        <f t="shared" si="166"/>
        <v>42788.151238425926</v>
      </c>
      <c r="U1694" s="14">
        <f t="shared" si="167"/>
        <v>42820.999305555553</v>
      </c>
      <c r="V1694">
        <f t="shared" si="168"/>
        <v>2017</v>
      </c>
    </row>
    <row r="1695" spans="1:22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 t="shared" si="163"/>
        <v>1640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64"/>
        <v>9</v>
      </c>
      <c r="Q1695">
        <f t="shared" si="165"/>
        <v>35</v>
      </c>
      <c r="R1695" s="10" t="s">
        <v>8322</v>
      </c>
      <c r="S1695" t="s">
        <v>8344</v>
      </c>
      <c r="T1695" s="14">
        <f t="shared" si="166"/>
        <v>42803.920277777783</v>
      </c>
      <c r="U1695" s="14">
        <f t="shared" si="167"/>
        <v>42834.833333333328</v>
      </c>
      <c r="V1695">
        <f t="shared" si="168"/>
        <v>2017</v>
      </c>
    </row>
    <row r="1696" spans="1:22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 t="shared" si="163"/>
        <v>5003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64"/>
        <v>0</v>
      </c>
      <c r="Q1696">
        <f t="shared" si="165"/>
        <v>5</v>
      </c>
      <c r="R1696" s="10" t="s">
        <v>8322</v>
      </c>
      <c r="S1696" t="s">
        <v>8344</v>
      </c>
      <c r="T1696" s="14">
        <f t="shared" si="166"/>
        <v>42791.669837962967</v>
      </c>
      <c r="U1696" s="14">
        <f t="shared" si="167"/>
        <v>42821.191666666666</v>
      </c>
      <c r="V1696">
        <f t="shared" si="168"/>
        <v>2017</v>
      </c>
    </row>
    <row r="1697" spans="1:22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 t="shared" si="163"/>
        <v>6703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64"/>
        <v>12</v>
      </c>
      <c r="Q1697">
        <f t="shared" si="165"/>
        <v>61.09</v>
      </c>
      <c r="R1697" s="10" t="s">
        <v>8322</v>
      </c>
      <c r="S1697" t="s">
        <v>8344</v>
      </c>
      <c r="T1697" s="14">
        <f t="shared" si="166"/>
        <v>42801.031412037039</v>
      </c>
      <c r="U1697" s="14">
        <f t="shared" si="167"/>
        <v>42835.041666666672</v>
      </c>
      <c r="V1697">
        <f t="shared" si="168"/>
        <v>2017</v>
      </c>
    </row>
    <row r="1698" spans="1:22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>
        <f t="shared" si="163"/>
        <v>150000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64"/>
        <v>0</v>
      </c>
      <c r="Q1698">
        <f t="shared" si="165"/>
        <v>0</v>
      </c>
      <c r="R1698" s="10" t="s">
        <v>8322</v>
      </c>
      <c r="S1698" t="s">
        <v>8344</v>
      </c>
      <c r="T1698" s="14">
        <f t="shared" si="166"/>
        <v>42796.069571759261</v>
      </c>
      <c r="U1698" s="14">
        <f t="shared" si="167"/>
        <v>42826.027905092589</v>
      </c>
      <c r="V1698">
        <f t="shared" si="168"/>
        <v>2017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 t="shared" si="163"/>
        <v>7513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64"/>
        <v>20</v>
      </c>
      <c r="Q1699">
        <f t="shared" si="165"/>
        <v>114.82</v>
      </c>
      <c r="R1699" s="10" t="s">
        <v>8322</v>
      </c>
      <c r="S1699" t="s">
        <v>8344</v>
      </c>
      <c r="T1699" s="14">
        <f t="shared" si="166"/>
        <v>42805.032962962956</v>
      </c>
      <c r="U1699" s="14">
        <f t="shared" si="167"/>
        <v>42834.991296296299</v>
      </c>
      <c r="V1699">
        <f t="shared" si="168"/>
        <v>2017</v>
      </c>
    </row>
    <row r="1700" spans="1:22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>
        <f t="shared" si="163"/>
        <v>62500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64"/>
        <v>0</v>
      </c>
      <c r="Q1700">
        <f t="shared" si="165"/>
        <v>0</v>
      </c>
      <c r="R1700" s="10" t="s">
        <v>8322</v>
      </c>
      <c r="S1700" t="s">
        <v>8344</v>
      </c>
      <c r="T1700" s="14">
        <f t="shared" si="166"/>
        <v>42796.207870370374</v>
      </c>
      <c r="U1700" s="14">
        <f t="shared" si="167"/>
        <v>42820.147916666669</v>
      </c>
      <c r="V1700">
        <f t="shared" si="168"/>
        <v>2017</v>
      </c>
    </row>
    <row r="1701" spans="1:22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 t="shared" si="163"/>
        <v>2661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64"/>
        <v>4</v>
      </c>
      <c r="Q1701">
        <f t="shared" si="165"/>
        <v>54</v>
      </c>
      <c r="R1701" s="10" t="s">
        <v>8322</v>
      </c>
      <c r="S1701" t="s">
        <v>8344</v>
      </c>
      <c r="T1701" s="14">
        <f t="shared" si="166"/>
        <v>42806.863946759258</v>
      </c>
      <c r="U1701" s="14">
        <f t="shared" si="167"/>
        <v>42836.863946759258</v>
      </c>
      <c r="V1701">
        <f t="shared" si="168"/>
        <v>2017</v>
      </c>
    </row>
    <row r="1702" spans="1:22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 t="shared" si="163"/>
        <v>12606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64"/>
        <v>26</v>
      </c>
      <c r="Q1702">
        <f t="shared" si="165"/>
        <v>65.97</v>
      </c>
      <c r="R1702" s="10" t="s">
        <v>8322</v>
      </c>
      <c r="S1702" t="s">
        <v>8344</v>
      </c>
      <c r="T1702" s="14">
        <f t="shared" si="166"/>
        <v>42796.071643518517</v>
      </c>
      <c r="U1702" s="14">
        <f t="shared" si="167"/>
        <v>42826.166666666672</v>
      </c>
      <c r="V1702">
        <f t="shared" si="168"/>
        <v>2017</v>
      </c>
    </row>
    <row r="1703" spans="1:22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 t="shared" si="163"/>
        <v>2530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64"/>
        <v>0</v>
      </c>
      <c r="Q1703">
        <f t="shared" si="165"/>
        <v>5</v>
      </c>
      <c r="R1703" s="10" t="s">
        <v>8322</v>
      </c>
      <c r="S1703" t="s">
        <v>8344</v>
      </c>
      <c r="T1703" s="14">
        <f t="shared" si="166"/>
        <v>41989.664409722223</v>
      </c>
      <c r="U1703" s="14">
        <f t="shared" si="167"/>
        <v>42019.664409722223</v>
      </c>
      <c r="V1703">
        <f t="shared" si="168"/>
        <v>2014</v>
      </c>
    </row>
    <row r="1704" spans="1:22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 t="shared" si="163"/>
        <v>8251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64"/>
        <v>0</v>
      </c>
      <c r="Q1704">
        <f t="shared" si="165"/>
        <v>1</v>
      </c>
      <c r="R1704" s="10" t="s">
        <v>8322</v>
      </c>
      <c r="S1704" t="s">
        <v>8344</v>
      </c>
      <c r="T1704" s="14">
        <f t="shared" si="166"/>
        <v>42063.869791666672</v>
      </c>
      <c r="U1704" s="14">
        <f t="shared" si="167"/>
        <v>42093.828125</v>
      </c>
      <c r="V1704">
        <f t="shared" si="168"/>
        <v>2015</v>
      </c>
    </row>
    <row r="1705" spans="1:22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 t="shared" si="163"/>
        <v>2526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64"/>
        <v>1</v>
      </c>
      <c r="Q1705">
        <f t="shared" si="165"/>
        <v>25.5</v>
      </c>
      <c r="R1705" s="10" t="s">
        <v>8322</v>
      </c>
      <c r="S1705" t="s">
        <v>8344</v>
      </c>
      <c r="T1705" s="14">
        <f t="shared" si="166"/>
        <v>42187.281678240746</v>
      </c>
      <c r="U1705" s="14">
        <f t="shared" si="167"/>
        <v>42247.281678240746</v>
      </c>
      <c r="V1705">
        <f t="shared" si="168"/>
        <v>2015</v>
      </c>
    </row>
    <row r="1706" spans="1:22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 t="shared" si="163"/>
        <v>1651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64"/>
        <v>65</v>
      </c>
      <c r="Q1706">
        <f t="shared" si="165"/>
        <v>118.36</v>
      </c>
      <c r="R1706" s="10" t="s">
        <v>8322</v>
      </c>
      <c r="S1706" t="s">
        <v>8344</v>
      </c>
      <c r="T1706" s="14">
        <f t="shared" si="166"/>
        <v>42021.139733796299</v>
      </c>
      <c r="U1706" s="14">
        <f t="shared" si="167"/>
        <v>42051.139733796299</v>
      </c>
      <c r="V1706">
        <f t="shared" si="168"/>
        <v>2015</v>
      </c>
    </row>
    <row r="1707" spans="1:22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>
        <f t="shared" si="163"/>
        <v>1000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64"/>
        <v>0</v>
      </c>
      <c r="Q1707">
        <f t="shared" si="165"/>
        <v>0</v>
      </c>
      <c r="R1707" s="10" t="s">
        <v>8322</v>
      </c>
      <c r="S1707" t="s">
        <v>8344</v>
      </c>
      <c r="T1707" s="14">
        <f t="shared" si="166"/>
        <v>42245.016736111109</v>
      </c>
      <c r="U1707" s="14">
        <f t="shared" si="167"/>
        <v>42256.666666666672</v>
      </c>
      <c r="V1707">
        <f t="shared" si="168"/>
        <v>2015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>
        <f t="shared" si="163"/>
        <v>2750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64"/>
        <v>0</v>
      </c>
      <c r="Q1708">
        <f t="shared" si="165"/>
        <v>0</v>
      </c>
      <c r="R1708" s="10" t="s">
        <v>8322</v>
      </c>
      <c r="S1708" t="s">
        <v>8344</v>
      </c>
      <c r="T1708" s="14">
        <f t="shared" si="166"/>
        <v>42179.306388888886</v>
      </c>
      <c r="U1708" s="14">
        <f t="shared" si="167"/>
        <v>42239.306388888886</v>
      </c>
      <c r="V1708">
        <f t="shared" si="168"/>
        <v>2015</v>
      </c>
    </row>
    <row r="1709" spans="1:22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 t="shared" si="163"/>
        <v>2744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64"/>
        <v>10</v>
      </c>
      <c r="Q1709">
        <f t="shared" si="165"/>
        <v>54.11</v>
      </c>
      <c r="R1709" s="10" t="s">
        <v>8322</v>
      </c>
      <c r="S1709" t="s">
        <v>8344</v>
      </c>
      <c r="T1709" s="14">
        <f t="shared" si="166"/>
        <v>42427.721006944441</v>
      </c>
      <c r="U1709" s="14">
        <f t="shared" si="167"/>
        <v>42457.679340277777</v>
      </c>
      <c r="V1709">
        <f t="shared" si="168"/>
        <v>2016</v>
      </c>
    </row>
    <row r="1710" spans="1:22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>
        <f t="shared" si="163"/>
        <v>3500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64"/>
        <v>0</v>
      </c>
      <c r="Q1710">
        <f t="shared" si="165"/>
        <v>0</v>
      </c>
      <c r="R1710" s="10" t="s">
        <v>8322</v>
      </c>
      <c r="S1710" t="s">
        <v>8344</v>
      </c>
      <c r="T1710" s="14">
        <f t="shared" si="166"/>
        <v>42451.866967592592</v>
      </c>
      <c r="U1710" s="14">
        <f t="shared" si="167"/>
        <v>42491.866967592592</v>
      </c>
      <c r="V1710">
        <f t="shared" si="168"/>
        <v>2016</v>
      </c>
    </row>
    <row r="1711" spans="1:22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 t="shared" si="163"/>
        <v>918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64"/>
        <v>5</v>
      </c>
      <c r="Q1711">
        <f t="shared" si="165"/>
        <v>21.25</v>
      </c>
      <c r="R1711" s="10" t="s">
        <v>8322</v>
      </c>
      <c r="S1711" t="s">
        <v>8344</v>
      </c>
      <c r="T1711" s="14">
        <f t="shared" si="166"/>
        <v>41841.56381944444</v>
      </c>
      <c r="U1711" s="14">
        <f t="shared" si="167"/>
        <v>41882.818749999999</v>
      </c>
      <c r="V1711">
        <f t="shared" si="168"/>
        <v>2014</v>
      </c>
    </row>
    <row r="1712" spans="1:22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 t="shared" si="163"/>
        <v>2517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64"/>
        <v>1</v>
      </c>
      <c r="Q1712">
        <f t="shared" si="165"/>
        <v>34</v>
      </c>
      <c r="R1712" s="10" t="s">
        <v>8322</v>
      </c>
      <c r="S1712" t="s">
        <v>8344</v>
      </c>
      <c r="T1712" s="14">
        <f t="shared" si="166"/>
        <v>42341.59129629629</v>
      </c>
      <c r="U1712" s="14">
        <f t="shared" si="167"/>
        <v>42387.541666666672</v>
      </c>
      <c r="V1712">
        <f t="shared" si="168"/>
        <v>2015</v>
      </c>
    </row>
    <row r="1713" spans="1:22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 t="shared" si="163"/>
        <v>5525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64"/>
        <v>11</v>
      </c>
      <c r="Q1713">
        <f t="shared" si="165"/>
        <v>525</v>
      </c>
      <c r="R1713" s="10" t="s">
        <v>8322</v>
      </c>
      <c r="S1713" t="s">
        <v>8344</v>
      </c>
      <c r="T1713" s="14">
        <f t="shared" si="166"/>
        <v>41852.646226851852</v>
      </c>
      <c r="U1713" s="14">
        <f t="shared" si="167"/>
        <v>41883.646226851852</v>
      </c>
      <c r="V1713">
        <f t="shared" si="168"/>
        <v>2014</v>
      </c>
    </row>
    <row r="1714" spans="1:22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>
        <f t="shared" si="163"/>
        <v>2500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64"/>
        <v>0</v>
      </c>
      <c r="Q1714">
        <f t="shared" si="165"/>
        <v>0</v>
      </c>
      <c r="R1714" s="10" t="s">
        <v>8322</v>
      </c>
      <c r="S1714" t="s">
        <v>8344</v>
      </c>
      <c r="T1714" s="14">
        <f t="shared" si="166"/>
        <v>42125.913807870369</v>
      </c>
      <c r="U1714" s="14">
        <f t="shared" si="167"/>
        <v>42185.913807870369</v>
      </c>
      <c r="V1714">
        <f t="shared" si="168"/>
        <v>2015</v>
      </c>
    </row>
    <row r="1715" spans="1:22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 t="shared" si="163"/>
        <v>1525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64"/>
        <v>2</v>
      </c>
      <c r="Q1715">
        <f t="shared" si="165"/>
        <v>50</v>
      </c>
      <c r="R1715" s="10" t="s">
        <v>8322</v>
      </c>
      <c r="S1715" t="s">
        <v>8344</v>
      </c>
      <c r="T1715" s="14">
        <f t="shared" si="166"/>
        <v>41887.801064814819</v>
      </c>
      <c r="U1715" s="14">
        <f t="shared" si="167"/>
        <v>41917.801064814819</v>
      </c>
      <c r="V1715">
        <f t="shared" si="168"/>
        <v>2014</v>
      </c>
    </row>
    <row r="1716" spans="1:22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 t="shared" si="163"/>
        <v>13484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64"/>
        <v>8</v>
      </c>
      <c r="Q1716">
        <f t="shared" si="165"/>
        <v>115.71</v>
      </c>
      <c r="R1716" s="10" t="s">
        <v>8322</v>
      </c>
      <c r="S1716" t="s">
        <v>8344</v>
      </c>
      <c r="T1716" s="14">
        <f t="shared" si="166"/>
        <v>42095.918530092589</v>
      </c>
      <c r="U1716" s="14">
        <f t="shared" si="167"/>
        <v>42125.918530092589</v>
      </c>
      <c r="V1716">
        <f t="shared" si="168"/>
        <v>2015</v>
      </c>
    </row>
    <row r="1717" spans="1:22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 t="shared" si="163"/>
        <v>2506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64"/>
        <v>0</v>
      </c>
      <c r="Q1717">
        <f t="shared" si="165"/>
        <v>5.5</v>
      </c>
      <c r="R1717" s="10" t="s">
        <v>8322</v>
      </c>
      <c r="S1717" t="s">
        <v>8344</v>
      </c>
      <c r="T1717" s="14">
        <f t="shared" si="166"/>
        <v>42064.217418981483</v>
      </c>
      <c r="U1717" s="14">
        <f t="shared" si="167"/>
        <v>42094.140277777777</v>
      </c>
      <c r="V1717">
        <f t="shared" si="168"/>
        <v>2015</v>
      </c>
    </row>
    <row r="1718" spans="1:22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 t="shared" si="163"/>
        <v>1075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64"/>
        <v>8</v>
      </c>
      <c r="Q1718">
        <f t="shared" si="165"/>
        <v>50</v>
      </c>
      <c r="R1718" s="10" t="s">
        <v>8322</v>
      </c>
      <c r="S1718" t="s">
        <v>8344</v>
      </c>
      <c r="T1718" s="14">
        <f t="shared" si="166"/>
        <v>42673.577534722222</v>
      </c>
      <c r="U1718" s="14">
        <f t="shared" si="167"/>
        <v>42713.619201388887</v>
      </c>
      <c r="V1718">
        <f t="shared" si="168"/>
        <v>2016</v>
      </c>
    </row>
    <row r="1719" spans="1:22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 t="shared" si="163"/>
        <v>2330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64"/>
        <v>43</v>
      </c>
      <c r="Q1719">
        <f t="shared" si="165"/>
        <v>34.020000000000003</v>
      </c>
      <c r="R1719" s="10" t="s">
        <v>8322</v>
      </c>
      <c r="S1719" t="s">
        <v>8344</v>
      </c>
      <c r="T1719" s="14">
        <f t="shared" si="166"/>
        <v>42460.98192129629</v>
      </c>
      <c r="U1719" s="14">
        <f t="shared" si="167"/>
        <v>42481.166666666672</v>
      </c>
      <c r="V1719">
        <f t="shared" si="168"/>
        <v>2016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 t="shared" si="163"/>
        <v>17538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64"/>
        <v>0</v>
      </c>
      <c r="Q1720">
        <f t="shared" si="165"/>
        <v>37.5</v>
      </c>
      <c r="R1720" s="10" t="s">
        <v>8322</v>
      </c>
      <c r="S1720" t="s">
        <v>8344</v>
      </c>
      <c r="T1720" s="14">
        <f t="shared" si="166"/>
        <v>42460.610520833332</v>
      </c>
      <c r="U1720" s="14">
        <f t="shared" si="167"/>
        <v>42504.207638888889</v>
      </c>
      <c r="V1720">
        <f t="shared" si="168"/>
        <v>2016</v>
      </c>
    </row>
    <row r="1721" spans="1:22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 t="shared" si="163"/>
        <v>2018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64"/>
        <v>1</v>
      </c>
      <c r="Q1721">
        <f t="shared" si="165"/>
        <v>11.67</v>
      </c>
      <c r="R1721" s="10" t="s">
        <v>8322</v>
      </c>
      <c r="S1721" t="s">
        <v>8344</v>
      </c>
      <c r="T1721" s="14">
        <f t="shared" si="166"/>
        <v>41869.534618055557</v>
      </c>
      <c r="U1721" s="14">
        <f t="shared" si="167"/>
        <v>41899.534618055557</v>
      </c>
      <c r="V1721">
        <f t="shared" si="168"/>
        <v>2014</v>
      </c>
    </row>
    <row r="1722" spans="1:22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 t="shared" si="163"/>
        <v>2113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64"/>
        <v>6</v>
      </c>
      <c r="Q1722">
        <f t="shared" si="165"/>
        <v>28.13</v>
      </c>
      <c r="R1722" s="10" t="s">
        <v>8322</v>
      </c>
      <c r="S1722" t="s">
        <v>8344</v>
      </c>
      <c r="T1722" s="14">
        <f t="shared" si="166"/>
        <v>41922.783229166671</v>
      </c>
      <c r="U1722" s="14">
        <f t="shared" si="167"/>
        <v>41952.824895833335</v>
      </c>
      <c r="V1722">
        <f t="shared" si="168"/>
        <v>2014</v>
      </c>
    </row>
    <row r="1723" spans="1:22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>
        <f t="shared" si="163"/>
        <v>2500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64"/>
        <v>0</v>
      </c>
      <c r="Q1723">
        <f t="shared" si="165"/>
        <v>0</v>
      </c>
      <c r="R1723" s="10" t="s">
        <v>8322</v>
      </c>
      <c r="S1723" t="s">
        <v>8344</v>
      </c>
      <c r="T1723" s="14">
        <f t="shared" si="166"/>
        <v>42319.461377314816</v>
      </c>
      <c r="U1723" s="14">
        <f t="shared" si="167"/>
        <v>42349.461377314816</v>
      </c>
      <c r="V1723">
        <f t="shared" si="168"/>
        <v>2015</v>
      </c>
    </row>
    <row r="1724" spans="1:22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 t="shared" si="163"/>
        <v>1441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64"/>
        <v>0</v>
      </c>
      <c r="Q1724">
        <f t="shared" si="165"/>
        <v>1</v>
      </c>
      <c r="R1724" s="10" t="s">
        <v>8322</v>
      </c>
      <c r="S1724" t="s">
        <v>8344</v>
      </c>
      <c r="T1724" s="14">
        <f t="shared" si="166"/>
        <v>42425.960983796293</v>
      </c>
      <c r="U1724" s="14">
        <f t="shared" si="167"/>
        <v>42463.006944444445</v>
      </c>
      <c r="V1724">
        <f t="shared" si="168"/>
        <v>2016</v>
      </c>
    </row>
    <row r="1725" spans="1:22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 t="shared" si="163"/>
        <v>5325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64"/>
        <v>7</v>
      </c>
      <c r="Q1725">
        <f t="shared" si="165"/>
        <v>216.67</v>
      </c>
      <c r="R1725" s="10" t="s">
        <v>8322</v>
      </c>
      <c r="S1725" t="s">
        <v>8344</v>
      </c>
      <c r="T1725" s="14">
        <f t="shared" si="166"/>
        <v>42129.82540509259</v>
      </c>
      <c r="U1725" s="14">
        <f t="shared" si="167"/>
        <v>42186.25</v>
      </c>
      <c r="V1725">
        <f t="shared" si="168"/>
        <v>2015</v>
      </c>
    </row>
    <row r="1726" spans="1:22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 t="shared" si="163"/>
        <v>3018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64"/>
        <v>1</v>
      </c>
      <c r="Q1726">
        <f t="shared" si="165"/>
        <v>8.75</v>
      </c>
      <c r="R1726" s="10" t="s">
        <v>8322</v>
      </c>
      <c r="S1726" t="s">
        <v>8344</v>
      </c>
      <c r="T1726" s="14">
        <f t="shared" si="166"/>
        <v>41912.932430555556</v>
      </c>
      <c r="U1726" s="14">
        <f t="shared" si="167"/>
        <v>41942.932430555556</v>
      </c>
      <c r="V1726">
        <f t="shared" si="168"/>
        <v>2014</v>
      </c>
    </row>
    <row r="1727" spans="1:22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 t="shared" si="163"/>
        <v>3030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64"/>
        <v>10</v>
      </c>
      <c r="Q1727">
        <f t="shared" si="165"/>
        <v>62.22</v>
      </c>
      <c r="R1727" s="10" t="s">
        <v>8322</v>
      </c>
      <c r="S1727" t="s">
        <v>8344</v>
      </c>
      <c r="T1727" s="14">
        <f t="shared" si="166"/>
        <v>41845.968159722222</v>
      </c>
      <c r="U1727" s="14">
        <f t="shared" si="167"/>
        <v>41875.968159722222</v>
      </c>
      <c r="V1727">
        <f t="shared" si="168"/>
        <v>2014</v>
      </c>
    </row>
    <row r="1728" spans="1:22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 t="shared" si="163"/>
        <v>4348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64"/>
        <v>34</v>
      </c>
      <c r="Q1728">
        <f t="shared" si="165"/>
        <v>137.25</v>
      </c>
      <c r="R1728" s="10" t="s">
        <v>8322</v>
      </c>
      <c r="S1728" t="s">
        <v>8344</v>
      </c>
      <c r="T1728" s="14">
        <f t="shared" si="166"/>
        <v>41788.919722222221</v>
      </c>
      <c r="U1728" s="14">
        <f t="shared" si="167"/>
        <v>41817.919722222221</v>
      </c>
      <c r="V1728">
        <f t="shared" si="168"/>
        <v>2014</v>
      </c>
    </row>
    <row r="1729" spans="1:22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 t="shared" si="163"/>
        <v>1501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64"/>
        <v>0</v>
      </c>
      <c r="Q1729">
        <f t="shared" si="165"/>
        <v>1</v>
      </c>
      <c r="R1729" s="10" t="s">
        <v>8322</v>
      </c>
      <c r="S1729" t="s">
        <v>8344</v>
      </c>
      <c r="T1729" s="14">
        <f t="shared" si="166"/>
        <v>42044.927974537044</v>
      </c>
      <c r="U1729" s="14">
        <f t="shared" si="167"/>
        <v>42099.458333333328</v>
      </c>
      <c r="V1729">
        <f t="shared" si="168"/>
        <v>2015</v>
      </c>
    </row>
    <row r="1730" spans="1:22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 t="shared" si="163"/>
        <v>1053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64"/>
        <v>68</v>
      </c>
      <c r="Q1730">
        <f t="shared" si="165"/>
        <v>122.14</v>
      </c>
      <c r="R1730" s="10" t="s">
        <v>8322</v>
      </c>
      <c r="S1730" t="s">
        <v>8344</v>
      </c>
      <c r="T1730" s="14">
        <f t="shared" si="166"/>
        <v>42268.625856481478</v>
      </c>
      <c r="U1730" s="14">
        <f t="shared" si="167"/>
        <v>42298.625856481478</v>
      </c>
      <c r="V1730">
        <f t="shared" si="168"/>
        <v>2015</v>
      </c>
    </row>
    <row r="1731" spans="1:22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>
        <f t="shared" si="163"/>
        <v>5000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si="164"/>
        <v>0</v>
      </c>
      <c r="Q1731">
        <f t="shared" si="165"/>
        <v>0</v>
      </c>
      <c r="R1731" s="10" t="s">
        <v>8322</v>
      </c>
      <c r="S1731" t="s">
        <v>8344</v>
      </c>
      <c r="T1731" s="14">
        <f t="shared" si="166"/>
        <v>42471.052152777775</v>
      </c>
      <c r="U1731" s="14">
        <f t="shared" si="167"/>
        <v>42531.052152777775</v>
      </c>
      <c r="V1731">
        <f t="shared" si="168"/>
        <v>2016</v>
      </c>
    </row>
    <row r="1732" spans="1:22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>
        <f t="shared" si="163"/>
        <v>1500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64"/>
        <v>0</v>
      </c>
      <c r="Q1732">
        <f t="shared" si="165"/>
        <v>0</v>
      </c>
      <c r="R1732" s="10" t="s">
        <v>8322</v>
      </c>
      <c r="S1732" t="s">
        <v>8344</v>
      </c>
      <c r="T1732" s="14">
        <f t="shared" si="166"/>
        <v>42272.087766203709</v>
      </c>
      <c r="U1732" s="14">
        <f t="shared" si="167"/>
        <v>42302.087766203709</v>
      </c>
      <c r="V1732">
        <f t="shared" si="168"/>
        <v>2015</v>
      </c>
    </row>
    <row r="1733" spans="1:22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>
        <f t="shared" si="163"/>
        <v>500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64"/>
        <v>0</v>
      </c>
      <c r="Q1733">
        <f t="shared" si="165"/>
        <v>0</v>
      </c>
      <c r="R1733" s="10" t="s">
        <v>8322</v>
      </c>
      <c r="S1733" t="s">
        <v>8344</v>
      </c>
      <c r="T1733" s="14">
        <f t="shared" si="166"/>
        <v>42152.906851851847</v>
      </c>
      <c r="U1733" s="14">
        <f t="shared" si="167"/>
        <v>42166.625</v>
      </c>
      <c r="V1733">
        <f t="shared" si="168"/>
        <v>2015</v>
      </c>
    </row>
    <row r="1734" spans="1:22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>
        <f t="shared" si="163"/>
        <v>2000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64"/>
        <v>0</v>
      </c>
      <c r="Q1734">
        <f t="shared" si="165"/>
        <v>0</v>
      </c>
      <c r="R1734" s="10" t="s">
        <v>8322</v>
      </c>
      <c r="S1734" t="s">
        <v>8344</v>
      </c>
      <c r="T1734" s="14">
        <f t="shared" si="166"/>
        <v>42325.683807870373</v>
      </c>
      <c r="U1734" s="14">
        <f t="shared" si="167"/>
        <v>42385.208333333328</v>
      </c>
      <c r="V1734">
        <f t="shared" si="168"/>
        <v>2015</v>
      </c>
    </row>
    <row r="1735" spans="1:22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>
        <f t="shared" si="163"/>
        <v>5000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64"/>
        <v>0</v>
      </c>
      <c r="Q1735">
        <f t="shared" si="165"/>
        <v>0</v>
      </c>
      <c r="R1735" s="10" t="s">
        <v>8322</v>
      </c>
      <c r="S1735" t="s">
        <v>8344</v>
      </c>
      <c r="T1735" s="14">
        <f t="shared" si="166"/>
        <v>42614.675625000003</v>
      </c>
      <c r="U1735" s="14">
        <f t="shared" si="167"/>
        <v>42626.895833333328</v>
      </c>
      <c r="V1735">
        <f t="shared" si="168"/>
        <v>2016</v>
      </c>
    </row>
    <row r="1736" spans="1:22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 t="shared" si="163"/>
        <v>2251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64"/>
        <v>0</v>
      </c>
      <c r="Q1736">
        <f t="shared" si="165"/>
        <v>1</v>
      </c>
      <c r="R1736" s="10" t="s">
        <v>8322</v>
      </c>
      <c r="S1736" t="s">
        <v>8344</v>
      </c>
      <c r="T1736" s="14">
        <f t="shared" si="166"/>
        <v>42102.036527777775</v>
      </c>
      <c r="U1736" s="14">
        <f t="shared" si="167"/>
        <v>42132.036527777775</v>
      </c>
      <c r="V1736">
        <f t="shared" si="168"/>
        <v>2015</v>
      </c>
    </row>
    <row r="1737" spans="1:22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 t="shared" si="163"/>
        <v>555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64"/>
        <v>11</v>
      </c>
      <c r="Q1737">
        <f t="shared" si="165"/>
        <v>55</v>
      </c>
      <c r="R1737" s="10" t="s">
        <v>8322</v>
      </c>
      <c r="S1737" t="s">
        <v>8344</v>
      </c>
      <c r="T1737" s="14">
        <f t="shared" si="166"/>
        <v>42559.814178240747</v>
      </c>
      <c r="U1737" s="14">
        <f t="shared" si="167"/>
        <v>42589.814178240747</v>
      </c>
      <c r="V1737">
        <f t="shared" si="168"/>
        <v>2016</v>
      </c>
    </row>
    <row r="1738" spans="1:22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 t="shared" si="163"/>
        <v>1511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64"/>
        <v>1</v>
      </c>
      <c r="Q1738">
        <f t="shared" si="165"/>
        <v>22</v>
      </c>
      <c r="R1738" s="10" t="s">
        <v>8322</v>
      </c>
      <c r="S1738" t="s">
        <v>8344</v>
      </c>
      <c r="T1738" s="14">
        <f t="shared" si="166"/>
        <v>42286.861493055556</v>
      </c>
      <c r="U1738" s="14">
        <f t="shared" si="167"/>
        <v>42316.90315972222</v>
      </c>
      <c r="V1738">
        <f t="shared" si="168"/>
        <v>2015</v>
      </c>
    </row>
    <row r="1739" spans="1:22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 t="shared" si="163"/>
        <v>2425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64"/>
        <v>21</v>
      </c>
      <c r="Q1739">
        <f t="shared" si="165"/>
        <v>56.67</v>
      </c>
      <c r="R1739" s="10" t="s">
        <v>8322</v>
      </c>
      <c r="S1739" t="s">
        <v>8344</v>
      </c>
      <c r="T1739" s="14">
        <f t="shared" si="166"/>
        <v>42175.948981481488</v>
      </c>
      <c r="U1739" s="14">
        <f t="shared" si="167"/>
        <v>42205.948981481488</v>
      </c>
      <c r="V1739">
        <f t="shared" si="168"/>
        <v>2015</v>
      </c>
    </row>
    <row r="1740" spans="1:22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 t="shared" si="163"/>
        <v>2510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64"/>
        <v>0</v>
      </c>
      <c r="Q1740">
        <f t="shared" si="165"/>
        <v>20</v>
      </c>
      <c r="R1740" s="10" t="s">
        <v>8322</v>
      </c>
      <c r="S1740" t="s">
        <v>8344</v>
      </c>
      <c r="T1740" s="14">
        <f t="shared" si="166"/>
        <v>41884.874328703707</v>
      </c>
      <c r="U1740" s="14">
        <f t="shared" si="167"/>
        <v>41914.874328703707</v>
      </c>
      <c r="V1740">
        <f t="shared" si="168"/>
        <v>2014</v>
      </c>
    </row>
    <row r="1741" spans="1:22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 t="shared" si="163"/>
        <v>501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64"/>
        <v>0</v>
      </c>
      <c r="Q1741">
        <f t="shared" si="165"/>
        <v>1</v>
      </c>
      <c r="R1741" s="10" t="s">
        <v>8322</v>
      </c>
      <c r="S1741" t="s">
        <v>8344</v>
      </c>
      <c r="T1741" s="14">
        <f t="shared" si="166"/>
        <v>42435.874212962968</v>
      </c>
      <c r="U1741" s="14">
        <f t="shared" si="167"/>
        <v>42494.832546296297</v>
      </c>
      <c r="V1741">
        <f t="shared" si="168"/>
        <v>2016</v>
      </c>
    </row>
    <row r="1742" spans="1:22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>
        <f t="shared" si="163"/>
        <v>1500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64"/>
        <v>0</v>
      </c>
      <c r="Q1742">
        <f t="shared" si="165"/>
        <v>0</v>
      </c>
      <c r="R1742" s="10" t="s">
        <v>8322</v>
      </c>
      <c r="S1742" t="s">
        <v>8344</v>
      </c>
      <c r="T1742" s="14">
        <f t="shared" si="166"/>
        <v>42171.817384259266</v>
      </c>
      <c r="U1742" s="14">
        <f t="shared" si="167"/>
        <v>42201.817384259266</v>
      </c>
      <c r="V1742">
        <f t="shared" si="168"/>
        <v>2015</v>
      </c>
    </row>
    <row r="1743" spans="1:22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 t="shared" si="163"/>
        <v>1265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64"/>
        <v>111</v>
      </c>
      <c r="Q1743">
        <f t="shared" si="165"/>
        <v>25.58</v>
      </c>
      <c r="R1743" s="10" t="s">
        <v>8335</v>
      </c>
      <c r="S1743" t="s">
        <v>8336</v>
      </c>
      <c r="T1743" s="14">
        <f t="shared" si="166"/>
        <v>42120.628136574072</v>
      </c>
      <c r="U1743" s="14">
        <f t="shared" si="167"/>
        <v>42165.628136574072</v>
      </c>
      <c r="V1743">
        <f t="shared" si="168"/>
        <v>2015</v>
      </c>
    </row>
    <row r="1744" spans="1:22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 t="shared" si="163"/>
        <v>2088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64"/>
        <v>109</v>
      </c>
      <c r="Q1744">
        <f t="shared" si="165"/>
        <v>63.97</v>
      </c>
      <c r="R1744" s="10" t="s">
        <v>8335</v>
      </c>
      <c r="S1744" t="s">
        <v>8336</v>
      </c>
      <c r="T1744" s="14">
        <f t="shared" si="166"/>
        <v>42710.876967592587</v>
      </c>
      <c r="U1744" s="14">
        <f t="shared" si="167"/>
        <v>42742.875</v>
      </c>
      <c r="V1744">
        <f t="shared" si="168"/>
        <v>2016</v>
      </c>
    </row>
    <row r="1745" spans="1:22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 t="shared" si="163"/>
        <v>6013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64"/>
        <v>100</v>
      </c>
      <c r="Q1745">
        <f t="shared" si="165"/>
        <v>89.93</v>
      </c>
      <c r="R1745" s="10" t="s">
        <v>8335</v>
      </c>
      <c r="S1745" t="s">
        <v>8336</v>
      </c>
      <c r="T1745" s="14">
        <f t="shared" si="166"/>
        <v>42586.925636574073</v>
      </c>
      <c r="U1745" s="14">
        <f t="shared" si="167"/>
        <v>42609.165972222225</v>
      </c>
      <c r="V1745">
        <f t="shared" si="168"/>
        <v>2016</v>
      </c>
    </row>
    <row r="1746" spans="1:22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 t="shared" si="163"/>
        <v>6008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64"/>
        <v>118</v>
      </c>
      <c r="Q1746">
        <f t="shared" si="165"/>
        <v>93.07</v>
      </c>
      <c r="R1746" s="10" t="s">
        <v>8335</v>
      </c>
      <c r="S1746" t="s">
        <v>8336</v>
      </c>
      <c r="T1746" s="14">
        <f t="shared" si="166"/>
        <v>42026.605057870373</v>
      </c>
      <c r="U1746" s="14">
        <f t="shared" si="167"/>
        <v>42071.563391203701</v>
      </c>
      <c r="V1746">
        <f t="shared" si="168"/>
        <v>2015</v>
      </c>
    </row>
    <row r="1747" spans="1:22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 t="shared" si="163"/>
        <v>7491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64"/>
        <v>114</v>
      </c>
      <c r="Q1747">
        <f t="shared" si="165"/>
        <v>89.67</v>
      </c>
      <c r="R1747" s="10" t="s">
        <v>8335</v>
      </c>
      <c r="S1747" t="s">
        <v>8336</v>
      </c>
      <c r="T1747" s="14">
        <f t="shared" si="166"/>
        <v>42690.259699074071</v>
      </c>
      <c r="U1747" s="14">
        <f t="shared" si="167"/>
        <v>42726.083333333328</v>
      </c>
      <c r="V1747">
        <f t="shared" si="168"/>
        <v>2016</v>
      </c>
    </row>
    <row r="1748" spans="1:22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 t="shared" si="163"/>
        <v>18608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64"/>
        <v>148</v>
      </c>
      <c r="Q1748">
        <f t="shared" si="165"/>
        <v>207.62</v>
      </c>
      <c r="R1748" s="10" t="s">
        <v>8335</v>
      </c>
      <c r="S1748" t="s">
        <v>8336</v>
      </c>
      <c r="T1748" s="14">
        <f t="shared" si="166"/>
        <v>42668.176701388889</v>
      </c>
      <c r="U1748" s="14">
        <f t="shared" si="167"/>
        <v>42698.083333333328</v>
      </c>
      <c r="V1748">
        <f t="shared" si="168"/>
        <v>2016</v>
      </c>
    </row>
    <row r="1749" spans="1:22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 t="shared" si="163"/>
        <v>9223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64"/>
        <v>105</v>
      </c>
      <c r="Q1749">
        <f t="shared" si="165"/>
        <v>59.41</v>
      </c>
      <c r="R1749" s="10" t="s">
        <v>8335</v>
      </c>
      <c r="S1749" t="s">
        <v>8336</v>
      </c>
      <c r="T1749" s="14">
        <f t="shared" si="166"/>
        <v>42292.435532407413</v>
      </c>
      <c r="U1749" s="14">
        <f t="shared" si="167"/>
        <v>42321.625</v>
      </c>
      <c r="V1749">
        <f t="shared" si="168"/>
        <v>2015</v>
      </c>
    </row>
    <row r="1750" spans="1:22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 t="shared" si="163"/>
        <v>57487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64"/>
        <v>130</v>
      </c>
      <c r="Q1750">
        <f t="shared" si="165"/>
        <v>358.97</v>
      </c>
      <c r="R1750" s="10" t="s">
        <v>8335</v>
      </c>
      <c r="S1750" t="s">
        <v>8336</v>
      </c>
      <c r="T1750" s="14">
        <f t="shared" si="166"/>
        <v>42219.950729166667</v>
      </c>
      <c r="U1750" s="14">
        <f t="shared" si="167"/>
        <v>42249.950729166667</v>
      </c>
      <c r="V1750">
        <f t="shared" si="168"/>
        <v>2015</v>
      </c>
    </row>
    <row r="1751" spans="1:22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 t="shared" si="163"/>
        <v>11230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64"/>
        <v>123</v>
      </c>
      <c r="Q1751">
        <f t="shared" si="165"/>
        <v>94.74</v>
      </c>
      <c r="R1751" s="10" t="s">
        <v>8335</v>
      </c>
      <c r="S1751" t="s">
        <v>8336</v>
      </c>
      <c r="T1751" s="14">
        <f t="shared" si="166"/>
        <v>42758.975937499999</v>
      </c>
      <c r="U1751" s="14">
        <f t="shared" si="167"/>
        <v>42795.791666666672</v>
      </c>
      <c r="V1751">
        <f t="shared" si="168"/>
        <v>2017</v>
      </c>
    </row>
    <row r="1752" spans="1:22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 t="shared" si="163"/>
        <v>7541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64"/>
        <v>202</v>
      </c>
      <c r="Q1752">
        <f t="shared" si="165"/>
        <v>80.650000000000006</v>
      </c>
      <c r="R1752" s="10" t="s">
        <v>8335</v>
      </c>
      <c r="S1752" t="s">
        <v>8336</v>
      </c>
      <c r="T1752" s="14">
        <f t="shared" si="166"/>
        <v>42454.836851851855</v>
      </c>
      <c r="U1752" s="14">
        <f t="shared" si="167"/>
        <v>42479.836851851855</v>
      </c>
      <c r="V1752">
        <f t="shared" si="168"/>
        <v>2016</v>
      </c>
    </row>
    <row r="1753" spans="1:22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 t="shared" si="163"/>
        <v>10145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64"/>
        <v>103</v>
      </c>
      <c r="Q1753">
        <f t="shared" si="165"/>
        <v>168.69</v>
      </c>
      <c r="R1753" s="10" t="s">
        <v>8335</v>
      </c>
      <c r="S1753" t="s">
        <v>8336</v>
      </c>
      <c r="T1753" s="14">
        <f t="shared" si="166"/>
        <v>42052.7815162037</v>
      </c>
      <c r="U1753" s="14">
        <f t="shared" si="167"/>
        <v>42082.739849537036</v>
      </c>
      <c r="V1753">
        <f t="shared" si="168"/>
        <v>2015</v>
      </c>
    </row>
    <row r="1754" spans="1:22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 t="shared" si="163"/>
        <v>2161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64"/>
        <v>260</v>
      </c>
      <c r="Q1754">
        <f t="shared" si="165"/>
        <v>34.69</v>
      </c>
      <c r="R1754" s="10" t="s">
        <v>8335</v>
      </c>
      <c r="S1754" t="s">
        <v>8336</v>
      </c>
      <c r="T1754" s="14">
        <f t="shared" si="166"/>
        <v>42627.253263888888</v>
      </c>
      <c r="U1754" s="14">
        <f t="shared" si="167"/>
        <v>42657.253263888888</v>
      </c>
      <c r="V1754">
        <f t="shared" si="168"/>
        <v>2016</v>
      </c>
    </row>
    <row r="1755" spans="1:22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 t="shared" si="163"/>
        <v>15600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64"/>
        <v>108</v>
      </c>
      <c r="Q1755">
        <f t="shared" si="165"/>
        <v>462.86</v>
      </c>
      <c r="R1755" s="10" t="s">
        <v>8335</v>
      </c>
      <c r="S1755" t="s">
        <v>8336</v>
      </c>
      <c r="T1755" s="14">
        <f t="shared" si="166"/>
        <v>42420.74962962963</v>
      </c>
      <c r="U1755" s="14">
        <f t="shared" si="167"/>
        <v>42450.707962962959</v>
      </c>
      <c r="V1755">
        <f t="shared" si="168"/>
        <v>2016</v>
      </c>
    </row>
    <row r="1756" spans="1:22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 t="shared" si="163"/>
        <v>8948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64"/>
        <v>111</v>
      </c>
      <c r="Q1756">
        <f t="shared" si="165"/>
        <v>104.39</v>
      </c>
      <c r="R1756" s="10" t="s">
        <v>8335</v>
      </c>
      <c r="S1756" t="s">
        <v>8336</v>
      </c>
      <c r="T1756" s="14">
        <f t="shared" si="166"/>
        <v>42067.876770833333</v>
      </c>
      <c r="U1756" s="14">
        <f t="shared" si="167"/>
        <v>42097.835104166668</v>
      </c>
      <c r="V1756">
        <f t="shared" si="168"/>
        <v>2015</v>
      </c>
    </row>
    <row r="1757" spans="1:22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 t="shared" ref="F1757:F1820" si="169">ROUND(AVERAGE(D1757:E1757),0)</f>
        <v>28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ref="P1757:P1820" si="170">ROUND(E1757/D1757*100,0)</f>
        <v>120</v>
      </c>
      <c r="Q1757">
        <f t="shared" ref="Q1757:Q1820" si="171">IFERROR(ROUND(E1757/M1757,2),0)</f>
        <v>7.5</v>
      </c>
      <c r="R1757" s="10" t="s">
        <v>8335</v>
      </c>
      <c r="S1757" t="s">
        <v>8336</v>
      </c>
      <c r="T1757" s="14">
        <f t="shared" ref="T1757:T1820" si="172">(((K1757/60)/60)/24)+DATE(1970,1,1)</f>
        <v>42252.788900462961</v>
      </c>
      <c r="U1757" s="14">
        <f t="shared" ref="U1757:U1820" si="173">(((J1757/60)/60)/24)+DATE(1970,1,1)</f>
        <v>42282.788900462961</v>
      </c>
      <c r="V1757">
        <f t="shared" ref="V1757:V1820" si="174">YEAR(T1757)</f>
        <v>2015</v>
      </c>
    </row>
    <row r="1758" spans="1:22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 t="shared" si="169"/>
        <v>5578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70"/>
        <v>103</v>
      </c>
      <c r="Q1758">
        <f t="shared" si="171"/>
        <v>47.13</v>
      </c>
      <c r="R1758" s="10" t="s">
        <v>8335</v>
      </c>
      <c r="S1758" t="s">
        <v>8336</v>
      </c>
      <c r="T1758" s="14">
        <f t="shared" si="172"/>
        <v>42571.167465277773</v>
      </c>
      <c r="U1758" s="14">
        <f t="shared" si="173"/>
        <v>42611.167465277773</v>
      </c>
      <c r="V1758">
        <f t="shared" si="174"/>
        <v>2016</v>
      </c>
    </row>
    <row r="1759" spans="1:22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 t="shared" si="169"/>
        <v>5400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70"/>
        <v>116</v>
      </c>
      <c r="Q1759">
        <f t="shared" si="171"/>
        <v>414.29</v>
      </c>
      <c r="R1759" s="10" t="s">
        <v>8335</v>
      </c>
      <c r="S1759" t="s">
        <v>8336</v>
      </c>
      <c r="T1759" s="14">
        <f t="shared" si="172"/>
        <v>42733.827349537038</v>
      </c>
      <c r="U1759" s="14">
        <f t="shared" si="173"/>
        <v>42763.811805555553</v>
      </c>
      <c r="V1759">
        <f t="shared" si="174"/>
        <v>2016</v>
      </c>
    </row>
    <row r="1760" spans="1:22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 t="shared" si="169"/>
        <v>1074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70"/>
        <v>115</v>
      </c>
      <c r="Q1760">
        <f t="shared" si="171"/>
        <v>42.48</v>
      </c>
      <c r="R1760" s="10" t="s">
        <v>8335</v>
      </c>
      <c r="S1760" t="s">
        <v>8336</v>
      </c>
      <c r="T1760" s="14">
        <f t="shared" si="172"/>
        <v>42505.955925925926</v>
      </c>
      <c r="U1760" s="14">
        <f t="shared" si="173"/>
        <v>42565.955925925926</v>
      </c>
      <c r="V1760">
        <f t="shared" si="174"/>
        <v>2016</v>
      </c>
    </row>
    <row r="1761" spans="1:22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 t="shared" si="169"/>
        <v>5165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70"/>
        <v>107</v>
      </c>
      <c r="Q1761">
        <f t="shared" si="171"/>
        <v>108.78</v>
      </c>
      <c r="R1761" s="10" t="s">
        <v>8335</v>
      </c>
      <c r="S1761" t="s">
        <v>8336</v>
      </c>
      <c r="T1761" s="14">
        <f t="shared" si="172"/>
        <v>42068.829039351855</v>
      </c>
      <c r="U1761" s="14">
        <f t="shared" si="173"/>
        <v>42088.787372685183</v>
      </c>
      <c r="V1761">
        <f t="shared" si="174"/>
        <v>2015</v>
      </c>
    </row>
    <row r="1762" spans="1:22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 t="shared" si="169"/>
        <v>6636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70"/>
        <v>165</v>
      </c>
      <c r="Q1762">
        <f t="shared" si="171"/>
        <v>81.099999999999994</v>
      </c>
      <c r="R1762" s="10" t="s">
        <v>8335</v>
      </c>
      <c r="S1762" t="s">
        <v>8336</v>
      </c>
      <c r="T1762" s="14">
        <f t="shared" si="172"/>
        <v>42405.67260416667</v>
      </c>
      <c r="U1762" s="14">
        <f t="shared" si="173"/>
        <v>42425.67260416667</v>
      </c>
      <c r="V1762">
        <f t="shared" si="174"/>
        <v>2016</v>
      </c>
    </row>
    <row r="1763" spans="1:22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 t="shared" si="169"/>
        <v>128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70"/>
        <v>155</v>
      </c>
      <c r="Q1763">
        <f t="shared" si="171"/>
        <v>51.67</v>
      </c>
      <c r="R1763" s="10" t="s">
        <v>8335</v>
      </c>
      <c r="S1763" t="s">
        <v>8336</v>
      </c>
      <c r="T1763" s="14">
        <f t="shared" si="172"/>
        <v>42209.567824074074</v>
      </c>
      <c r="U1763" s="14">
        <f t="shared" si="173"/>
        <v>42259.567824074074</v>
      </c>
      <c r="V1763">
        <f t="shared" si="174"/>
        <v>2015</v>
      </c>
    </row>
    <row r="1764" spans="1:22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 t="shared" si="169"/>
        <v>493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70"/>
        <v>885</v>
      </c>
      <c r="Q1764">
        <f t="shared" si="171"/>
        <v>35.4</v>
      </c>
      <c r="R1764" s="10" t="s">
        <v>8335</v>
      </c>
      <c r="S1764" t="s">
        <v>8336</v>
      </c>
      <c r="T1764" s="14">
        <f t="shared" si="172"/>
        <v>42410.982002314813</v>
      </c>
      <c r="U1764" s="14">
        <f t="shared" si="173"/>
        <v>42440.982002314813</v>
      </c>
      <c r="V1764">
        <f t="shared" si="174"/>
        <v>2016</v>
      </c>
    </row>
    <row r="1765" spans="1:22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 t="shared" si="169"/>
        <v>12115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70"/>
        <v>102</v>
      </c>
      <c r="Q1765">
        <f t="shared" si="171"/>
        <v>103.64</v>
      </c>
      <c r="R1765" s="10" t="s">
        <v>8335</v>
      </c>
      <c r="S1765" t="s">
        <v>8336</v>
      </c>
      <c r="T1765" s="14">
        <f t="shared" si="172"/>
        <v>42636.868518518517</v>
      </c>
      <c r="U1765" s="14">
        <f t="shared" si="173"/>
        <v>42666.868518518517</v>
      </c>
      <c r="V1765">
        <f t="shared" si="174"/>
        <v>2016</v>
      </c>
    </row>
    <row r="1766" spans="1:22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 t="shared" si="169"/>
        <v>6578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70"/>
        <v>20</v>
      </c>
      <c r="Q1766">
        <f t="shared" si="171"/>
        <v>55.28</v>
      </c>
      <c r="R1766" s="10" t="s">
        <v>8335</v>
      </c>
      <c r="S1766" t="s">
        <v>8336</v>
      </c>
      <c r="T1766" s="14">
        <f t="shared" si="172"/>
        <v>41825.485868055555</v>
      </c>
      <c r="U1766" s="14">
        <f t="shared" si="173"/>
        <v>41854.485868055555</v>
      </c>
      <c r="V1766">
        <f t="shared" si="174"/>
        <v>2014</v>
      </c>
    </row>
    <row r="1767" spans="1:22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 t="shared" si="169"/>
        <v>9967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70"/>
        <v>59</v>
      </c>
      <c r="Q1767">
        <f t="shared" si="171"/>
        <v>72.17</v>
      </c>
      <c r="R1767" s="10" t="s">
        <v>8335</v>
      </c>
      <c r="S1767" t="s">
        <v>8336</v>
      </c>
      <c r="T1767" s="14">
        <f t="shared" si="172"/>
        <v>41834.980462962965</v>
      </c>
      <c r="U1767" s="14">
        <f t="shared" si="173"/>
        <v>41864.980462962965</v>
      </c>
      <c r="V1767">
        <f t="shared" si="174"/>
        <v>2014</v>
      </c>
    </row>
    <row r="1768" spans="1:22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>
        <f t="shared" si="169"/>
        <v>750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70"/>
        <v>0</v>
      </c>
      <c r="Q1768">
        <f t="shared" si="171"/>
        <v>0</v>
      </c>
      <c r="R1768" s="10" t="s">
        <v>8335</v>
      </c>
      <c r="S1768" t="s">
        <v>8336</v>
      </c>
      <c r="T1768" s="14">
        <f t="shared" si="172"/>
        <v>41855.859814814816</v>
      </c>
      <c r="U1768" s="14">
        <f t="shared" si="173"/>
        <v>41876.859814814816</v>
      </c>
      <c r="V1768">
        <f t="shared" si="174"/>
        <v>2014</v>
      </c>
    </row>
    <row r="1769" spans="1:22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 t="shared" si="169"/>
        <v>3643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70"/>
        <v>46</v>
      </c>
      <c r="Q1769">
        <f t="shared" si="171"/>
        <v>58.62</v>
      </c>
      <c r="R1769" s="10" t="s">
        <v>8335</v>
      </c>
      <c r="S1769" t="s">
        <v>8336</v>
      </c>
      <c r="T1769" s="14">
        <f t="shared" si="172"/>
        <v>41824.658379629633</v>
      </c>
      <c r="U1769" s="14">
        <f t="shared" si="173"/>
        <v>41854.658379629633</v>
      </c>
      <c r="V1769">
        <f t="shared" si="174"/>
        <v>2014</v>
      </c>
    </row>
    <row r="1770" spans="1:22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 t="shared" si="169"/>
        <v>2594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70"/>
        <v>4</v>
      </c>
      <c r="Q1770">
        <f t="shared" si="171"/>
        <v>12.47</v>
      </c>
      <c r="R1770" s="10" t="s">
        <v>8335</v>
      </c>
      <c r="S1770" t="s">
        <v>8336</v>
      </c>
      <c r="T1770" s="14">
        <f t="shared" si="172"/>
        <v>41849.560694444444</v>
      </c>
      <c r="U1770" s="14">
        <f t="shared" si="173"/>
        <v>41909.560694444444</v>
      </c>
      <c r="V1770">
        <f t="shared" si="174"/>
        <v>2014</v>
      </c>
    </row>
    <row r="1771" spans="1:22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 t="shared" si="169"/>
        <v>20541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70"/>
        <v>3</v>
      </c>
      <c r="Q1771">
        <f t="shared" si="171"/>
        <v>49.14</v>
      </c>
      <c r="R1771" s="10" t="s">
        <v>8335</v>
      </c>
      <c r="S1771" t="s">
        <v>8336</v>
      </c>
      <c r="T1771" s="14">
        <f t="shared" si="172"/>
        <v>41987.818969907406</v>
      </c>
      <c r="U1771" s="14">
        <f t="shared" si="173"/>
        <v>42017.818969907406</v>
      </c>
      <c r="V1771">
        <f t="shared" si="174"/>
        <v>2014</v>
      </c>
    </row>
    <row r="1772" spans="1:22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 t="shared" si="169"/>
        <v>19173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70"/>
        <v>57</v>
      </c>
      <c r="Q1772">
        <f t="shared" si="171"/>
        <v>150.5</v>
      </c>
      <c r="R1772" s="10" t="s">
        <v>8335</v>
      </c>
      <c r="S1772" t="s">
        <v>8336</v>
      </c>
      <c r="T1772" s="14">
        <f t="shared" si="172"/>
        <v>41891.780023148152</v>
      </c>
      <c r="U1772" s="14">
        <f t="shared" si="173"/>
        <v>41926.780023148152</v>
      </c>
      <c r="V1772">
        <f t="shared" si="174"/>
        <v>2014</v>
      </c>
    </row>
    <row r="1773" spans="1:22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 t="shared" si="169"/>
        <v>2548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70"/>
        <v>21</v>
      </c>
      <c r="Q1773">
        <f t="shared" si="171"/>
        <v>35.799999999999997</v>
      </c>
      <c r="R1773" s="10" t="s">
        <v>8335</v>
      </c>
      <c r="S1773" t="s">
        <v>8336</v>
      </c>
      <c r="T1773" s="14">
        <f t="shared" si="172"/>
        <v>41905.979629629634</v>
      </c>
      <c r="U1773" s="14">
        <f t="shared" si="173"/>
        <v>41935.979629629634</v>
      </c>
      <c r="V1773">
        <f t="shared" si="174"/>
        <v>2014</v>
      </c>
    </row>
    <row r="1774" spans="1:22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 t="shared" si="169"/>
        <v>3179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70"/>
        <v>16</v>
      </c>
      <c r="Q1774">
        <f t="shared" si="171"/>
        <v>45.16</v>
      </c>
      <c r="R1774" s="10" t="s">
        <v>8335</v>
      </c>
      <c r="S1774" t="s">
        <v>8336</v>
      </c>
      <c r="T1774" s="14">
        <f t="shared" si="172"/>
        <v>41766.718009259261</v>
      </c>
      <c r="U1774" s="14">
        <f t="shared" si="173"/>
        <v>41826.718009259261</v>
      </c>
      <c r="V1774">
        <f t="shared" si="174"/>
        <v>2014</v>
      </c>
    </row>
    <row r="1775" spans="1:22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 t="shared" si="169"/>
        <v>15939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70"/>
        <v>6</v>
      </c>
      <c r="Q1775">
        <f t="shared" si="171"/>
        <v>98.79</v>
      </c>
      <c r="R1775" s="10" t="s">
        <v>8335</v>
      </c>
      <c r="S1775" t="s">
        <v>8336</v>
      </c>
      <c r="T1775" s="14">
        <f t="shared" si="172"/>
        <v>41978.760393518518</v>
      </c>
      <c r="U1775" s="14">
        <f t="shared" si="173"/>
        <v>42023.760393518518</v>
      </c>
      <c r="V1775">
        <f t="shared" si="174"/>
        <v>2014</v>
      </c>
    </row>
    <row r="1776" spans="1:22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 t="shared" si="169"/>
        <v>1824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70"/>
        <v>46</v>
      </c>
      <c r="Q1776">
        <f t="shared" si="171"/>
        <v>88.31</v>
      </c>
      <c r="R1776" s="10" t="s">
        <v>8335</v>
      </c>
      <c r="S1776" t="s">
        <v>8336</v>
      </c>
      <c r="T1776" s="14">
        <f t="shared" si="172"/>
        <v>41930.218657407408</v>
      </c>
      <c r="U1776" s="14">
        <f t="shared" si="173"/>
        <v>41972.624305555553</v>
      </c>
      <c r="V1776">
        <f t="shared" si="174"/>
        <v>2014</v>
      </c>
    </row>
    <row r="1777" spans="1:22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 t="shared" si="169"/>
        <v>26829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70"/>
        <v>65</v>
      </c>
      <c r="Q1777">
        <f t="shared" si="171"/>
        <v>170.63</v>
      </c>
      <c r="R1777" s="10" t="s">
        <v>8335</v>
      </c>
      <c r="S1777" t="s">
        <v>8336</v>
      </c>
      <c r="T1777" s="14">
        <f t="shared" si="172"/>
        <v>41891.976388888892</v>
      </c>
      <c r="U1777" s="14">
        <f t="shared" si="173"/>
        <v>41936.976388888892</v>
      </c>
      <c r="V1777">
        <f t="shared" si="174"/>
        <v>2014</v>
      </c>
    </row>
    <row r="1778" spans="1:22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 t="shared" si="169"/>
        <v>2668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70"/>
        <v>7</v>
      </c>
      <c r="Q1778">
        <f t="shared" si="171"/>
        <v>83.75</v>
      </c>
      <c r="R1778" s="10" t="s">
        <v>8335</v>
      </c>
      <c r="S1778" t="s">
        <v>8336</v>
      </c>
      <c r="T1778" s="14">
        <f t="shared" si="172"/>
        <v>41905.95684027778</v>
      </c>
      <c r="U1778" s="14">
        <f t="shared" si="173"/>
        <v>41941.95684027778</v>
      </c>
      <c r="V1778">
        <f t="shared" si="174"/>
        <v>2014</v>
      </c>
    </row>
    <row r="1779" spans="1:22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 t="shared" si="169"/>
        <v>2726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70"/>
        <v>14</v>
      </c>
      <c r="Q1779">
        <f t="shared" si="171"/>
        <v>65.099999999999994</v>
      </c>
      <c r="R1779" s="10" t="s">
        <v>8335</v>
      </c>
      <c r="S1779" t="s">
        <v>8336</v>
      </c>
      <c r="T1779" s="14">
        <f t="shared" si="172"/>
        <v>42025.357094907406</v>
      </c>
      <c r="U1779" s="14">
        <f t="shared" si="173"/>
        <v>42055.357094907406</v>
      </c>
      <c r="V1779">
        <f t="shared" si="174"/>
        <v>2015</v>
      </c>
    </row>
    <row r="1780" spans="1:22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 t="shared" si="169"/>
        <v>25498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70"/>
        <v>2</v>
      </c>
      <c r="Q1780">
        <f t="shared" si="171"/>
        <v>66.33</v>
      </c>
      <c r="R1780" s="10" t="s">
        <v>8335</v>
      </c>
      <c r="S1780" t="s">
        <v>8336</v>
      </c>
      <c r="T1780" s="14">
        <f t="shared" si="172"/>
        <v>42045.86336805555</v>
      </c>
      <c r="U1780" s="14">
        <f t="shared" si="173"/>
        <v>42090.821701388893</v>
      </c>
      <c r="V1780">
        <f t="shared" si="174"/>
        <v>2015</v>
      </c>
    </row>
    <row r="1781" spans="1:22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 t="shared" si="169"/>
        <v>7493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70"/>
        <v>36</v>
      </c>
      <c r="Q1781">
        <f t="shared" si="171"/>
        <v>104.89</v>
      </c>
      <c r="R1781" s="10" t="s">
        <v>8335</v>
      </c>
      <c r="S1781" t="s">
        <v>8336</v>
      </c>
      <c r="T1781" s="14">
        <f t="shared" si="172"/>
        <v>42585.691898148143</v>
      </c>
      <c r="U1781" s="14">
        <f t="shared" si="173"/>
        <v>42615.691898148143</v>
      </c>
      <c r="V1781">
        <f t="shared" si="174"/>
        <v>2016</v>
      </c>
    </row>
    <row r="1782" spans="1:22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 t="shared" si="169"/>
        <v>20962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70"/>
        <v>40</v>
      </c>
      <c r="Q1782">
        <f t="shared" si="171"/>
        <v>78.44</v>
      </c>
      <c r="R1782" s="10" t="s">
        <v>8335</v>
      </c>
      <c r="S1782" t="s">
        <v>8336</v>
      </c>
      <c r="T1782" s="14">
        <f t="shared" si="172"/>
        <v>42493.600810185191</v>
      </c>
      <c r="U1782" s="14">
        <f t="shared" si="173"/>
        <v>42553.600810185191</v>
      </c>
      <c r="V1782">
        <f t="shared" si="174"/>
        <v>2016</v>
      </c>
    </row>
    <row r="1783" spans="1:22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 t="shared" si="169"/>
        <v>3459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70"/>
        <v>26</v>
      </c>
      <c r="Q1783">
        <f t="shared" si="171"/>
        <v>59.04</v>
      </c>
      <c r="R1783" s="10" t="s">
        <v>8335</v>
      </c>
      <c r="S1783" t="s">
        <v>8336</v>
      </c>
      <c r="T1783" s="14">
        <f t="shared" si="172"/>
        <v>42597.617418981477</v>
      </c>
      <c r="U1783" s="14">
        <f t="shared" si="173"/>
        <v>42628.617418981477</v>
      </c>
      <c r="V1783">
        <f t="shared" si="174"/>
        <v>2016</v>
      </c>
    </row>
    <row r="1784" spans="1:22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 t="shared" si="169"/>
        <v>20211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70"/>
        <v>15</v>
      </c>
      <c r="Q1784">
        <f t="shared" si="171"/>
        <v>71.34</v>
      </c>
      <c r="R1784" s="10" t="s">
        <v>8335</v>
      </c>
      <c r="S1784" t="s">
        <v>8336</v>
      </c>
      <c r="T1784" s="14">
        <f t="shared" si="172"/>
        <v>42388.575104166666</v>
      </c>
      <c r="U1784" s="14">
        <f t="shared" si="173"/>
        <v>42421.575104166666</v>
      </c>
      <c r="V1784">
        <f t="shared" si="174"/>
        <v>2016</v>
      </c>
    </row>
    <row r="1785" spans="1:22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 t="shared" si="169"/>
        <v>24739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70"/>
        <v>24</v>
      </c>
      <c r="Q1785">
        <f t="shared" si="171"/>
        <v>51.23</v>
      </c>
      <c r="R1785" s="10" t="s">
        <v>8335</v>
      </c>
      <c r="S1785" t="s">
        <v>8336</v>
      </c>
      <c r="T1785" s="14">
        <f t="shared" si="172"/>
        <v>42115.949976851851</v>
      </c>
      <c r="U1785" s="14">
        <f t="shared" si="173"/>
        <v>42145.949976851851</v>
      </c>
      <c r="V1785">
        <f t="shared" si="174"/>
        <v>2015</v>
      </c>
    </row>
    <row r="1786" spans="1:22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 t="shared" si="169"/>
        <v>3494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70"/>
        <v>40</v>
      </c>
      <c r="Q1786">
        <f t="shared" si="171"/>
        <v>60.24</v>
      </c>
      <c r="R1786" s="10" t="s">
        <v>8335</v>
      </c>
      <c r="S1786" t="s">
        <v>8336</v>
      </c>
      <c r="T1786" s="14">
        <f t="shared" si="172"/>
        <v>42003.655555555553</v>
      </c>
      <c r="U1786" s="14">
        <f t="shared" si="173"/>
        <v>42035.142361111109</v>
      </c>
      <c r="V1786">
        <f t="shared" si="174"/>
        <v>2014</v>
      </c>
    </row>
    <row r="1787" spans="1:22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 t="shared" si="169"/>
        <v>14427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70"/>
        <v>20</v>
      </c>
      <c r="Q1787">
        <f t="shared" si="171"/>
        <v>44.94</v>
      </c>
      <c r="R1787" s="10" t="s">
        <v>8335</v>
      </c>
      <c r="S1787" t="s">
        <v>8336</v>
      </c>
      <c r="T1787" s="14">
        <f t="shared" si="172"/>
        <v>41897.134895833333</v>
      </c>
      <c r="U1787" s="14">
        <f t="shared" si="173"/>
        <v>41928</v>
      </c>
      <c r="V1787">
        <f t="shared" si="174"/>
        <v>2014</v>
      </c>
    </row>
    <row r="1788" spans="1:22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 t="shared" si="169"/>
        <v>1403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70"/>
        <v>48</v>
      </c>
      <c r="Q1788">
        <f t="shared" si="171"/>
        <v>31.21</v>
      </c>
      <c r="R1788" s="10" t="s">
        <v>8335</v>
      </c>
      <c r="S1788" t="s">
        <v>8336</v>
      </c>
      <c r="T1788" s="14">
        <f t="shared" si="172"/>
        <v>41958.550659722227</v>
      </c>
      <c r="U1788" s="14">
        <f t="shared" si="173"/>
        <v>41988.550659722227</v>
      </c>
      <c r="V1788">
        <f t="shared" si="174"/>
        <v>2014</v>
      </c>
    </row>
    <row r="1789" spans="1:22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 t="shared" si="169"/>
        <v>5767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70"/>
        <v>15</v>
      </c>
      <c r="Q1789">
        <f t="shared" si="171"/>
        <v>63.88</v>
      </c>
      <c r="R1789" s="10" t="s">
        <v>8335</v>
      </c>
      <c r="S1789" t="s">
        <v>8336</v>
      </c>
      <c r="T1789" s="14">
        <f t="shared" si="172"/>
        <v>42068.65552083333</v>
      </c>
      <c r="U1789" s="14">
        <f t="shared" si="173"/>
        <v>42098.613854166666</v>
      </c>
      <c r="V1789">
        <f t="shared" si="174"/>
        <v>2015</v>
      </c>
    </row>
    <row r="1790" spans="1:22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 t="shared" si="169"/>
        <v>2788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70"/>
        <v>1</v>
      </c>
      <c r="Q1790">
        <f t="shared" si="171"/>
        <v>19</v>
      </c>
      <c r="R1790" s="10" t="s">
        <v>8335</v>
      </c>
      <c r="S1790" t="s">
        <v>8336</v>
      </c>
      <c r="T1790" s="14">
        <f t="shared" si="172"/>
        <v>41913.94840277778</v>
      </c>
      <c r="U1790" s="14">
        <f t="shared" si="173"/>
        <v>41943.94840277778</v>
      </c>
      <c r="V1790">
        <f t="shared" si="174"/>
        <v>2014</v>
      </c>
    </row>
    <row r="1791" spans="1:22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 t="shared" si="169"/>
        <v>4020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70"/>
        <v>1</v>
      </c>
      <c r="Q1791">
        <f t="shared" si="171"/>
        <v>10</v>
      </c>
      <c r="R1791" s="10" t="s">
        <v>8335</v>
      </c>
      <c r="S1791" t="s">
        <v>8336</v>
      </c>
      <c r="T1791" s="14">
        <f t="shared" si="172"/>
        <v>41956.250034722223</v>
      </c>
      <c r="U1791" s="14">
        <f t="shared" si="173"/>
        <v>42016.250034722223</v>
      </c>
      <c r="V1791">
        <f t="shared" si="174"/>
        <v>2014</v>
      </c>
    </row>
    <row r="1792" spans="1:22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 t="shared" si="169"/>
        <v>17318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70"/>
        <v>5</v>
      </c>
      <c r="Q1792">
        <f t="shared" si="171"/>
        <v>109.07</v>
      </c>
      <c r="R1792" s="10" t="s">
        <v>8335</v>
      </c>
      <c r="S1792" t="s">
        <v>8336</v>
      </c>
      <c r="T1792" s="14">
        <f t="shared" si="172"/>
        <v>42010.674513888895</v>
      </c>
      <c r="U1792" s="14">
        <f t="shared" si="173"/>
        <v>42040.674513888895</v>
      </c>
      <c r="V1792">
        <f t="shared" si="174"/>
        <v>2015</v>
      </c>
    </row>
    <row r="1793" spans="1:22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 t="shared" si="169"/>
        <v>1554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70"/>
        <v>4</v>
      </c>
      <c r="Q1793">
        <f t="shared" si="171"/>
        <v>26.75</v>
      </c>
      <c r="R1793" s="10" t="s">
        <v>8335</v>
      </c>
      <c r="S1793" t="s">
        <v>8336</v>
      </c>
      <c r="T1793" s="14">
        <f t="shared" si="172"/>
        <v>41973.740335648152</v>
      </c>
      <c r="U1793" s="14">
        <f t="shared" si="173"/>
        <v>42033.740335648152</v>
      </c>
      <c r="V1793">
        <f t="shared" si="174"/>
        <v>2014</v>
      </c>
    </row>
    <row r="1794" spans="1:22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 t="shared" si="169"/>
        <v>20141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70"/>
        <v>61</v>
      </c>
      <c r="Q1794">
        <f t="shared" si="171"/>
        <v>109.94</v>
      </c>
      <c r="R1794" s="10" t="s">
        <v>8335</v>
      </c>
      <c r="S1794" t="s">
        <v>8336</v>
      </c>
      <c r="T1794" s="14">
        <f t="shared" si="172"/>
        <v>42189.031041666662</v>
      </c>
      <c r="U1794" s="14">
        <f t="shared" si="173"/>
        <v>42226.290972222225</v>
      </c>
      <c r="V1794">
        <f t="shared" si="174"/>
        <v>2015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 t="shared" si="169"/>
        <v>1520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si="170"/>
        <v>1</v>
      </c>
      <c r="Q1795">
        <f t="shared" si="171"/>
        <v>20</v>
      </c>
      <c r="R1795" s="10" t="s">
        <v>8335</v>
      </c>
      <c r="S1795" t="s">
        <v>8336</v>
      </c>
      <c r="T1795" s="14">
        <f t="shared" si="172"/>
        <v>41940.89166666667</v>
      </c>
      <c r="U1795" s="14">
        <f t="shared" si="173"/>
        <v>41970.933333333334</v>
      </c>
      <c r="V1795">
        <f t="shared" si="174"/>
        <v>2014</v>
      </c>
    </row>
    <row r="1796" spans="1:22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 t="shared" si="169"/>
        <v>4999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70"/>
        <v>11</v>
      </c>
      <c r="Q1796">
        <f t="shared" si="171"/>
        <v>55.39</v>
      </c>
      <c r="R1796" s="10" t="s">
        <v>8335</v>
      </c>
      <c r="S1796" t="s">
        <v>8336</v>
      </c>
      <c r="T1796" s="14">
        <f t="shared" si="172"/>
        <v>42011.551180555558</v>
      </c>
      <c r="U1796" s="14">
        <f t="shared" si="173"/>
        <v>42046.551180555558</v>
      </c>
      <c r="V1796">
        <f t="shared" si="174"/>
        <v>2015</v>
      </c>
    </row>
    <row r="1797" spans="1:22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 t="shared" si="169"/>
        <v>19423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70"/>
        <v>39</v>
      </c>
      <c r="Q1797">
        <f t="shared" si="171"/>
        <v>133.9</v>
      </c>
      <c r="R1797" s="10" t="s">
        <v>8335</v>
      </c>
      <c r="S1797" t="s">
        <v>8336</v>
      </c>
      <c r="T1797" s="14">
        <f t="shared" si="172"/>
        <v>42628.288668981477</v>
      </c>
      <c r="U1797" s="14">
        <f t="shared" si="173"/>
        <v>42657.666666666672</v>
      </c>
      <c r="V1797">
        <f t="shared" si="174"/>
        <v>2016</v>
      </c>
    </row>
    <row r="1798" spans="1:22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 t="shared" si="169"/>
        <v>11595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70"/>
        <v>22</v>
      </c>
      <c r="Q1798">
        <f t="shared" si="171"/>
        <v>48.72</v>
      </c>
      <c r="R1798" s="10" t="s">
        <v>8335</v>
      </c>
      <c r="S1798" t="s">
        <v>8336</v>
      </c>
      <c r="T1798" s="14">
        <f t="shared" si="172"/>
        <v>42515.439421296294</v>
      </c>
      <c r="U1798" s="14">
        <f t="shared" si="173"/>
        <v>42575.439421296294</v>
      </c>
      <c r="V1798">
        <f t="shared" si="174"/>
        <v>2016</v>
      </c>
    </row>
    <row r="1799" spans="1:22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 t="shared" si="169"/>
        <v>8378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70"/>
        <v>68</v>
      </c>
      <c r="Q1799">
        <f t="shared" si="171"/>
        <v>48.25</v>
      </c>
      <c r="R1799" s="10" t="s">
        <v>8335</v>
      </c>
      <c r="S1799" t="s">
        <v>8336</v>
      </c>
      <c r="T1799" s="14">
        <f t="shared" si="172"/>
        <v>42689.56931712963</v>
      </c>
      <c r="U1799" s="14">
        <f t="shared" si="173"/>
        <v>42719.56931712963</v>
      </c>
      <c r="V1799">
        <f t="shared" si="174"/>
        <v>2016</v>
      </c>
    </row>
    <row r="1800" spans="1:22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 t="shared" si="169"/>
        <v>9091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70"/>
        <v>14</v>
      </c>
      <c r="Q1800">
        <f t="shared" si="171"/>
        <v>58.97</v>
      </c>
      <c r="R1800" s="10" t="s">
        <v>8335</v>
      </c>
      <c r="S1800" t="s">
        <v>8336</v>
      </c>
      <c r="T1800" s="14">
        <f t="shared" si="172"/>
        <v>42344.32677083333</v>
      </c>
      <c r="U1800" s="14">
        <f t="shared" si="173"/>
        <v>42404.32677083333</v>
      </c>
      <c r="V1800">
        <f t="shared" si="174"/>
        <v>2015</v>
      </c>
    </row>
    <row r="1801" spans="1:22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 t="shared" si="169"/>
        <v>2035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70"/>
        <v>2</v>
      </c>
      <c r="Q1801">
        <f t="shared" si="171"/>
        <v>11.64</v>
      </c>
      <c r="R1801" s="10" t="s">
        <v>8335</v>
      </c>
      <c r="S1801" t="s">
        <v>8336</v>
      </c>
      <c r="T1801" s="14">
        <f t="shared" si="172"/>
        <v>41934.842685185184</v>
      </c>
      <c r="U1801" s="14">
        <f t="shared" si="173"/>
        <v>41954.884351851855</v>
      </c>
      <c r="V1801">
        <f t="shared" si="174"/>
        <v>2014</v>
      </c>
    </row>
    <row r="1802" spans="1:22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 t="shared" si="169"/>
        <v>27860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70"/>
        <v>20</v>
      </c>
      <c r="Q1802">
        <f t="shared" si="171"/>
        <v>83.72</v>
      </c>
      <c r="R1802" s="10" t="s">
        <v>8335</v>
      </c>
      <c r="S1802" t="s">
        <v>8336</v>
      </c>
      <c r="T1802" s="14">
        <f t="shared" si="172"/>
        <v>42623.606134259258</v>
      </c>
      <c r="U1802" s="14">
        <f t="shared" si="173"/>
        <v>42653.606134259258</v>
      </c>
      <c r="V1802">
        <f t="shared" si="174"/>
        <v>2016</v>
      </c>
    </row>
    <row r="1803" spans="1:22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 t="shared" si="169"/>
        <v>9678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70"/>
        <v>14</v>
      </c>
      <c r="Q1803">
        <f t="shared" si="171"/>
        <v>63.65</v>
      </c>
      <c r="R1803" s="10" t="s">
        <v>8335</v>
      </c>
      <c r="S1803" t="s">
        <v>8336</v>
      </c>
      <c r="T1803" s="14">
        <f t="shared" si="172"/>
        <v>42321.660509259258</v>
      </c>
      <c r="U1803" s="14">
        <f t="shared" si="173"/>
        <v>42353.506944444445</v>
      </c>
      <c r="V1803">
        <f t="shared" si="174"/>
        <v>2015</v>
      </c>
    </row>
    <row r="1804" spans="1:22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 t="shared" si="169"/>
        <v>2599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70"/>
        <v>48</v>
      </c>
      <c r="Q1804">
        <f t="shared" si="171"/>
        <v>94.28</v>
      </c>
      <c r="R1804" s="10" t="s">
        <v>8335</v>
      </c>
      <c r="S1804" t="s">
        <v>8336</v>
      </c>
      <c r="T1804" s="14">
        <f t="shared" si="172"/>
        <v>42159.47256944445</v>
      </c>
      <c r="U1804" s="14">
        <f t="shared" si="173"/>
        <v>42182.915972222225</v>
      </c>
      <c r="V1804">
        <f t="shared" si="174"/>
        <v>2015</v>
      </c>
    </row>
    <row r="1805" spans="1:22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 t="shared" si="169"/>
        <v>11445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70"/>
        <v>31</v>
      </c>
      <c r="Q1805">
        <f t="shared" si="171"/>
        <v>71.87</v>
      </c>
      <c r="R1805" s="10" t="s">
        <v>8335</v>
      </c>
      <c r="S1805" t="s">
        <v>8336</v>
      </c>
      <c r="T1805" s="14">
        <f t="shared" si="172"/>
        <v>42018.071550925932</v>
      </c>
      <c r="U1805" s="14">
        <f t="shared" si="173"/>
        <v>42049.071550925932</v>
      </c>
      <c r="V1805">
        <f t="shared" si="174"/>
        <v>2015</v>
      </c>
    </row>
    <row r="1806" spans="1:22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 t="shared" si="169"/>
        <v>10476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70"/>
        <v>35</v>
      </c>
      <c r="Q1806">
        <f t="shared" si="171"/>
        <v>104.85</v>
      </c>
      <c r="R1806" s="10" t="s">
        <v>8335</v>
      </c>
      <c r="S1806" t="s">
        <v>8336</v>
      </c>
      <c r="T1806" s="14">
        <f t="shared" si="172"/>
        <v>42282.678287037037</v>
      </c>
      <c r="U1806" s="14">
        <f t="shared" si="173"/>
        <v>42322.719953703709</v>
      </c>
      <c r="V1806">
        <f t="shared" si="174"/>
        <v>2015</v>
      </c>
    </row>
    <row r="1807" spans="1:22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 t="shared" si="169"/>
        <v>15346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70"/>
        <v>36</v>
      </c>
      <c r="Q1807">
        <f t="shared" si="171"/>
        <v>67.14</v>
      </c>
      <c r="R1807" s="10" t="s">
        <v>8335</v>
      </c>
      <c r="S1807" t="s">
        <v>8336</v>
      </c>
      <c r="T1807" s="14">
        <f t="shared" si="172"/>
        <v>42247.803912037038</v>
      </c>
      <c r="U1807" s="14">
        <f t="shared" si="173"/>
        <v>42279.75</v>
      </c>
      <c r="V1807">
        <f t="shared" si="174"/>
        <v>2015</v>
      </c>
    </row>
    <row r="1808" spans="1:22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 t="shared" si="169"/>
        <v>10296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70"/>
        <v>3</v>
      </c>
      <c r="Q1808">
        <f t="shared" si="171"/>
        <v>73.88</v>
      </c>
      <c r="R1808" s="10" t="s">
        <v>8335</v>
      </c>
      <c r="S1808" t="s">
        <v>8336</v>
      </c>
      <c r="T1808" s="14">
        <f t="shared" si="172"/>
        <v>41877.638298611113</v>
      </c>
      <c r="U1808" s="14">
        <f t="shared" si="173"/>
        <v>41912.638298611113</v>
      </c>
      <c r="V1808">
        <f t="shared" si="174"/>
        <v>2014</v>
      </c>
    </row>
    <row r="1809" spans="1:22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 t="shared" si="169"/>
        <v>2777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70"/>
        <v>11</v>
      </c>
      <c r="Q1809">
        <f t="shared" si="171"/>
        <v>69.13</v>
      </c>
      <c r="R1809" s="10" t="s">
        <v>8335</v>
      </c>
      <c r="S1809" t="s">
        <v>8336</v>
      </c>
      <c r="T1809" s="14">
        <f t="shared" si="172"/>
        <v>41880.068437499998</v>
      </c>
      <c r="U1809" s="14">
        <f t="shared" si="173"/>
        <v>41910.068437499998</v>
      </c>
      <c r="V1809">
        <f t="shared" si="174"/>
        <v>2014</v>
      </c>
    </row>
    <row r="1810" spans="1:22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 t="shared" si="169"/>
        <v>19797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70"/>
        <v>41</v>
      </c>
      <c r="Q1810">
        <f t="shared" si="171"/>
        <v>120.77</v>
      </c>
      <c r="R1810" s="10" t="s">
        <v>8335</v>
      </c>
      <c r="S1810" t="s">
        <v>8336</v>
      </c>
      <c r="T1810" s="14">
        <f t="shared" si="172"/>
        <v>42742.680902777778</v>
      </c>
      <c r="U1810" s="14">
        <f t="shared" si="173"/>
        <v>42777.680902777778</v>
      </c>
      <c r="V1810">
        <f t="shared" si="174"/>
        <v>2017</v>
      </c>
    </row>
    <row r="1811" spans="1:22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 t="shared" si="169"/>
        <v>1940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70"/>
        <v>11</v>
      </c>
      <c r="Q1811">
        <f t="shared" si="171"/>
        <v>42.22</v>
      </c>
      <c r="R1811" s="10" t="s">
        <v>8335</v>
      </c>
      <c r="S1811" t="s">
        <v>8336</v>
      </c>
      <c r="T1811" s="14">
        <f t="shared" si="172"/>
        <v>42029.907858796301</v>
      </c>
      <c r="U1811" s="14">
        <f t="shared" si="173"/>
        <v>42064.907858796301</v>
      </c>
      <c r="V1811">
        <f t="shared" si="174"/>
        <v>2015</v>
      </c>
    </row>
    <row r="1812" spans="1:22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 t="shared" si="169"/>
        <v>233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70"/>
        <v>3</v>
      </c>
      <c r="Q1812">
        <f t="shared" si="171"/>
        <v>7.5</v>
      </c>
      <c r="R1812" s="10" t="s">
        <v>8335</v>
      </c>
      <c r="S1812" t="s">
        <v>8336</v>
      </c>
      <c r="T1812" s="14">
        <f t="shared" si="172"/>
        <v>41860.91002314815</v>
      </c>
      <c r="U1812" s="14">
        <f t="shared" si="173"/>
        <v>41872.91002314815</v>
      </c>
      <c r="V1812">
        <f t="shared" si="174"/>
        <v>2014</v>
      </c>
    </row>
    <row r="1813" spans="1:22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 t="shared" si="169"/>
        <v>27020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70"/>
        <v>0</v>
      </c>
      <c r="Q1813">
        <f t="shared" si="171"/>
        <v>1.54</v>
      </c>
      <c r="R1813" s="10" t="s">
        <v>8335</v>
      </c>
      <c r="S1813" t="s">
        <v>8336</v>
      </c>
      <c r="T1813" s="14">
        <f t="shared" si="172"/>
        <v>41876.433680555558</v>
      </c>
      <c r="U1813" s="14">
        <f t="shared" si="173"/>
        <v>41936.166666666664</v>
      </c>
      <c r="V1813">
        <f t="shared" si="174"/>
        <v>2014</v>
      </c>
    </row>
    <row r="1814" spans="1:22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 t="shared" si="169"/>
        <v>3683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70"/>
        <v>13</v>
      </c>
      <c r="Q1814">
        <f t="shared" si="171"/>
        <v>37.61</v>
      </c>
      <c r="R1814" s="10" t="s">
        <v>8335</v>
      </c>
      <c r="S1814" t="s">
        <v>8336</v>
      </c>
      <c r="T1814" s="14">
        <f t="shared" si="172"/>
        <v>42524.318703703699</v>
      </c>
      <c r="U1814" s="14">
        <f t="shared" si="173"/>
        <v>42554.318703703699</v>
      </c>
      <c r="V1814">
        <f t="shared" si="174"/>
        <v>2016</v>
      </c>
    </row>
    <row r="1815" spans="1:22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>
        <f t="shared" si="169"/>
        <v>4375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70"/>
        <v>0</v>
      </c>
      <c r="Q1815">
        <f t="shared" si="171"/>
        <v>0</v>
      </c>
      <c r="R1815" s="10" t="s">
        <v>8335</v>
      </c>
      <c r="S1815" t="s">
        <v>8336</v>
      </c>
      <c r="T1815" s="14">
        <f t="shared" si="172"/>
        <v>41829.889027777775</v>
      </c>
      <c r="U1815" s="14">
        <f t="shared" si="173"/>
        <v>41859.889027777775</v>
      </c>
      <c r="V1815">
        <f t="shared" si="174"/>
        <v>2014</v>
      </c>
    </row>
    <row r="1816" spans="1:22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 t="shared" si="169"/>
        <v>8951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70"/>
        <v>49</v>
      </c>
      <c r="Q1816">
        <f t="shared" si="171"/>
        <v>42.16</v>
      </c>
      <c r="R1816" s="10" t="s">
        <v>8335</v>
      </c>
      <c r="S1816" t="s">
        <v>8336</v>
      </c>
      <c r="T1816" s="14">
        <f t="shared" si="172"/>
        <v>42033.314074074078</v>
      </c>
      <c r="U1816" s="14">
        <f t="shared" si="173"/>
        <v>42063.314074074078</v>
      </c>
      <c r="V1816">
        <f t="shared" si="174"/>
        <v>2015</v>
      </c>
    </row>
    <row r="1817" spans="1:22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>
        <f t="shared" si="169"/>
        <v>1500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70"/>
        <v>0</v>
      </c>
      <c r="Q1817">
        <f t="shared" si="171"/>
        <v>0</v>
      </c>
      <c r="R1817" s="10" t="s">
        <v>8335</v>
      </c>
      <c r="S1817" t="s">
        <v>8336</v>
      </c>
      <c r="T1817" s="14">
        <f t="shared" si="172"/>
        <v>42172.906678240746</v>
      </c>
      <c r="U1817" s="14">
        <f t="shared" si="173"/>
        <v>42186.906678240746</v>
      </c>
      <c r="V1817">
        <f t="shared" si="174"/>
        <v>2015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 t="shared" si="169"/>
        <v>12755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70"/>
        <v>2</v>
      </c>
      <c r="Q1818">
        <f t="shared" si="171"/>
        <v>84.83</v>
      </c>
      <c r="R1818" s="10" t="s">
        <v>8335</v>
      </c>
      <c r="S1818" t="s">
        <v>8336</v>
      </c>
      <c r="T1818" s="14">
        <f t="shared" si="172"/>
        <v>42548.876192129625</v>
      </c>
      <c r="U1818" s="14">
        <f t="shared" si="173"/>
        <v>42576.791666666672</v>
      </c>
      <c r="V1818">
        <f t="shared" si="174"/>
        <v>2016</v>
      </c>
    </row>
    <row r="1819" spans="1:22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 t="shared" si="169"/>
        <v>13710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70"/>
        <v>52</v>
      </c>
      <c r="Q1819">
        <f t="shared" si="171"/>
        <v>94.19</v>
      </c>
      <c r="R1819" s="10" t="s">
        <v>8335</v>
      </c>
      <c r="S1819" t="s">
        <v>8336</v>
      </c>
      <c r="T1819" s="14">
        <f t="shared" si="172"/>
        <v>42705.662118055552</v>
      </c>
      <c r="U1819" s="14">
        <f t="shared" si="173"/>
        <v>42765.290972222225</v>
      </c>
      <c r="V1819">
        <f t="shared" si="174"/>
        <v>2016</v>
      </c>
    </row>
    <row r="1820" spans="1:22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>
        <f t="shared" si="169"/>
        <v>7500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70"/>
        <v>0</v>
      </c>
      <c r="Q1820">
        <f t="shared" si="171"/>
        <v>0</v>
      </c>
      <c r="R1820" s="10" t="s">
        <v>8335</v>
      </c>
      <c r="S1820" t="s">
        <v>8336</v>
      </c>
      <c r="T1820" s="14">
        <f t="shared" si="172"/>
        <v>42067.234375</v>
      </c>
      <c r="U1820" s="14">
        <f t="shared" si="173"/>
        <v>42097.192708333328</v>
      </c>
      <c r="V1820">
        <f t="shared" si="174"/>
        <v>2015</v>
      </c>
    </row>
    <row r="1821" spans="1:22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 t="shared" ref="F1821:F1884" si="175">ROUND(AVERAGE(D1821:E1821),0)</f>
        <v>613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ref="P1821:P1884" si="176">ROUND(E1821/D1821*100,0)</f>
        <v>2</v>
      </c>
      <c r="Q1821">
        <f t="shared" ref="Q1821:Q1884" si="177">IFERROR(ROUND(E1821/M1821,2),0)</f>
        <v>6.25</v>
      </c>
      <c r="R1821" s="10" t="s">
        <v>8335</v>
      </c>
      <c r="S1821" t="s">
        <v>8336</v>
      </c>
      <c r="T1821" s="14">
        <f t="shared" ref="T1821:T1884" si="178">(((K1821/60)/60)/24)+DATE(1970,1,1)</f>
        <v>41820.752268518518</v>
      </c>
      <c r="U1821" s="14">
        <f t="shared" ref="U1821:U1884" si="179">(((J1821/60)/60)/24)+DATE(1970,1,1)</f>
        <v>41850.752268518518</v>
      </c>
      <c r="V1821">
        <f t="shared" ref="V1821:V1884" si="180">YEAR(T1821)</f>
        <v>2014</v>
      </c>
    </row>
    <row r="1822" spans="1:22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 t="shared" si="175"/>
        <v>13854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76"/>
        <v>7</v>
      </c>
      <c r="Q1822">
        <f t="shared" si="177"/>
        <v>213.38</v>
      </c>
      <c r="R1822" s="10" t="s">
        <v>8335</v>
      </c>
      <c r="S1822" t="s">
        <v>8336</v>
      </c>
      <c r="T1822" s="14">
        <f t="shared" si="178"/>
        <v>42065.084375000006</v>
      </c>
      <c r="U1822" s="14">
        <f t="shared" si="179"/>
        <v>42095.042708333334</v>
      </c>
      <c r="V1822">
        <f t="shared" si="180"/>
        <v>2015</v>
      </c>
    </row>
    <row r="1823" spans="1:22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 t="shared" si="175"/>
        <v>2936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76"/>
        <v>135</v>
      </c>
      <c r="Q1823">
        <f t="shared" si="177"/>
        <v>59.16</v>
      </c>
      <c r="R1823" s="10" t="s">
        <v>8322</v>
      </c>
      <c r="S1823" t="s">
        <v>8323</v>
      </c>
      <c r="T1823" s="14">
        <f t="shared" si="178"/>
        <v>40926.319062499999</v>
      </c>
      <c r="U1823" s="14">
        <f t="shared" si="179"/>
        <v>40971.319062499999</v>
      </c>
      <c r="V1823">
        <f t="shared" si="180"/>
        <v>2012</v>
      </c>
    </row>
    <row r="1824" spans="1:22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 t="shared" si="175"/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76"/>
        <v>100</v>
      </c>
      <c r="Q1824">
        <f t="shared" si="177"/>
        <v>27.27</v>
      </c>
      <c r="R1824" s="10" t="s">
        <v>8322</v>
      </c>
      <c r="S1824" t="s">
        <v>8323</v>
      </c>
      <c r="T1824" s="14">
        <f t="shared" si="178"/>
        <v>41634.797013888885</v>
      </c>
      <c r="U1824" s="14">
        <f t="shared" si="179"/>
        <v>41670.792361111111</v>
      </c>
      <c r="V1824">
        <f t="shared" si="180"/>
        <v>2013</v>
      </c>
    </row>
    <row r="1825" spans="1:22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 t="shared" si="175"/>
        <v>756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76"/>
        <v>116</v>
      </c>
      <c r="Q1825">
        <f t="shared" si="177"/>
        <v>24.58</v>
      </c>
      <c r="R1825" s="10" t="s">
        <v>8322</v>
      </c>
      <c r="S1825" t="s">
        <v>8323</v>
      </c>
      <c r="T1825" s="14">
        <f t="shared" si="178"/>
        <v>41176.684907407405</v>
      </c>
      <c r="U1825" s="14">
        <f t="shared" si="179"/>
        <v>41206.684907407405</v>
      </c>
      <c r="V1825">
        <f t="shared" si="180"/>
        <v>2012</v>
      </c>
    </row>
    <row r="1826" spans="1:22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 t="shared" si="175"/>
        <v>3001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76"/>
        <v>100</v>
      </c>
      <c r="Q1826">
        <f t="shared" si="177"/>
        <v>75.05</v>
      </c>
      <c r="R1826" s="10" t="s">
        <v>8322</v>
      </c>
      <c r="S1826" t="s">
        <v>8323</v>
      </c>
      <c r="T1826" s="14">
        <f t="shared" si="178"/>
        <v>41626.916284722225</v>
      </c>
      <c r="U1826" s="14">
        <f t="shared" si="179"/>
        <v>41647.088888888888</v>
      </c>
      <c r="V1826">
        <f t="shared" si="180"/>
        <v>2013</v>
      </c>
    </row>
    <row r="1827" spans="1:22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 t="shared" si="175"/>
        <v>2051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76"/>
        <v>105</v>
      </c>
      <c r="Q1827">
        <f t="shared" si="177"/>
        <v>42.02</v>
      </c>
      <c r="R1827" s="10" t="s">
        <v>8322</v>
      </c>
      <c r="S1827" t="s">
        <v>8323</v>
      </c>
      <c r="T1827" s="14">
        <f t="shared" si="178"/>
        <v>41443.83452546296</v>
      </c>
      <c r="U1827" s="14">
        <f t="shared" si="179"/>
        <v>41466.83452546296</v>
      </c>
      <c r="V1827">
        <f t="shared" si="180"/>
        <v>2013</v>
      </c>
    </row>
    <row r="1828" spans="1:22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 t="shared" si="175"/>
        <v>2010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76"/>
        <v>101</v>
      </c>
      <c r="Q1828">
        <f t="shared" si="177"/>
        <v>53.16</v>
      </c>
      <c r="R1828" s="10" t="s">
        <v>8322</v>
      </c>
      <c r="S1828" t="s">
        <v>8323</v>
      </c>
      <c r="T1828" s="14">
        <f t="shared" si="178"/>
        <v>41657.923807870371</v>
      </c>
      <c r="U1828" s="14">
        <f t="shared" si="179"/>
        <v>41687.923807870371</v>
      </c>
      <c r="V1828">
        <f t="shared" si="180"/>
        <v>2014</v>
      </c>
    </row>
    <row r="1829" spans="1:22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 t="shared" si="175"/>
        <v>8027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76"/>
        <v>101</v>
      </c>
      <c r="Q1829">
        <f t="shared" si="177"/>
        <v>83.89</v>
      </c>
      <c r="R1829" s="10" t="s">
        <v>8322</v>
      </c>
      <c r="S1829" t="s">
        <v>8323</v>
      </c>
      <c r="T1829" s="14">
        <f t="shared" si="178"/>
        <v>40555.325937499998</v>
      </c>
      <c r="U1829" s="14">
        <f t="shared" si="179"/>
        <v>40605.325937499998</v>
      </c>
      <c r="V1829">
        <f t="shared" si="180"/>
        <v>2011</v>
      </c>
    </row>
    <row r="1830" spans="1:22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 t="shared" si="175"/>
        <v>20016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76"/>
        <v>100</v>
      </c>
      <c r="Q1830">
        <f t="shared" si="177"/>
        <v>417.33</v>
      </c>
      <c r="R1830" s="10" t="s">
        <v>8322</v>
      </c>
      <c r="S1830" t="s">
        <v>8323</v>
      </c>
      <c r="T1830" s="14">
        <f t="shared" si="178"/>
        <v>41736.899652777778</v>
      </c>
      <c r="U1830" s="14">
        <f t="shared" si="179"/>
        <v>41768.916666666664</v>
      </c>
      <c r="V1830">
        <f t="shared" si="180"/>
        <v>2014</v>
      </c>
    </row>
    <row r="1831" spans="1:22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 t="shared" si="175"/>
        <v>2000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76"/>
        <v>167</v>
      </c>
      <c r="Q1831">
        <f t="shared" si="177"/>
        <v>75.77</v>
      </c>
      <c r="R1831" s="10" t="s">
        <v>8322</v>
      </c>
      <c r="S1831" t="s">
        <v>8323</v>
      </c>
      <c r="T1831" s="14">
        <f t="shared" si="178"/>
        <v>40516.087627314817</v>
      </c>
      <c r="U1831" s="14">
        <f t="shared" si="179"/>
        <v>40564.916666666664</v>
      </c>
      <c r="V1831">
        <f t="shared" si="180"/>
        <v>2010</v>
      </c>
    </row>
    <row r="1832" spans="1:22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 t="shared" si="175"/>
        <v>15115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76"/>
        <v>102</v>
      </c>
      <c r="Q1832">
        <f t="shared" si="177"/>
        <v>67.39</v>
      </c>
      <c r="R1832" s="10" t="s">
        <v>8322</v>
      </c>
      <c r="S1832" t="s">
        <v>8323</v>
      </c>
      <c r="T1832" s="14">
        <f t="shared" si="178"/>
        <v>41664.684108796297</v>
      </c>
      <c r="U1832" s="14">
        <f t="shared" si="179"/>
        <v>41694.684108796297</v>
      </c>
      <c r="V1832">
        <f t="shared" si="180"/>
        <v>2014</v>
      </c>
    </row>
    <row r="1833" spans="1:22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 t="shared" si="175"/>
        <v>1015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76"/>
        <v>103</v>
      </c>
      <c r="Q1833">
        <f t="shared" si="177"/>
        <v>73.569999999999993</v>
      </c>
      <c r="R1833" s="10" t="s">
        <v>8322</v>
      </c>
      <c r="S1833" t="s">
        <v>8323</v>
      </c>
      <c r="T1833" s="14">
        <f t="shared" si="178"/>
        <v>41026.996099537035</v>
      </c>
      <c r="U1833" s="14">
        <f t="shared" si="179"/>
        <v>41041.996099537035</v>
      </c>
      <c r="V1833">
        <f t="shared" si="180"/>
        <v>2012</v>
      </c>
    </row>
    <row r="1834" spans="1:22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 t="shared" si="175"/>
        <v>425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76"/>
        <v>143</v>
      </c>
      <c r="Q1834">
        <f t="shared" si="177"/>
        <v>25</v>
      </c>
      <c r="R1834" s="10" t="s">
        <v>8322</v>
      </c>
      <c r="S1834" t="s">
        <v>8323</v>
      </c>
      <c r="T1834" s="14">
        <f t="shared" si="178"/>
        <v>40576.539664351854</v>
      </c>
      <c r="U1834" s="14">
        <f t="shared" si="179"/>
        <v>40606.539664351854</v>
      </c>
      <c r="V1834">
        <f t="shared" si="180"/>
        <v>2011</v>
      </c>
    </row>
    <row r="1835" spans="1:22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 t="shared" si="175"/>
        <v>725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76"/>
        <v>263</v>
      </c>
      <c r="Q1835">
        <f t="shared" si="177"/>
        <v>42</v>
      </c>
      <c r="R1835" s="10" t="s">
        <v>8322</v>
      </c>
      <c r="S1835" t="s">
        <v>8323</v>
      </c>
      <c r="T1835" s="14">
        <f t="shared" si="178"/>
        <v>41303.044016203705</v>
      </c>
      <c r="U1835" s="14">
        <f t="shared" si="179"/>
        <v>41335.332638888889</v>
      </c>
      <c r="V1835">
        <f t="shared" si="180"/>
        <v>2013</v>
      </c>
    </row>
    <row r="1836" spans="1:22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 t="shared" si="175"/>
        <v>10903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76"/>
        <v>118</v>
      </c>
      <c r="Q1836">
        <f t="shared" si="177"/>
        <v>131.16999999999999</v>
      </c>
      <c r="R1836" s="10" t="s">
        <v>8322</v>
      </c>
      <c r="S1836" t="s">
        <v>8323</v>
      </c>
      <c r="T1836" s="14">
        <f t="shared" si="178"/>
        <v>41988.964062500003</v>
      </c>
      <c r="U1836" s="14">
        <f t="shared" si="179"/>
        <v>42028.964062500003</v>
      </c>
      <c r="V1836">
        <f t="shared" si="180"/>
        <v>2014</v>
      </c>
    </row>
    <row r="1837" spans="1:22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 t="shared" si="175"/>
        <v>510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76"/>
        <v>104</v>
      </c>
      <c r="Q1837">
        <f t="shared" si="177"/>
        <v>47.27</v>
      </c>
      <c r="R1837" s="10" t="s">
        <v>8322</v>
      </c>
      <c r="S1837" t="s">
        <v>8323</v>
      </c>
      <c r="T1837" s="14">
        <f t="shared" si="178"/>
        <v>42430.702210648145</v>
      </c>
      <c r="U1837" s="14">
        <f t="shared" si="179"/>
        <v>42460.660543981481</v>
      </c>
      <c r="V1837">
        <f t="shared" si="180"/>
        <v>2016</v>
      </c>
    </row>
    <row r="1838" spans="1:22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 t="shared" si="175"/>
        <v>7509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76"/>
        <v>200</v>
      </c>
      <c r="Q1838">
        <f t="shared" si="177"/>
        <v>182.13</v>
      </c>
      <c r="R1838" s="10" t="s">
        <v>8322</v>
      </c>
      <c r="S1838" t="s">
        <v>8323</v>
      </c>
      <c r="T1838" s="14">
        <f t="shared" si="178"/>
        <v>41305.809363425928</v>
      </c>
      <c r="U1838" s="14">
        <f t="shared" si="179"/>
        <v>41322.809363425928</v>
      </c>
      <c r="V1838">
        <f t="shared" si="180"/>
        <v>2013</v>
      </c>
    </row>
    <row r="1839" spans="1:22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 t="shared" si="175"/>
        <v>1221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76"/>
        <v>307</v>
      </c>
      <c r="Q1839">
        <f t="shared" si="177"/>
        <v>61.37</v>
      </c>
      <c r="R1839" s="10" t="s">
        <v>8322</v>
      </c>
      <c r="S1839" t="s">
        <v>8323</v>
      </c>
      <c r="T1839" s="14">
        <f t="shared" si="178"/>
        <v>40926.047858796301</v>
      </c>
      <c r="U1839" s="14">
        <f t="shared" si="179"/>
        <v>40986.006192129629</v>
      </c>
      <c r="V1839">
        <f t="shared" si="180"/>
        <v>2012</v>
      </c>
    </row>
    <row r="1840" spans="1:22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 t="shared" si="175"/>
        <v>1001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76"/>
        <v>100</v>
      </c>
      <c r="Q1840">
        <f t="shared" si="177"/>
        <v>35.770000000000003</v>
      </c>
      <c r="R1840" s="10" t="s">
        <v>8322</v>
      </c>
      <c r="S1840" t="s">
        <v>8323</v>
      </c>
      <c r="T1840" s="14">
        <f t="shared" si="178"/>
        <v>40788.786539351851</v>
      </c>
      <c r="U1840" s="14">
        <f t="shared" si="179"/>
        <v>40817.125</v>
      </c>
      <c r="V1840">
        <f t="shared" si="180"/>
        <v>2011</v>
      </c>
    </row>
    <row r="1841" spans="1:22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 t="shared" si="175"/>
        <v>1527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76"/>
        <v>205</v>
      </c>
      <c r="Q1841">
        <f t="shared" si="177"/>
        <v>45.62</v>
      </c>
      <c r="R1841" s="10" t="s">
        <v>8322</v>
      </c>
      <c r="S1841" t="s">
        <v>8323</v>
      </c>
      <c r="T1841" s="14">
        <f t="shared" si="178"/>
        <v>42614.722013888888</v>
      </c>
      <c r="U1841" s="14">
        <f t="shared" si="179"/>
        <v>42644.722013888888</v>
      </c>
      <c r="V1841">
        <f t="shared" si="180"/>
        <v>2016</v>
      </c>
    </row>
    <row r="1842" spans="1:22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 t="shared" si="175"/>
        <v>940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76"/>
        <v>109</v>
      </c>
      <c r="Q1842">
        <f t="shared" si="177"/>
        <v>75.38</v>
      </c>
      <c r="R1842" s="10" t="s">
        <v>8322</v>
      </c>
      <c r="S1842" t="s">
        <v>8323</v>
      </c>
      <c r="T1842" s="14">
        <f t="shared" si="178"/>
        <v>41382.096180555556</v>
      </c>
      <c r="U1842" s="14">
        <f t="shared" si="179"/>
        <v>41401.207638888889</v>
      </c>
      <c r="V1842">
        <f t="shared" si="180"/>
        <v>2013</v>
      </c>
    </row>
    <row r="1843" spans="1:22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 t="shared" si="175"/>
        <v>2018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76"/>
        <v>102</v>
      </c>
      <c r="Q1843">
        <f t="shared" si="177"/>
        <v>50.88</v>
      </c>
      <c r="R1843" s="10" t="s">
        <v>8322</v>
      </c>
      <c r="S1843" t="s">
        <v>8323</v>
      </c>
      <c r="T1843" s="14">
        <f t="shared" si="178"/>
        <v>41745.84542824074</v>
      </c>
      <c r="U1843" s="14">
        <f t="shared" si="179"/>
        <v>41779.207638888889</v>
      </c>
      <c r="V1843">
        <f t="shared" si="180"/>
        <v>2014</v>
      </c>
    </row>
    <row r="1844" spans="1:22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 t="shared" si="175"/>
        <v>2253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76"/>
        <v>125</v>
      </c>
      <c r="Q1844">
        <f t="shared" si="177"/>
        <v>119.29</v>
      </c>
      <c r="R1844" s="10" t="s">
        <v>8322</v>
      </c>
      <c r="S1844" t="s">
        <v>8323</v>
      </c>
      <c r="T1844" s="14">
        <f t="shared" si="178"/>
        <v>42031.631724537037</v>
      </c>
      <c r="U1844" s="14">
        <f t="shared" si="179"/>
        <v>42065.249305555553</v>
      </c>
      <c r="V1844">
        <f t="shared" si="180"/>
        <v>2015</v>
      </c>
    </row>
    <row r="1845" spans="1:22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 t="shared" si="175"/>
        <v>11200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76"/>
        <v>124</v>
      </c>
      <c r="Q1845">
        <f t="shared" si="177"/>
        <v>92.54</v>
      </c>
      <c r="R1845" s="10" t="s">
        <v>8322</v>
      </c>
      <c r="S1845" t="s">
        <v>8323</v>
      </c>
      <c r="T1845" s="14">
        <f t="shared" si="178"/>
        <v>40564.994837962964</v>
      </c>
      <c r="U1845" s="14">
        <f t="shared" si="179"/>
        <v>40594.994837962964</v>
      </c>
      <c r="V1845">
        <f t="shared" si="180"/>
        <v>2011</v>
      </c>
    </row>
    <row r="1846" spans="1:22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 t="shared" si="175"/>
        <v>1511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76"/>
        <v>101</v>
      </c>
      <c r="Q1846">
        <f t="shared" si="177"/>
        <v>76.05</v>
      </c>
      <c r="R1846" s="10" t="s">
        <v>8322</v>
      </c>
      <c r="S1846" t="s">
        <v>8323</v>
      </c>
      <c r="T1846" s="14">
        <f t="shared" si="178"/>
        <v>40666.973541666666</v>
      </c>
      <c r="U1846" s="14">
        <f t="shared" si="179"/>
        <v>40705.125</v>
      </c>
      <c r="V1846">
        <f t="shared" si="180"/>
        <v>2011</v>
      </c>
    </row>
    <row r="1847" spans="1:22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 t="shared" si="175"/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76"/>
        <v>100</v>
      </c>
      <c r="Q1847">
        <f t="shared" si="177"/>
        <v>52.63</v>
      </c>
      <c r="R1847" s="10" t="s">
        <v>8322</v>
      </c>
      <c r="S1847" t="s">
        <v>8323</v>
      </c>
      <c r="T1847" s="14">
        <f t="shared" si="178"/>
        <v>42523.333310185189</v>
      </c>
      <c r="U1847" s="14">
        <f t="shared" si="179"/>
        <v>42538.204861111109</v>
      </c>
      <c r="V1847">
        <f t="shared" si="180"/>
        <v>2016</v>
      </c>
    </row>
    <row r="1848" spans="1:22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 t="shared" si="175"/>
        <v>17845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76"/>
        <v>138</v>
      </c>
      <c r="Q1848">
        <f t="shared" si="177"/>
        <v>98.99</v>
      </c>
      <c r="R1848" s="10" t="s">
        <v>8322</v>
      </c>
      <c r="S1848" t="s">
        <v>8323</v>
      </c>
      <c r="T1848" s="14">
        <f t="shared" si="178"/>
        <v>41228.650196759263</v>
      </c>
      <c r="U1848" s="14">
        <f t="shared" si="179"/>
        <v>41258.650196759263</v>
      </c>
      <c r="V1848">
        <f t="shared" si="180"/>
        <v>2012</v>
      </c>
    </row>
    <row r="1849" spans="1:22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 t="shared" si="175"/>
        <v>2761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76"/>
        <v>121</v>
      </c>
      <c r="Q1849">
        <f t="shared" si="177"/>
        <v>79.53</v>
      </c>
      <c r="R1849" s="10" t="s">
        <v>8322</v>
      </c>
      <c r="S1849" t="s">
        <v>8323</v>
      </c>
      <c r="T1849" s="14">
        <f t="shared" si="178"/>
        <v>42094.236481481479</v>
      </c>
      <c r="U1849" s="14">
        <f t="shared" si="179"/>
        <v>42115.236481481479</v>
      </c>
      <c r="V1849">
        <f t="shared" si="180"/>
        <v>2015</v>
      </c>
    </row>
    <row r="1850" spans="1:22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 t="shared" si="175"/>
        <v>3111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76"/>
        <v>107</v>
      </c>
      <c r="Q1850">
        <f t="shared" si="177"/>
        <v>134.21</v>
      </c>
      <c r="R1850" s="10" t="s">
        <v>8322</v>
      </c>
      <c r="S1850" t="s">
        <v>8323</v>
      </c>
      <c r="T1850" s="14">
        <f t="shared" si="178"/>
        <v>40691.788055555553</v>
      </c>
      <c r="U1850" s="14">
        <f t="shared" si="179"/>
        <v>40755.290972222225</v>
      </c>
      <c r="V1850">
        <f t="shared" si="180"/>
        <v>2011</v>
      </c>
    </row>
    <row r="1851" spans="1:22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 t="shared" si="175"/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76"/>
        <v>100</v>
      </c>
      <c r="Q1851">
        <f t="shared" si="177"/>
        <v>37.630000000000003</v>
      </c>
      <c r="R1851" s="10" t="s">
        <v>8322</v>
      </c>
      <c r="S1851" t="s">
        <v>8323</v>
      </c>
      <c r="T1851" s="14">
        <f t="shared" si="178"/>
        <v>41169.845590277779</v>
      </c>
      <c r="U1851" s="14">
        <f t="shared" si="179"/>
        <v>41199.845590277779</v>
      </c>
      <c r="V1851">
        <f t="shared" si="180"/>
        <v>2012</v>
      </c>
    </row>
    <row r="1852" spans="1:22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 t="shared" si="175"/>
        <v>9069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76"/>
        <v>102</v>
      </c>
      <c r="Q1852">
        <f t="shared" si="177"/>
        <v>51.04</v>
      </c>
      <c r="R1852" s="10" t="s">
        <v>8322</v>
      </c>
      <c r="S1852" t="s">
        <v>8323</v>
      </c>
      <c r="T1852" s="14">
        <f t="shared" si="178"/>
        <v>41800.959490740745</v>
      </c>
      <c r="U1852" s="14">
        <f t="shared" si="179"/>
        <v>41830.959490740745</v>
      </c>
      <c r="V1852">
        <f t="shared" si="180"/>
        <v>2014</v>
      </c>
    </row>
    <row r="1853" spans="1:22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 t="shared" si="175"/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76"/>
        <v>100</v>
      </c>
      <c r="Q1853">
        <f t="shared" si="177"/>
        <v>50.04</v>
      </c>
      <c r="R1853" s="10" t="s">
        <v>8322</v>
      </c>
      <c r="S1853" t="s">
        <v>8323</v>
      </c>
      <c r="T1853" s="14">
        <f t="shared" si="178"/>
        <v>41827.906689814816</v>
      </c>
      <c r="U1853" s="14">
        <f t="shared" si="179"/>
        <v>41848.041666666664</v>
      </c>
      <c r="V1853">
        <f t="shared" si="180"/>
        <v>2014</v>
      </c>
    </row>
    <row r="1854" spans="1:22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 t="shared" si="175"/>
        <v>16273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76"/>
        <v>117</v>
      </c>
      <c r="Q1854">
        <f t="shared" si="177"/>
        <v>133.93</v>
      </c>
      <c r="R1854" s="10" t="s">
        <v>8322</v>
      </c>
      <c r="S1854" t="s">
        <v>8323</v>
      </c>
      <c r="T1854" s="14">
        <f t="shared" si="178"/>
        <v>42081.77143518519</v>
      </c>
      <c r="U1854" s="14">
        <f t="shared" si="179"/>
        <v>42119</v>
      </c>
      <c r="V1854">
        <f t="shared" si="180"/>
        <v>2015</v>
      </c>
    </row>
    <row r="1855" spans="1:22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 t="shared" si="175"/>
        <v>808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76"/>
        <v>102</v>
      </c>
      <c r="Q1855">
        <f t="shared" si="177"/>
        <v>58.21</v>
      </c>
      <c r="R1855" s="10" t="s">
        <v>8322</v>
      </c>
      <c r="S1855" t="s">
        <v>8323</v>
      </c>
      <c r="T1855" s="14">
        <f t="shared" si="178"/>
        <v>41177.060381944444</v>
      </c>
      <c r="U1855" s="14">
        <f t="shared" si="179"/>
        <v>41227.102048611108</v>
      </c>
      <c r="V1855">
        <f t="shared" si="180"/>
        <v>2012</v>
      </c>
    </row>
    <row r="1856" spans="1:22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 t="shared" si="175"/>
        <v>15159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76"/>
        <v>102</v>
      </c>
      <c r="Q1856">
        <f t="shared" si="177"/>
        <v>88.04</v>
      </c>
      <c r="R1856" s="10" t="s">
        <v>8322</v>
      </c>
      <c r="S1856" t="s">
        <v>8323</v>
      </c>
      <c r="T1856" s="14">
        <f t="shared" si="178"/>
        <v>41388.021261574075</v>
      </c>
      <c r="U1856" s="14">
        <f t="shared" si="179"/>
        <v>41418.021261574075</v>
      </c>
      <c r="V1856">
        <f t="shared" si="180"/>
        <v>2013</v>
      </c>
    </row>
    <row r="1857" spans="1:22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 t="shared" si="175"/>
        <v>11115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76"/>
        <v>154</v>
      </c>
      <c r="Q1857">
        <f t="shared" si="177"/>
        <v>70.58</v>
      </c>
      <c r="R1857" s="10" t="s">
        <v>8322</v>
      </c>
      <c r="S1857" t="s">
        <v>8323</v>
      </c>
      <c r="T1857" s="14">
        <f t="shared" si="178"/>
        <v>41600.538657407407</v>
      </c>
      <c r="U1857" s="14">
        <f t="shared" si="179"/>
        <v>41645.538657407407</v>
      </c>
      <c r="V1857">
        <f t="shared" si="180"/>
        <v>2013</v>
      </c>
    </row>
    <row r="1858" spans="1:22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 t="shared" si="175"/>
        <v>2013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76"/>
        <v>101</v>
      </c>
      <c r="Q1858">
        <f t="shared" si="177"/>
        <v>53.29</v>
      </c>
      <c r="R1858" s="10" t="s">
        <v>8322</v>
      </c>
      <c r="S1858" t="s">
        <v>8323</v>
      </c>
      <c r="T1858" s="14">
        <f t="shared" si="178"/>
        <v>41817.854999999996</v>
      </c>
      <c r="U1858" s="14">
        <f t="shared" si="179"/>
        <v>41838.854999999996</v>
      </c>
      <c r="V1858">
        <f t="shared" si="180"/>
        <v>2014</v>
      </c>
    </row>
    <row r="1859" spans="1:22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 t="shared" si="175"/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si="176"/>
        <v>100</v>
      </c>
      <c r="Q1859">
        <f t="shared" si="177"/>
        <v>136.36000000000001</v>
      </c>
      <c r="R1859" s="10" t="s">
        <v>8322</v>
      </c>
      <c r="S1859" t="s">
        <v>8323</v>
      </c>
      <c r="T1859" s="14">
        <f t="shared" si="178"/>
        <v>41864.76866898148</v>
      </c>
      <c r="U1859" s="14">
        <f t="shared" si="179"/>
        <v>41894.76866898148</v>
      </c>
      <c r="V1859">
        <f t="shared" si="180"/>
        <v>2014</v>
      </c>
    </row>
    <row r="1860" spans="1:22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 t="shared" si="175"/>
        <v>5799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76"/>
        <v>109</v>
      </c>
      <c r="Q1860">
        <f t="shared" si="177"/>
        <v>40.549999999999997</v>
      </c>
      <c r="R1860" s="10" t="s">
        <v>8322</v>
      </c>
      <c r="S1860" t="s">
        <v>8323</v>
      </c>
      <c r="T1860" s="14">
        <f t="shared" si="178"/>
        <v>40833.200474537036</v>
      </c>
      <c r="U1860" s="14">
        <f t="shared" si="179"/>
        <v>40893.242141203707</v>
      </c>
      <c r="V1860">
        <f t="shared" si="180"/>
        <v>2011</v>
      </c>
    </row>
    <row r="1861" spans="1:22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 t="shared" si="175"/>
        <v>3478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76"/>
        <v>132</v>
      </c>
      <c r="Q1861">
        <f t="shared" si="177"/>
        <v>70.63</v>
      </c>
      <c r="R1861" s="10" t="s">
        <v>8322</v>
      </c>
      <c r="S1861" t="s">
        <v>8323</v>
      </c>
      <c r="T1861" s="14">
        <f t="shared" si="178"/>
        <v>40778.770011574074</v>
      </c>
      <c r="U1861" s="14">
        <f t="shared" si="179"/>
        <v>40808.770011574074</v>
      </c>
      <c r="V1861">
        <f t="shared" si="180"/>
        <v>2011</v>
      </c>
    </row>
    <row r="1862" spans="1:22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 t="shared" si="175"/>
        <v>876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76"/>
        <v>133</v>
      </c>
      <c r="Q1862">
        <f t="shared" si="177"/>
        <v>52.68</v>
      </c>
      <c r="R1862" s="10" t="s">
        <v>8322</v>
      </c>
      <c r="S1862" t="s">
        <v>8323</v>
      </c>
      <c r="T1862" s="14">
        <f t="shared" si="178"/>
        <v>41655.709305555552</v>
      </c>
      <c r="U1862" s="14">
        <f t="shared" si="179"/>
        <v>41676.709305555552</v>
      </c>
      <c r="V1862">
        <f t="shared" si="180"/>
        <v>2014</v>
      </c>
    </row>
    <row r="1863" spans="1:22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>
        <f t="shared" si="175"/>
        <v>125000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76"/>
        <v>0</v>
      </c>
      <c r="Q1863">
        <f t="shared" si="177"/>
        <v>0</v>
      </c>
      <c r="R1863" s="10" t="s">
        <v>8330</v>
      </c>
      <c r="S1863" t="s">
        <v>8332</v>
      </c>
      <c r="T1863" s="14">
        <f t="shared" si="178"/>
        <v>42000.300243055557</v>
      </c>
      <c r="U1863" s="14">
        <f t="shared" si="179"/>
        <v>42030.300243055557</v>
      </c>
      <c r="V1863">
        <f t="shared" si="180"/>
        <v>2014</v>
      </c>
    </row>
    <row r="1864" spans="1:22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 t="shared" si="175"/>
        <v>9728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76"/>
        <v>8</v>
      </c>
      <c r="Q1864">
        <f t="shared" si="177"/>
        <v>90.94</v>
      </c>
      <c r="R1864" s="10" t="s">
        <v>8330</v>
      </c>
      <c r="S1864" t="s">
        <v>8332</v>
      </c>
      <c r="T1864" s="14">
        <f t="shared" si="178"/>
        <v>42755.492754629624</v>
      </c>
      <c r="U1864" s="14">
        <f t="shared" si="179"/>
        <v>42802.3125</v>
      </c>
      <c r="V1864">
        <f t="shared" si="180"/>
        <v>2017</v>
      </c>
    </row>
    <row r="1865" spans="1:22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 t="shared" si="175"/>
        <v>1255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76"/>
        <v>0</v>
      </c>
      <c r="Q1865">
        <f t="shared" si="177"/>
        <v>5</v>
      </c>
      <c r="R1865" s="10" t="s">
        <v>8330</v>
      </c>
      <c r="S1865" t="s">
        <v>8332</v>
      </c>
      <c r="T1865" s="14">
        <f t="shared" si="178"/>
        <v>41772.797280092593</v>
      </c>
      <c r="U1865" s="14">
        <f t="shared" si="179"/>
        <v>41802.797280092593</v>
      </c>
      <c r="V1865">
        <f t="shared" si="180"/>
        <v>2014</v>
      </c>
    </row>
    <row r="1866" spans="1:22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 t="shared" si="175"/>
        <v>4644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76"/>
        <v>43</v>
      </c>
      <c r="Q1866">
        <f t="shared" si="177"/>
        <v>58.08</v>
      </c>
      <c r="R1866" s="10" t="s">
        <v>8330</v>
      </c>
      <c r="S1866" t="s">
        <v>8332</v>
      </c>
      <c r="T1866" s="14">
        <f t="shared" si="178"/>
        <v>41733.716435185182</v>
      </c>
      <c r="U1866" s="14">
        <f t="shared" si="179"/>
        <v>41763.716435185182</v>
      </c>
      <c r="V1866">
        <f t="shared" si="180"/>
        <v>2014</v>
      </c>
    </row>
    <row r="1867" spans="1:22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 t="shared" si="175"/>
        <v>55002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76"/>
        <v>0</v>
      </c>
      <c r="Q1867">
        <f t="shared" si="177"/>
        <v>2</v>
      </c>
      <c r="R1867" s="10" t="s">
        <v>8330</v>
      </c>
      <c r="S1867" t="s">
        <v>8332</v>
      </c>
      <c r="T1867" s="14">
        <f t="shared" si="178"/>
        <v>42645.367442129631</v>
      </c>
      <c r="U1867" s="14">
        <f t="shared" si="179"/>
        <v>42680.409108796302</v>
      </c>
      <c r="V1867">
        <f t="shared" si="180"/>
        <v>2016</v>
      </c>
    </row>
    <row r="1868" spans="1:22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 t="shared" si="175"/>
        <v>12563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76"/>
        <v>1</v>
      </c>
      <c r="Q1868">
        <f t="shared" si="177"/>
        <v>62.5</v>
      </c>
      <c r="R1868" s="10" t="s">
        <v>8330</v>
      </c>
      <c r="S1868" t="s">
        <v>8332</v>
      </c>
      <c r="T1868" s="14">
        <f t="shared" si="178"/>
        <v>42742.246493055558</v>
      </c>
      <c r="U1868" s="14">
        <f t="shared" si="179"/>
        <v>42795.166666666672</v>
      </c>
      <c r="V1868">
        <f t="shared" si="180"/>
        <v>2017</v>
      </c>
    </row>
    <row r="1869" spans="1:22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 t="shared" si="175"/>
        <v>10005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76"/>
        <v>0</v>
      </c>
      <c r="Q1869">
        <f t="shared" si="177"/>
        <v>10</v>
      </c>
      <c r="R1869" s="10" t="s">
        <v>8330</v>
      </c>
      <c r="S1869" t="s">
        <v>8332</v>
      </c>
      <c r="T1869" s="14">
        <f t="shared" si="178"/>
        <v>42649.924907407403</v>
      </c>
      <c r="U1869" s="14">
        <f t="shared" si="179"/>
        <v>42679.924907407403</v>
      </c>
      <c r="V1869">
        <f t="shared" si="180"/>
        <v>2016</v>
      </c>
    </row>
    <row r="1870" spans="1:22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 t="shared" si="175"/>
        <v>13109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76"/>
        <v>5</v>
      </c>
      <c r="Q1870">
        <f t="shared" si="177"/>
        <v>71.59</v>
      </c>
      <c r="R1870" s="10" t="s">
        <v>8330</v>
      </c>
      <c r="S1870" t="s">
        <v>8332</v>
      </c>
      <c r="T1870" s="14">
        <f t="shared" si="178"/>
        <v>42328.779224537036</v>
      </c>
      <c r="U1870" s="14">
        <f t="shared" si="179"/>
        <v>42353.332638888889</v>
      </c>
      <c r="V1870">
        <f t="shared" si="180"/>
        <v>2015</v>
      </c>
    </row>
    <row r="1871" spans="1:22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>
        <f t="shared" si="175"/>
        <v>5000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76"/>
        <v>0</v>
      </c>
      <c r="Q1871">
        <f t="shared" si="177"/>
        <v>0</v>
      </c>
      <c r="R1871" s="10" t="s">
        <v>8330</v>
      </c>
      <c r="S1871" t="s">
        <v>8332</v>
      </c>
      <c r="T1871" s="14">
        <f t="shared" si="178"/>
        <v>42709.002881944441</v>
      </c>
      <c r="U1871" s="14">
        <f t="shared" si="179"/>
        <v>42739.002881944441</v>
      </c>
      <c r="V1871">
        <f t="shared" si="180"/>
        <v>2016</v>
      </c>
    </row>
    <row r="1872" spans="1:22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 t="shared" si="175"/>
        <v>1931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76"/>
        <v>10</v>
      </c>
      <c r="Q1872">
        <f t="shared" si="177"/>
        <v>32.82</v>
      </c>
      <c r="R1872" s="10" t="s">
        <v>8330</v>
      </c>
      <c r="S1872" t="s">
        <v>8332</v>
      </c>
      <c r="T1872" s="14">
        <f t="shared" si="178"/>
        <v>42371.355729166666</v>
      </c>
      <c r="U1872" s="14">
        <f t="shared" si="179"/>
        <v>42400.178472222222</v>
      </c>
      <c r="V1872">
        <f t="shared" si="180"/>
        <v>2016</v>
      </c>
    </row>
    <row r="1873" spans="1:22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 t="shared" si="175"/>
        <v>5583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76"/>
        <v>72</v>
      </c>
      <c r="Q1873">
        <f t="shared" si="177"/>
        <v>49.12</v>
      </c>
      <c r="R1873" s="10" t="s">
        <v>8330</v>
      </c>
      <c r="S1873" t="s">
        <v>8332</v>
      </c>
      <c r="T1873" s="14">
        <f t="shared" si="178"/>
        <v>41923.783576388887</v>
      </c>
      <c r="U1873" s="14">
        <f t="shared" si="179"/>
        <v>41963.825243055559</v>
      </c>
      <c r="V1873">
        <f t="shared" si="180"/>
        <v>2014</v>
      </c>
    </row>
    <row r="1874" spans="1:22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 t="shared" si="175"/>
        <v>10106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76"/>
        <v>1</v>
      </c>
      <c r="Q1874">
        <f t="shared" si="177"/>
        <v>16.309999999999999</v>
      </c>
      <c r="R1874" s="10" t="s">
        <v>8330</v>
      </c>
      <c r="S1874" t="s">
        <v>8332</v>
      </c>
      <c r="T1874" s="14">
        <f t="shared" si="178"/>
        <v>42155.129652777774</v>
      </c>
      <c r="U1874" s="14">
        <f t="shared" si="179"/>
        <v>42185.129652777774</v>
      </c>
      <c r="V1874">
        <f t="shared" si="180"/>
        <v>2015</v>
      </c>
    </row>
    <row r="1875" spans="1:22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 t="shared" si="175"/>
        <v>4018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76"/>
        <v>0</v>
      </c>
      <c r="Q1875">
        <f t="shared" si="177"/>
        <v>18</v>
      </c>
      <c r="R1875" s="10" t="s">
        <v>8330</v>
      </c>
      <c r="S1875" t="s">
        <v>8332</v>
      </c>
      <c r="T1875" s="14">
        <f t="shared" si="178"/>
        <v>42164.615856481483</v>
      </c>
      <c r="U1875" s="14">
        <f t="shared" si="179"/>
        <v>42193.697916666672</v>
      </c>
      <c r="V1875">
        <f t="shared" si="180"/>
        <v>2015</v>
      </c>
    </row>
    <row r="1876" spans="1:22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 t="shared" si="175"/>
        <v>80013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76"/>
        <v>0</v>
      </c>
      <c r="Q1876">
        <f t="shared" si="177"/>
        <v>13</v>
      </c>
      <c r="R1876" s="10" t="s">
        <v>8330</v>
      </c>
      <c r="S1876" t="s">
        <v>8332</v>
      </c>
      <c r="T1876" s="14">
        <f t="shared" si="178"/>
        <v>42529.969131944439</v>
      </c>
      <c r="U1876" s="14">
        <f t="shared" si="179"/>
        <v>42549.969131944439</v>
      </c>
      <c r="V1876">
        <f t="shared" si="180"/>
        <v>2016</v>
      </c>
    </row>
    <row r="1877" spans="1:22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 t="shared" si="175"/>
        <v>5026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76"/>
        <v>1</v>
      </c>
      <c r="Q1877">
        <f t="shared" si="177"/>
        <v>17</v>
      </c>
      <c r="R1877" s="10" t="s">
        <v>8330</v>
      </c>
      <c r="S1877" t="s">
        <v>8332</v>
      </c>
      <c r="T1877" s="14">
        <f t="shared" si="178"/>
        <v>42528.899398148147</v>
      </c>
      <c r="U1877" s="14">
        <f t="shared" si="179"/>
        <v>42588.899398148147</v>
      </c>
      <c r="V1877">
        <f t="shared" si="180"/>
        <v>2016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>
        <f t="shared" si="175"/>
        <v>140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76"/>
        <v>0</v>
      </c>
      <c r="Q1878">
        <f t="shared" si="177"/>
        <v>0</v>
      </c>
      <c r="R1878" s="10" t="s">
        <v>8330</v>
      </c>
      <c r="S1878" t="s">
        <v>8332</v>
      </c>
      <c r="T1878" s="14">
        <f t="shared" si="178"/>
        <v>41776.284780092588</v>
      </c>
      <c r="U1878" s="14">
        <f t="shared" si="179"/>
        <v>41806.284780092588</v>
      </c>
      <c r="V1878">
        <f t="shared" si="180"/>
        <v>2014</v>
      </c>
    </row>
    <row r="1879" spans="1:22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>
        <f t="shared" si="175"/>
        <v>30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76"/>
        <v>0</v>
      </c>
      <c r="Q1879">
        <f t="shared" si="177"/>
        <v>0</v>
      </c>
      <c r="R1879" s="10" t="s">
        <v>8330</v>
      </c>
      <c r="S1879" t="s">
        <v>8332</v>
      </c>
      <c r="T1879" s="14">
        <f t="shared" si="178"/>
        <v>42035.029224537036</v>
      </c>
      <c r="U1879" s="14">
        <f t="shared" si="179"/>
        <v>42064.029224537036</v>
      </c>
      <c r="V1879">
        <f t="shared" si="180"/>
        <v>2015</v>
      </c>
    </row>
    <row r="1880" spans="1:22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>
        <f t="shared" si="175"/>
        <v>4000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76"/>
        <v>0</v>
      </c>
      <c r="Q1880">
        <f t="shared" si="177"/>
        <v>0</v>
      </c>
      <c r="R1880" s="10" t="s">
        <v>8330</v>
      </c>
      <c r="S1880" t="s">
        <v>8332</v>
      </c>
      <c r="T1880" s="14">
        <f t="shared" si="178"/>
        <v>41773.008738425924</v>
      </c>
      <c r="U1880" s="14">
        <f t="shared" si="179"/>
        <v>41803.008738425924</v>
      </c>
      <c r="V1880">
        <f t="shared" si="180"/>
        <v>2014</v>
      </c>
    </row>
    <row r="1881" spans="1:22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 t="shared" si="175"/>
        <v>2503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76"/>
        <v>0</v>
      </c>
      <c r="Q1881">
        <f t="shared" si="177"/>
        <v>3</v>
      </c>
      <c r="R1881" s="10" t="s">
        <v>8330</v>
      </c>
      <c r="S1881" t="s">
        <v>8332</v>
      </c>
      <c r="T1881" s="14">
        <f t="shared" si="178"/>
        <v>42413.649641203709</v>
      </c>
      <c r="U1881" s="14">
        <f t="shared" si="179"/>
        <v>42443.607974537037</v>
      </c>
      <c r="V1881">
        <f t="shared" si="180"/>
        <v>2016</v>
      </c>
    </row>
    <row r="1882" spans="1:22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 t="shared" si="175"/>
        <v>3002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76"/>
        <v>20</v>
      </c>
      <c r="Q1882">
        <f t="shared" si="177"/>
        <v>41.83</v>
      </c>
      <c r="R1882" s="10" t="s">
        <v>8330</v>
      </c>
      <c r="S1882" t="s">
        <v>8332</v>
      </c>
      <c r="T1882" s="14">
        <f t="shared" si="178"/>
        <v>42430.566898148143</v>
      </c>
      <c r="U1882" s="14">
        <f t="shared" si="179"/>
        <v>42459.525231481486</v>
      </c>
      <c r="V1882">
        <f t="shared" si="180"/>
        <v>2016</v>
      </c>
    </row>
    <row r="1883" spans="1:22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 t="shared" si="175"/>
        <v>2727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76"/>
        <v>173</v>
      </c>
      <c r="Q1883">
        <f t="shared" si="177"/>
        <v>49.34</v>
      </c>
      <c r="R1883" s="10" t="s">
        <v>8322</v>
      </c>
      <c r="S1883" t="s">
        <v>8326</v>
      </c>
      <c r="T1883" s="14">
        <f t="shared" si="178"/>
        <v>42043.152650462958</v>
      </c>
      <c r="U1883" s="14">
        <f t="shared" si="179"/>
        <v>42073.110983796301</v>
      </c>
      <c r="V1883">
        <f t="shared" si="180"/>
        <v>2015</v>
      </c>
    </row>
    <row r="1884" spans="1:22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 t="shared" si="175"/>
        <v>3365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76"/>
        <v>101</v>
      </c>
      <c r="Q1884">
        <f t="shared" si="177"/>
        <v>41.73</v>
      </c>
      <c r="R1884" s="10" t="s">
        <v>8322</v>
      </c>
      <c r="S1884" t="s">
        <v>8326</v>
      </c>
      <c r="T1884" s="14">
        <f t="shared" si="178"/>
        <v>41067.949212962965</v>
      </c>
      <c r="U1884" s="14">
        <f t="shared" si="179"/>
        <v>41100.991666666669</v>
      </c>
      <c r="V1884">
        <f t="shared" si="180"/>
        <v>2012</v>
      </c>
    </row>
    <row r="1885" spans="1:22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 t="shared" ref="F1885:F1948" si="181">ROUND(AVERAGE(D1885:E1885),0)</f>
        <v>1023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ref="P1885:P1948" si="182">ROUND(E1885/D1885*100,0)</f>
        <v>105</v>
      </c>
      <c r="Q1885">
        <f t="shared" ref="Q1885:Q1948" si="183">IFERROR(ROUND(E1885/M1885,2),0)</f>
        <v>32.72</v>
      </c>
      <c r="R1885" s="10" t="s">
        <v>8322</v>
      </c>
      <c r="S1885" t="s">
        <v>8326</v>
      </c>
      <c r="T1885" s="14">
        <f t="shared" ref="T1885:T1948" si="184">(((K1885/60)/60)/24)+DATE(1970,1,1)</f>
        <v>40977.948009259257</v>
      </c>
      <c r="U1885" s="14">
        <f t="shared" ref="U1885:U1948" si="185">(((J1885/60)/60)/24)+DATE(1970,1,1)</f>
        <v>41007.906342592592</v>
      </c>
      <c r="V1885">
        <f t="shared" ref="V1885:V1948" si="186">YEAR(T1885)</f>
        <v>2012</v>
      </c>
    </row>
    <row r="1886" spans="1:22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 t="shared" si="181"/>
        <v>1176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82"/>
        <v>135</v>
      </c>
      <c r="Q1886">
        <f t="shared" si="183"/>
        <v>51.96</v>
      </c>
      <c r="R1886" s="10" t="s">
        <v>8322</v>
      </c>
      <c r="S1886" t="s">
        <v>8326</v>
      </c>
      <c r="T1886" s="14">
        <f t="shared" si="184"/>
        <v>41205.198321759257</v>
      </c>
      <c r="U1886" s="14">
        <f t="shared" si="185"/>
        <v>41240.5</v>
      </c>
      <c r="V1886">
        <f t="shared" si="186"/>
        <v>2012</v>
      </c>
    </row>
    <row r="1887" spans="1:22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 t="shared" si="181"/>
        <v>4949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82"/>
        <v>116</v>
      </c>
      <c r="Q1887">
        <f t="shared" si="183"/>
        <v>50.69</v>
      </c>
      <c r="R1887" s="10" t="s">
        <v>8322</v>
      </c>
      <c r="S1887" t="s">
        <v>8326</v>
      </c>
      <c r="T1887" s="14">
        <f t="shared" si="184"/>
        <v>41099.093865740739</v>
      </c>
      <c r="U1887" s="14">
        <f t="shared" si="185"/>
        <v>41131.916666666664</v>
      </c>
      <c r="V1887">
        <f t="shared" si="186"/>
        <v>2012</v>
      </c>
    </row>
    <row r="1888" spans="1:22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 t="shared" si="181"/>
        <v>1213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82"/>
        <v>102</v>
      </c>
      <c r="Q1888">
        <f t="shared" si="183"/>
        <v>42.24</v>
      </c>
      <c r="R1888" s="10" t="s">
        <v>8322</v>
      </c>
      <c r="S1888" t="s">
        <v>8326</v>
      </c>
      <c r="T1888" s="14">
        <f t="shared" si="184"/>
        <v>41925.906689814816</v>
      </c>
      <c r="U1888" s="14">
        <f t="shared" si="185"/>
        <v>41955.94835648148</v>
      </c>
      <c r="V1888">
        <f t="shared" si="186"/>
        <v>2014</v>
      </c>
    </row>
    <row r="1889" spans="1:22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 t="shared" si="181"/>
        <v>3168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82"/>
        <v>111</v>
      </c>
      <c r="Q1889">
        <f t="shared" si="183"/>
        <v>416.88</v>
      </c>
      <c r="R1889" s="10" t="s">
        <v>8322</v>
      </c>
      <c r="S1889" t="s">
        <v>8326</v>
      </c>
      <c r="T1889" s="14">
        <f t="shared" si="184"/>
        <v>42323.800138888888</v>
      </c>
      <c r="U1889" s="14">
        <f t="shared" si="185"/>
        <v>42341.895833333328</v>
      </c>
      <c r="V1889">
        <f t="shared" si="186"/>
        <v>2015</v>
      </c>
    </row>
    <row r="1890" spans="1:22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 t="shared" si="181"/>
        <v>3326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82"/>
        <v>166</v>
      </c>
      <c r="Q1890">
        <f t="shared" si="183"/>
        <v>46.65</v>
      </c>
      <c r="R1890" s="10" t="s">
        <v>8322</v>
      </c>
      <c r="S1890" t="s">
        <v>8326</v>
      </c>
      <c r="T1890" s="14">
        <f t="shared" si="184"/>
        <v>40299.239953703705</v>
      </c>
      <c r="U1890" s="14">
        <f t="shared" si="185"/>
        <v>40330.207638888889</v>
      </c>
      <c r="V1890">
        <f t="shared" si="186"/>
        <v>2010</v>
      </c>
    </row>
    <row r="1891" spans="1:22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 t="shared" si="181"/>
        <v>2066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82"/>
        <v>107</v>
      </c>
      <c r="Q1891">
        <f t="shared" si="183"/>
        <v>48.45</v>
      </c>
      <c r="R1891" s="10" t="s">
        <v>8322</v>
      </c>
      <c r="S1891" t="s">
        <v>8326</v>
      </c>
      <c r="T1891" s="14">
        <f t="shared" si="184"/>
        <v>41299.793356481481</v>
      </c>
      <c r="U1891" s="14">
        <f t="shared" si="185"/>
        <v>41344.751689814817</v>
      </c>
      <c r="V1891">
        <f t="shared" si="186"/>
        <v>2013</v>
      </c>
    </row>
    <row r="1892" spans="1:22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 t="shared" si="181"/>
        <v>14675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82"/>
        <v>145</v>
      </c>
      <c r="Q1892">
        <f t="shared" si="183"/>
        <v>70.53</v>
      </c>
      <c r="R1892" s="10" t="s">
        <v>8322</v>
      </c>
      <c r="S1892" t="s">
        <v>8326</v>
      </c>
      <c r="T1892" s="14">
        <f t="shared" si="184"/>
        <v>41228.786203703705</v>
      </c>
      <c r="U1892" s="14">
        <f t="shared" si="185"/>
        <v>41258.786203703705</v>
      </c>
      <c r="V1892">
        <f t="shared" si="186"/>
        <v>2012</v>
      </c>
    </row>
    <row r="1893" spans="1:22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 t="shared" si="181"/>
        <v>10278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82"/>
        <v>106</v>
      </c>
      <c r="Q1893">
        <f t="shared" si="183"/>
        <v>87.96</v>
      </c>
      <c r="R1893" s="10" t="s">
        <v>8322</v>
      </c>
      <c r="S1893" t="s">
        <v>8326</v>
      </c>
      <c r="T1893" s="14">
        <f t="shared" si="184"/>
        <v>40335.798078703701</v>
      </c>
      <c r="U1893" s="14">
        <f t="shared" si="185"/>
        <v>40381.25</v>
      </c>
      <c r="V1893">
        <f t="shared" si="186"/>
        <v>2010</v>
      </c>
    </row>
    <row r="1894" spans="1:22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 t="shared" si="181"/>
        <v>592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82"/>
        <v>137</v>
      </c>
      <c r="Q1894">
        <f t="shared" si="183"/>
        <v>26.27</v>
      </c>
      <c r="R1894" s="10" t="s">
        <v>8322</v>
      </c>
      <c r="S1894" t="s">
        <v>8326</v>
      </c>
      <c r="T1894" s="14">
        <f t="shared" si="184"/>
        <v>40671.637511574074</v>
      </c>
      <c r="U1894" s="14">
        <f t="shared" si="185"/>
        <v>40701.637511574074</v>
      </c>
      <c r="V1894">
        <f t="shared" si="186"/>
        <v>2011</v>
      </c>
    </row>
    <row r="1895" spans="1:22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 t="shared" si="181"/>
        <v>2550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82"/>
        <v>104</v>
      </c>
      <c r="Q1895">
        <f t="shared" si="183"/>
        <v>57.78</v>
      </c>
      <c r="R1895" s="10" t="s">
        <v>8322</v>
      </c>
      <c r="S1895" t="s">
        <v>8326</v>
      </c>
      <c r="T1895" s="14">
        <f t="shared" si="184"/>
        <v>40632.94195601852</v>
      </c>
      <c r="U1895" s="14">
        <f t="shared" si="185"/>
        <v>40649.165972222225</v>
      </c>
      <c r="V1895">
        <f t="shared" si="186"/>
        <v>2011</v>
      </c>
    </row>
    <row r="1896" spans="1:22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 t="shared" si="181"/>
        <v>1073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82"/>
        <v>115</v>
      </c>
      <c r="Q1896">
        <f t="shared" si="183"/>
        <v>57.25</v>
      </c>
      <c r="R1896" s="10" t="s">
        <v>8322</v>
      </c>
      <c r="S1896" t="s">
        <v>8326</v>
      </c>
      <c r="T1896" s="14">
        <f t="shared" si="184"/>
        <v>40920.904895833337</v>
      </c>
      <c r="U1896" s="14">
        <f t="shared" si="185"/>
        <v>40951.904895833337</v>
      </c>
      <c r="V1896">
        <f t="shared" si="186"/>
        <v>2012</v>
      </c>
    </row>
    <row r="1897" spans="1:22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 t="shared" si="181"/>
        <v>9150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82"/>
        <v>102</v>
      </c>
      <c r="Q1897">
        <f t="shared" si="183"/>
        <v>196.34</v>
      </c>
      <c r="R1897" s="10" t="s">
        <v>8322</v>
      </c>
      <c r="S1897" t="s">
        <v>8326</v>
      </c>
      <c r="T1897" s="14">
        <f t="shared" si="184"/>
        <v>42267.746782407412</v>
      </c>
      <c r="U1897" s="14">
        <f t="shared" si="185"/>
        <v>42297.746782407412</v>
      </c>
      <c r="V1897">
        <f t="shared" si="186"/>
        <v>2015</v>
      </c>
    </row>
    <row r="1898" spans="1:22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 t="shared" si="181"/>
        <v>505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82"/>
        <v>124</v>
      </c>
      <c r="Q1898">
        <f t="shared" si="183"/>
        <v>43</v>
      </c>
      <c r="R1898" s="10" t="s">
        <v>8322</v>
      </c>
      <c r="S1898" t="s">
        <v>8326</v>
      </c>
      <c r="T1898" s="14">
        <f t="shared" si="184"/>
        <v>40981.710243055553</v>
      </c>
      <c r="U1898" s="14">
        <f t="shared" si="185"/>
        <v>41011.710243055553</v>
      </c>
      <c r="V1898">
        <f t="shared" si="186"/>
        <v>2012</v>
      </c>
    </row>
    <row r="1899" spans="1:22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 t="shared" si="181"/>
        <v>6428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82"/>
        <v>102</v>
      </c>
      <c r="Q1899">
        <f t="shared" si="183"/>
        <v>35.549999999999997</v>
      </c>
      <c r="R1899" s="10" t="s">
        <v>8322</v>
      </c>
      <c r="S1899" t="s">
        <v>8326</v>
      </c>
      <c r="T1899" s="14">
        <f t="shared" si="184"/>
        <v>41680.583402777782</v>
      </c>
      <c r="U1899" s="14">
        <f t="shared" si="185"/>
        <v>41702.875</v>
      </c>
      <c r="V1899">
        <f t="shared" si="186"/>
        <v>2014</v>
      </c>
    </row>
    <row r="1900" spans="1:22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 t="shared" si="181"/>
        <v>1223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82"/>
        <v>145</v>
      </c>
      <c r="Q1900">
        <f t="shared" si="183"/>
        <v>68.81</v>
      </c>
      <c r="R1900" s="10" t="s">
        <v>8322</v>
      </c>
      <c r="S1900" t="s">
        <v>8326</v>
      </c>
      <c r="T1900" s="14">
        <f t="shared" si="184"/>
        <v>42366.192974537036</v>
      </c>
      <c r="U1900" s="14">
        <f t="shared" si="185"/>
        <v>42401.75</v>
      </c>
      <c r="V1900">
        <f t="shared" si="186"/>
        <v>2015</v>
      </c>
    </row>
    <row r="1901" spans="1:22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 t="shared" si="181"/>
        <v>1050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82"/>
        <v>133</v>
      </c>
      <c r="Q1901">
        <f t="shared" si="183"/>
        <v>28.57</v>
      </c>
      <c r="R1901" s="10" t="s">
        <v>8322</v>
      </c>
      <c r="S1901" t="s">
        <v>8326</v>
      </c>
      <c r="T1901" s="14">
        <f t="shared" si="184"/>
        <v>42058.941736111112</v>
      </c>
      <c r="U1901" s="14">
        <f t="shared" si="185"/>
        <v>42088.90006944444</v>
      </c>
      <c r="V1901">
        <f t="shared" si="186"/>
        <v>2015</v>
      </c>
    </row>
    <row r="1902" spans="1:22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 t="shared" si="181"/>
        <v>2617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82"/>
        <v>109</v>
      </c>
      <c r="Q1902">
        <f t="shared" si="183"/>
        <v>50.63</v>
      </c>
      <c r="R1902" s="10" t="s">
        <v>8322</v>
      </c>
      <c r="S1902" t="s">
        <v>8326</v>
      </c>
      <c r="T1902" s="14">
        <f t="shared" si="184"/>
        <v>41160.871886574074</v>
      </c>
      <c r="U1902" s="14">
        <f t="shared" si="185"/>
        <v>41188.415972222225</v>
      </c>
      <c r="V1902">
        <f t="shared" si="186"/>
        <v>2012</v>
      </c>
    </row>
    <row r="1903" spans="1:22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 t="shared" si="181"/>
        <v>50835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82"/>
        <v>3</v>
      </c>
      <c r="Q1903">
        <f t="shared" si="183"/>
        <v>106.8</v>
      </c>
      <c r="R1903" s="10" t="s">
        <v>8316</v>
      </c>
      <c r="S1903" t="s">
        <v>8345</v>
      </c>
      <c r="T1903" s="14">
        <f t="shared" si="184"/>
        <v>42116.54315972222</v>
      </c>
      <c r="U1903" s="14">
        <f t="shared" si="185"/>
        <v>42146.541666666672</v>
      </c>
      <c r="V1903">
        <f t="shared" si="186"/>
        <v>2015</v>
      </c>
    </row>
    <row r="1904" spans="1:22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 t="shared" si="181"/>
        <v>506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82"/>
        <v>1</v>
      </c>
      <c r="Q1904">
        <f t="shared" si="183"/>
        <v>4</v>
      </c>
      <c r="R1904" s="10" t="s">
        <v>8316</v>
      </c>
      <c r="S1904" t="s">
        <v>8345</v>
      </c>
      <c r="T1904" s="14">
        <f t="shared" si="184"/>
        <v>42037.789895833332</v>
      </c>
      <c r="U1904" s="14">
        <f t="shared" si="185"/>
        <v>42067.789895833332</v>
      </c>
      <c r="V1904">
        <f t="shared" si="186"/>
        <v>2015</v>
      </c>
    </row>
    <row r="1905" spans="1:22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 t="shared" si="181"/>
        <v>2199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82"/>
        <v>47</v>
      </c>
      <c r="Q1905">
        <f t="shared" si="183"/>
        <v>34.1</v>
      </c>
      <c r="R1905" s="10" t="s">
        <v>8316</v>
      </c>
      <c r="S1905" t="s">
        <v>8345</v>
      </c>
      <c r="T1905" s="14">
        <f t="shared" si="184"/>
        <v>42702.770729166667</v>
      </c>
      <c r="U1905" s="14">
        <f t="shared" si="185"/>
        <v>42762.770729166667</v>
      </c>
      <c r="V1905">
        <f t="shared" si="186"/>
        <v>2016</v>
      </c>
    </row>
    <row r="1906" spans="1:22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 t="shared" si="181"/>
        <v>25025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82"/>
        <v>0</v>
      </c>
      <c r="Q1906">
        <f t="shared" si="183"/>
        <v>25</v>
      </c>
      <c r="R1906" s="10" t="s">
        <v>8316</v>
      </c>
      <c r="S1906" t="s">
        <v>8345</v>
      </c>
      <c r="T1906" s="14">
        <f t="shared" si="184"/>
        <v>42326.685428240744</v>
      </c>
      <c r="U1906" s="14">
        <f t="shared" si="185"/>
        <v>42371.685428240744</v>
      </c>
      <c r="V1906">
        <f t="shared" si="186"/>
        <v>2015</v>
      </c>
    </row>
    <row r="1907" spans="1:22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 t="shared" si="181"/>
        <v>12521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82"/>
        <v>0</v>
      </c>
      <c r="Q1907">
        <f t="shared" si="183"/>
        <v>10.5</v>
      </c>
      <c r="R1907" s="10" t="s">
        <v>8316</v>
      </c>
      <c r="S1907" t="s">
        <v>8345</v>
      </c>
      <c r="T1907" s="14">
        <f t="shared" si="184"/>
        <v>41859.925856481481</v>
      </c>
      <c r="U1907" s="14">
        <f t="shared" si="185"/>
        <v>41889.925856481481</v>
      </c>
      <c r="V1907">
        <f t="shared" si="186"/>
        <v>2014</v>
      </c>
    </row>
    <row r="1908" spans="1:22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 t="shared" si="181"/>
        <v>35690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82"/>
        <v>43</v>
      </c>
      <c r="Q1908">
        <f t="shared" si="183"/>
        <v>215.96</v>
      </c>
      <c r="R1908" s="10" t="s">
        <v>8316</v>
      </c>
      <c r="S1908" t="s">
        <v>8345</v>
      </c>
      <c r="T1908" s="14">
        <f t="shared" si="184"/>
        <v>42514.671099537038</v>
      </c>
      <c r="U1908" s="14">
        <f t="shared" si="185"/>
        <v>42544.671099537038</v>
      </c>
      <c r="V1908">
        <f t="shared" si="186"/>
        <v>2016</v>
      </c>
    </row>
    <row r="1909" spans="1:22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 t="shared" si="181"/>
        <v>15043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82"/>
        <v>0</v>
      </c>
      <c r="Q1909">
        <f t="shared" si="183"/>
        <v>21.25</v>
      </c>
      <c r="R1909" s="10" t="s">
        <v>8316</v>
      </c>
      <c r="S1909" t="s">
        <v>8345</v>
      </c>
      <c r="T1909" s="14">
        <f t="shared" si="184"/>
        <v>41767.587094907409</v>
      </c>
      <c r="U1909" s="14">
        <f t="shared" si="185"/>
        <v>41782.587094907409</v>
      </c>
      <c r="V1909">
        <f t="shared" si="186"/>
        <v>2014</v>
      </c>
    </row>
    <row r="1910" spans="1:22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 t="shared" si="181"/>
        <v>12717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82"/>
        <v>2</v>
      </c>
      <c r="Q1910">
        <f t="shared" si="183"/>
        <v>108.25</v>
      </c>
      <c r="R1910" s="10" t="s">
        <v>8316</v>
      </c>
      <c r="S1910" t="s">
        <v>8345</v>
      </c>
      <c r="T1910" s="14">
        <f t="shared" si="184"/>
        <v>42703.917824074073</v>
      </c>
      <c r="U1910" s="14">
        <f t="shared" si="185"/>
        <v>42733.917824074073</v>
      </c>
      <c r="V1910">
        <f t="shared" si="186"/>
        <v>2016</v>
      </c>
    </row>
    <row r="1911" spans="1:22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 t="shared" si="181"/>
        <v>19970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82"/>
        <v>14</v>
      </c>
      <c r="Q1911">
        <f t="shared" si="183"/>
        <v>129.97</v>
      </c>
      <c r="R1911" s="10" t="s">
        <v>8316</v>
      </c>
      <c r="S1911" t="s">
        <v>8345</v>
      </c>
      <c r="T1911" s="14">
        <f t="shared" si="184"/>
        <v>41905.429155092592</v>
      </c>
      <c r="U1911" s="14">
        <f t="shared" si="185"/>
        <v>41935.429155092592</v>
      </c>
      <c r="V1911">
        <f t="shared" si="186"/>
        <v>2014</v>
      </c>
    </row>
    <row r="1912" spans="1:22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 t="shared" si="181"/>
        <v>59243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82"/>
        <v>39</v>
      </c>
      <c r="Q1912">
        <f t="shared" si="183"/>
        <v>117.49</v>
      </c>
      <c r="R1912" s="10" t="s">
        <v>8316</v>
      </c>
      <c r="S1912" t="s">
        <v>8345</v>
      </c>
      <c r="T1912" s="14">
        <f t="shared" si="184"/>
        <v>42264.963159722218</v>
      </c>
      <c r="U1912" s="14">
        <f t="shared" si="185"/>
        <v>42308.947916666672</v>
      </c>
      <c r="V1912">
        <f t="shared" si="186"/>
        <v>2015</v>
      </c>
    </row>
    <row r="1913" spans="1:22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 t="shared" si="181"/>
        <v>21255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82"/>
        <v>0</v>
      </c>
      <c r="Q1913">
        <f t="shared" si="183"/>
        <v>10</v>
      </c>
      <c r="R1913" s="10" t="s">
        <v>8316</v>
      </c>
      <c r="S1913" t="s">
        <v>8345</v>
      </c>
      <c r="T1913" s="14">
        <f t="shared" si="184"/>
        <v>41830.033958333333</v>
      </c>
      <c r="U1913" s="14">
        <f t="shared" si="185"/>
        <v>41860.033958333333</v>
      </c>
      <c r="V1913">
        <f t="shared" si="186"/>
        <v>2014</v>
      </c>
    </row>
    <row r="1914" spans="1:22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 t="shared" si="181"/>
        <v>3983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82"/>
        <v>59</v>
      </c>
      <c r="Q1914">
        <f t="shared" si="183"/>
        <v>70.599999999999994</v>
      </c>
      <c r="R1914" s="10" t="s">
        <v>8316</v>
      </c>
      <c r="S1914" t="s">
        <v>8345</v>
      </c>
      <c r="T1914" s="14">
        <f t="shared" si="184"/>
        <v>42129.226388888885</v>
      </c>
      <c r="U1914" s="14">
        <f t="shared" si="185"/>
        <v>42159.226388888885</v>
      </c>
      <c r="V1914">
        <f t="shared" si="186"/>
        <v>2015</v>
      </c>
    </row>
    <row r="1915" spans="1:22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 t="shared" si="181"/>
        <v>24319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82"/>
        <v>1</v>
      </c>
      <c r="Q1915">
        <f t="shared" si="183"/>
        <v>24.5</v>
      </c>
      <c r="R1915" s="10" t="s">
        <v>8316</v>
      </c>
      <c r="S1915" t="s">
        <v>8345</v>
      </c>
      <c r="T1915" s="14">
        <f t="shared" si="184"/>
        <v>41890.511319444442</v>
      </c>
      <c r="U1915" s="14">
        <f t="shared" si="185"/>
        <v>41920.511319444442</v>
      </c>
      <c r="V1915">
        <f t="shared" si="186"/>
        <v>2014</v>
      </c>
    </row>
    <row r="1916" spans="1:22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 t="shared" si="181"/>
        <v>363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82"/>
        <v>9</v>
      </c>
      <c r="Q1916">
        <f t="shared" si="183"/>
        <v>30</v>
      </c>
      <c r="R1916" s="10" t="s">
        <v>8316</v>
      </c>
      <c r="S1916" t="s">
        <v>8345</v>
      </c>
      <c r="T1916" s="14">
        <f t="shared" si="184"/>
        <v>41929.174456018518</v>
      </c>
      <c r="U1916" s="14">
        <f t="shared" si="185"/>
        <v>41944.165972222225</v>
      </c>
      <c r="V1916">
        <f t="shared" si="186"/>
        <v>2014</v>
      </c>
    </row>
    <row r="1917" spans="1:22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 t="shared" si="181"/>
        <v>254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82"/>
        <v>2</v>
      </c>
      <c r="Q1917">
        <f t="shared" si="183"/>
        <v>2</v>
      </c>
      <c r="R1917" s="10" t="s">
        <v>8316</v>
      </c>
      <c r="S1917" t="s">
        <v>8345</v>
      </c>
      <c r="T1917" s="14">
        <f t="shared" si="184"/>
        <v>41864.04886574074</v>
      </c>
      <c r="U1917" s="14">
        <f t="shared" si="185"/>
        <v>41884.04886574074</v>
      </c>
      <c r="V1917">
        <f t="shared" si="186"/>
        <v>2014</v>
      </c>
    </row>
    <row r="1918" spans="1:22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 t="shared" si="181"/>
        <v>10051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82"/>
        <v>1</v>
      </c>
      <c r="Q1918">
        <f t="shared" si="183"/>
        <v>17</v>
      </c>
      <c r="R1918" s="10" t="s">
        <v>8316</v>
      </c>
      <c r="S1918" t="s">
        <v>8345</v>
      </c>
      <c r="T1918" s="14">
        <f t="shared" si="184"/>
        <v>42656.717303240745</v>
      </c>
      <c r="U1918" s="14">
        <f t="shared" si="185"/>
        <v>42681.758969907409</v>
      </c>
      <c r="V1918">
        <f t="shared" si="186"/>
        <v>2016</v>
      </c>
    </row>
    <row r="1919" spans="1:22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 t="shared" si="181"/>
        <v>297513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82"/>
        <v>53</v>
      </c>
      <c r="Q1919">
        <f t="shared" si="183"/>
        <v>2928.93</v>
      </c>
      <c r="R1919" s="10" t="s">
        <v>8316</v>
      </c>
      <c r="S1919" t="s">
        <v>8345</v>
      </c>
      <c r="T1919" s="14">
        <f t="shared" si="184"/>
        <v>42746.270057870366</v>
      </c>
      <c r="U1919" s="14">
        <f t="shared" si="185"/>
        <v>42776.270057870366</v>
      </c>
      <c r="V1919">
        <f t="shared" si="186"/>
        <v>2017</v>
      </c>
    </row>
    <row r="1920" spans="1:22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 t="shared" si="181"/>
        <v>12630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82"/>
        <v>1</v>
      </c>
      <c r="Q1920">
        <f t="shared" si="183"/>
        <v>28.89</v>
      </c>
      <c r="R1920" s="10" t="s">
        <v>8316</v>
      </c>
      <c r="S1920" t="s">
        <v>8345</v>
      </c>
      <c r="T1920" s="14">
        <f t="shared" si="184"/>
        <v>41828.789942129632</v>
      </c>
      <c r="U1920" s="14">
        <f t="shared" si="185"/>
        <v>41863.789942129632</v>
      </c>
      <c r="V1920">
        <f t="shared" si="186"/>
        <v>2014</v>
      </c>
    </row>
    <row r="1921" spans="1:22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 t="shared" si="181"/>
        <v>369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82"/>
        <v>47</v>
      </c>
      <c r="Q1921">
        <f t="shared" si="183"/>
        <v>29.63</v>
      </c>
      <c r="R1921" s="10" t="s">
        <v>8316</v>
      </c>
      <c r="S1921" t="s">
        <v>8345</v>
      </c>
      <c r="T1921" s="14">
        <f t="shared" si="184"/>
        <v>42113.875567129624</v>
      </c>
      <c r="U1921" s="14">
        <f t="shared" si="185"/>
        <v>42143.875567129624</v>
      </c>
      <c r="V1921">
        <f t="shared" si="186"/>
        <v>2015</v>
      </c>
    </row>
    <row r="1922" spans="1:22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 t="shared" si="181"/>
        <v>7152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82"/>
        <v>43</v>
      </c>
      <c r="Q1922">
        <f t="shared" si="183"/>
        <v>40.98</v>
      </c>
      <c r="R1922" s="10" t="s">
        <v>8316</v>
      </c>
      <c r="S1922" t="s">
        <v>8345</v>
      </c>
      <c r="T1922" s="14">
        <f t="shared" si="184"/>
        <v>42270.875706018516</v>
      </c>
      <c r="U1922" s="14">
        <f t="shared" si="185"/>
        <v>42298.958333333328</v>
      </c>
      <c r="V1922">
        <f t="shared" si="186"/>
        <v>2015</v>
      </c>
    </row>
    <row r="1923" spans="1:22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 t="shared" si="181"/>
        <v>1776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si="182"/>
        <v>137</v>
      </c>
      <c r="Q1923">
        <f t="shared" si="183"/>
        <v>54</v>
      </c>
      <c r="R1923" s="10" t="s">
        <v>8322</v>
      </c>
      <c r="S1923" t="s">
        <v>8326</v>
      </c>
      <c r="T1923" s="14">
        <f t="shared" si="184"/>
        <v>41074.221562500003</v>
      </c>
      <c r="U1923" s="14">
        <f t="shared" si="185"/>
        <v>41104.221562500003</v>
      </c>
      <c r="V1923">
        <f t="shared" si="186"/>
        <v>2012</v>
      </c>
    </row>
    <row r="1924" spans="1:22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 t="shared" si="181"/>
        <v>2156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82"/>
        <v>116</v>
      </c>
      <c r="Q1924">
        <f t="shared" si="183"/>
        <v>36.11</v>
      </c>
      <c r="R1924" s="10" t="s">
        <v>8322</v>
      </c>
      <c r="S1924" t="s">
        <v>8326</v>
      </c>
      <c r="T1924" s="14">
        <f t="shared" si="184"/>
        <v>41590.255868055552</v>
      </c>
      <c r="U1924" s="14">
        <f t="shared" si="185"/>
        <v>41620.255868055552</v>
      </c>
      <c r="V1924">
        <f t="shared" si="186"/>
        <v>2013</v>
      </c>
    </row>
    <row r="1925" spans="1:22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 t="shared" si="181"/>
        <v>213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82"/>
        <v>241</v>
      </c>
      <c r="Q1925">
        <f t="shared" si="183"/>
        <v>23.15</v>
      </c>
      <c r="R1925" s="10" t="s">
        <v>8322</v>
      </c>
      <c r="S1925" t="s">
        <v>8326</v>
      </c>
      <c r="T1925" s="14">
        <f t="shared" si="184"/>
        <v>40772.848749999997</v>
      </c>
      <c r="U1925" s="14">
        <f t="shared" si="185"/>
        <v>40813.207638888889</v>
      </c>
      <c r="V1925">
        <f t="shared" si="186"/>
        <v>2011</v>
      </c>
    </row>
    <row r="1926" spans="1:22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 t="shared" si="181"/>
        <v>3216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82"/>
        <v>114</v>
      </c>
      <c r="Q1926">
        <f t="shared" si="183"/>
        <v>104</v>
      </c>
      <c r="R1926" s="10" t="s">
        <v>8322</v>
      </c>
      <c r="S1926" t="s">
        <v>8326</v>
      </c>
      <c r="T1926" s="14">
        <f t="shared" si="184"/>
        <v>41626.761053240742</v>
      </c>
      <c r="U1926" s="14">
        <f t="shared" si="185"/>
        <v>41654.814583333333</v>
      </c>
      <c r="V1926">
        <f t="shared" si="186"/>
        <v>2013</v>
      </c>
    </row>
    <row r="1927" spans="1:22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 t="shared" si="181"/>
        <v>1578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82"/>
        <v>110</v>
      </c>
      <c r="Q1927">
        <f t="shared" si="183"/>
        <v>31.83</v>
      </c>
      <c r="R1927" s="10" t="s">
        <v>8322</v>
      </c>
      <c r="S1927" t="s">
        <v>8326</v>
      </c>
      <c r="T1927" s="14">
        <f t="shared" si="184"/>
        <v>41535.90148148148</v>
      </c>
      <c r="U1927" s="14">
        <f t="shared" si="185"/>
        <v>41558</v>
      </c>
      <c r="V1927">
        <f t="shared" si="186"/>
        <v>2013</v>
      </c>
    </row>
    <row r="1928" spans="1:22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 t="shared" si="181"/>
        <v>2215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82"/>
        <v>195</v>
      </c>
      <c r="Q1928">
        <f t="shared" si="183"/>
        <v>27.39</v>
      </c>
      <c r="R1928" s="10" t="s">
        <v>8322</v>
      </c>
      <c r="S1928" t="s">
        <v>8326</v>
      </c>
      <c r="T1928" s="14">
        <f t="shared" si="184"/>
        <v>40456.954351851848</v>
      </c>
      <c r="U1928" s="14">
        <f t="shared" si="185"/>
        <v>40484.018055555556</v>
      </c>
      <c r="V1928">
        <f t="shared" si="186"/>
        <v>2010</v>
      </c>
    </row>
    <row r="1929" spans="1:22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 t="shared" si="181"/>
        <v>610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82"/>
        <v>103</v>
      </c>
      <c r="Q1929">
        <f t="shared" si="183"/>
        <v>56.36</v>
      </c>
      <c r="R1929" s="10" t="s">
        <v>8322</v>
      </c>
      <c r="S1929" t="s">
        <v>8326</v>
      </c>
      <c r="T1929" s="14">
        <f t="shared" si="184"/>
        <v>40960.861562500002</v>
      </c>
      <c r="U1929" s="14">
        <f t="shared" si="185"/>
        <v>40976.207638888889</v>
      </c>
      <c r="V1929">
        <f t="shared" si="186"/>
        <v>2012</v>
      </c>
    </row>
    <row r="1930" spans="1:22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 t="shared" si="181"/>
        <v>2590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82"/>
        <v>103</v>
      </c>
      <c r="Q1930">
        <f t="shared" si="183"/>
        <v>77.349999999999994</v>
      </c>
      <c r="R1930" s="10" t="s">
        <v>8322</v>
      </c>
      <c r="S1930" t="s">
        <v>8326</v>
      </c>
      <c r="T1930" s="14">
        <f t="shared" si="184"/>
        <v>41371.648078703707</v>
      </c>
      <c r="U1930" s="14">
        <f t="shared" si="185"/>
        <v>41401.648078703707</v>
      </c>
      <c r="V1930">
        <f t="shared" si="186"/>
        <v>2013</v>
      </c>
    </row>
    <row r="1931" spans="1:22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 t="shared" si="181"/>
        <v>3205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82"/>
        <v>100</v>
      </c>
      <c r="Q1931">
        <f t="shared" si="183"/>
        <v>42.8</v>
      </c>
      <c r="R1931" s="10" t="s">
        <v>8322</v>
      </c>
      <c r="S1931" t="s">
        <v>8326</v>
      </c>
      <c r="T1931" s="14">
        <f t="shared" si="184"/>
        <v>40687.021597222221</v>
      </c>
      <c r="U1931" s="14">
        <f t="shared" si="185"/>
        <v>40729.021597222221</v>
      </c>
      <c r="V1931">
        <f t="shared" si="186"/>
        <v>2011</v>
      </c>
    </row>
    <row r="1932" spans="1:22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 t="shared" si="181"/>
        <v>1135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82"/>
        <v>127</v>
      </c>
      <c r="Q1932">
        <f t="shared" si="183"/>
        <v>48.85</v>
      </c>
      <c r="R1932" s="10" t="s">
        <v>8322</v>
      </c>
      <c r="S1932" t="s">
        <v>8326</v>
      </c>
      <c r="T1932" s="14">
        <f t="shared" si="184"/>
        <v>41402.558819444443</v>
      </c>
      <c r="U1932" s="14">
        <f t="shared" si="185"/>
        <v>41462.558819444443</v>
      </c>
      <c r="V1932">
        <f t="shared" si="186"/>
        <v>2013</v>
      </c>
    </row>
    <row r="1933" spans="1:22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 t="shared" si="181"/>
        <v>2206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82"/>
        <v>121</v>
      </c>
      <c r="Q1933">
        <f t="shared" si="183"/>
        <v>48.24</v>
      </c>
      <c r="R1933" s="10" t="s">
        <v>8322</v>
      </c>
      <c r="S1933" t="s">
        <v>8326</v>
      </c>
      <c r="T1933" s="14">
        <f t="shared" si="184"/>
        <v>41037.892465277779</v>
      </c>
      <c r="U1933" s="14">
        <f t="shared" si="185"/>
        <v>41051.145833333336</v>
      </c>
      <c r="V1933">
        <f t="shared" si="186"/>
        <v>2012</v>
      </c>
    </row>
    <row r="1934" spans="1:22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 t="shared" si="181"/>
        <v>5434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82"/>
        <v>107</v>
      </c>
      <c r="Q1934">
        <f t="shared" si="183"/>
        <v>70.209999999999994</v>
      </c>
      <c r="R1934" s="10" t="s">
        <v>8322</v>
      </c>
      <c r="S1934" t="s">
        <v>8326</v>
      </c>
      <c r="T1934" s="14">
        <f t="shared" si="184"/>
        <v>40911.809872685182</v>
      </c>
      <c r="U1934" s="14">
        <f t="shared" si="185"/>
        <v>40932.809872685182</v>
      </c>
      <c r="V1934">
        <f t="shared" si="186"/>
        <v>2012</v>
      </c>
    </row>
    <row r="1935" spans="1:22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 t="shared" si="181"/>
        <v>8173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82"/>
        <v>172</v>
      </c>
      <c r="Q1935">
        <f t="shared" si="183"/>
        <v>94.05</v>
      </c>
      <c r="R1935" s="10" t="s">
        <v>8322</v>
      </c>
      <c r="S1935" t="s">
        <v>8326</v>
      </c>
      <c r="T1935" s="14">
        <f t="shared" si="184"/>
        <v>41879.130868055552</v>
      </c>
      <c r="U1935" s="14">
        <f t="shared" si="185"/>
        <v>41909.130868055552</v>
      </c>
      <c r="V1935">
        <f t="shared" si="186"/>
        <v>2014</v>
      </c>
    </row>
    <row r="1936" spans="1:22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 t="shared" si="181"/>
        <v>5591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82"/>
        <v>124</v>
      </c>
      <c r="Q1936">
        <f t="shared" si="183"/>
        <v>80.27</v>
      </c>
      <c r="R1936" s="10" t="s">
        <v>8322</v>
      </c>
      <c r="S1936" t="s">
        <v>8326</v>
      </c>
      <c r="T1936" s="14">
        <f t="shared" si="184"/>
        <v>40865.867141203707</v>
      </c>
      <c r="U1936" s="14">
        <f t="shared" si="185"/>
        <v>40902.208333333336</v>
      </c>
      <c r="V1936">
        <f t="shared" si="186"/>
        <v>2011</v>
      </c>
    </row>
    <row r="1937" spans="1:22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 t="shared" si="181"/>
        <v>2605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82"/>
        <v>108</v>
      </c>
      <c r="Q1937">
        <f t="shared" si="183"/>
        <v>54.2</v>
      </c>
      <c r="R1937" s="10" t="s">
        <v>8322</v>
      </c>
      <c r="S1937" t="s">
        <v>8326</v>
      </c>
      <c r="T1937" s="14">
        <f t="shared" si="184"/>
        <v>41773.932534722226</v>
      </c>
      <c r="U1937" s="14">
        <f t="shared" si="185"/>
        <v>41811.207638888889</v>
      </c>
      <c r="V1937">
        <f t="shared" si="186"/>
        <v>2014</v>
      </c>
    </row>
    <row r="1938" spans="1:22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 t="shared" si="181"/>
        <v>8120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82"/>
        <v>117</v>
      </c>
      <c r="Q1938">
        <f t="shared" si="183"/>
        <v>60.27</v>
      </c>
      <c r="R1938" s="10" t="s">
        <v>8322</v>
      </c>
      <c r="S1938" t="s">
        <v>8326</v>
      </c>
      <c r="T1938" s="14">
        <f t="shared" si="184"/>
        <v>40852.889699074076</v>
      </c>
      <c r="U1938" s="14">
        <f t="shared" si="185"/>
        <v>40883.249305555553</v>
      </c>
      <c r="V1938">
        <f t="shared" si="186"/>
        <v>2011</v>
      </c>
    </row>
    <row r="1939" spans="1:22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 t="shared" si="181"/>
        <v>862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82"/>
        <v>187</v>
      </c>
      <c r="Q1939">
        <f t="shared" si="183"/>
        <v>38.74</v>
      </c>
      <c r="R1939" s="10" t="s">
        <v>8322</v>
      </c>
      <c r="S1939" t="s">
        <v>8326</v>
      </c>
      <c r="T1939" s="14">
        <f t="shared" si="184"/>
        <v>41059.118993055556</v>
      </c>
      <c r="U1939" s="14">
        <f t="shared" si="185"/>
        <v>41075.165972222225</v>
      </c>
      <c r="V1939">
        <f t="shared" si="186"/>
        <v>2012</v>
      </c>
    </row>
    <row r="1940" spans="1:22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 t="shared" si="181"/>
        <v>16195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82"/>
        <v>116</v>
      </c>
      <c r="Q1940">
        <f t="shared" si="183"/>
        <v>152.54</v>
      </c>
      <c r="R1940" s="10" t="s">
        <v>8322</v>
      </c>
      <c r="S1940" t="s">
        <v>8326</v>
      </c>
      <c r="T1940" s="14">
        <f t="shared" si="184"/>
        <v>41426.259618055556</v>
      </c>
      <c r="U1940" s="14">
        <f t="shared" si="185"/>
        <v>41457.208333333336</v>
      </c>
      <c r="V1940">
        <f t="shared" si="186"/>
        <v>2013</v>
      </c>
    </row>
    <row r="1941" spans="1:22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 t="shared" si="181"/>
        <v>10535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82"/>
        <v>111</v>
      </c>
      <c r="Q1941">
        <f t="shared" si="183"/>
        <v>115.31</v>
      </c>
      <c r="R1941" s="10" t="s">
        <v>8322</v>
      </c>
      <c r="S1941" t="s">
        <v>8326</v>
      </c>
      <c r="T1941" s="14">
        <f t="shared" si="184"/>
        <v>41313.985046296293</v>
      </c>
      <c r="U1941" s="14">
        <f t="shared" si="185"/>
        <v>41343.943379629629</v>
      </c>
      <c r="V1941">
        <f t="shared" si="186"/>
        <v>2013</v>
      </c>
    </row>
    <row r="1942" spans="1:22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 t="shared" si="181"/>
        <v>881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82"/>
        <v>171</v>
      </c>
      <c r="Q1942">
        <f t="shared" si="183"/>
        <v>35.840000000000003</v>
      </c>
      <c r="R1942" s="10" t="s">
        <v>8322</v>
      </c>
      <c r="S1942" t="s">
        <v>8326</v>
      </c>
      <c r="T1942" s="14">
        <f t="shared" si="184"/>
        <v>40670.507326388892</v>
      </c>
      <c r="U1942" s="14">
        <f t="shared" si="185"/>
        <v>40709.165972222225</v>
      </c>
      <c r="V1942">
        <f t="shared" si="186"/>
        <v>2011</v>
      </c>
    </row>
    <row r="1943" spans="1:22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 t="shared" si="181"/>
        <v>282648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82"/>
        <v>126</v>
      </c>
      <c r="Q1943">
        <f t="shared" si="183"/>
        <v>64.569999999999993</v>
      </c>
      <c r="R1943" s="10" t="s">
        <v>8316</v>
      </c>
      <c r="S1943" t="s">
        <v>8346</v>
      </c>
      <c r="T1943" s="14">
        <f t="shared" si="184"/>
        <v>41744.290868055556</v>
      </c>
      <c r="U1943" s="14">
        <f t="shared" si="185"/>
        <v>41774.290868055556</v>
      </c>
      <c r="V1943">
        <f t="shared" si="186"/>
        <v>2014</v>
      </c>
    </row>
    <row r="1944" spans="1:22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 t="shared" si="181"/>
        <v>7153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82"/>
        <v>138</v>
      </c>
      <c r="Q1944">
        <f t="shared" si="183"/>
        <v>87.44</v>
      </c>
      <c r="R1944" s="10" t="s">
        <v>8316</v>
      </c>
      <c r="S1944" t="s">
        <v>8346</v>
      </c>
      <c r="T1944" s="14">
        <f t="shared" si="184"/>
        <v>40638.828009259261</v>
      </c>
      <c r="U1944" s="14">
        <f t="shared" si="185"/>
        <v>40728.828009259261</v>
      </c>
      <c r="V1944">
        <f t="shared" si="186"/>
        <v>2011</v>
      </c>
    </row>
    <row r="1945" spans="1:22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 t="shared" si="181"/>
        <v>90263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82"/>
        <v>1705</v>
      </c>
      <c r="Q1945">
        <f t="shared" si="183"/>
        <v>68.819999999999993</v>
      </c>
      <c r="R1945" s="10" t="s">
        <v>8316</v>
      </c>
      <c r="S1945" t="s">
        <v>8346</v>
      </c>
      <c r="T1945" s="14">
        <f t="shared" si="184"/>
        <v>42548.269861111112</v>
      </c>
      <c r="U1945" s="14">
        <f t="shared" si="185"/>
        <v>42593.269861111112</v>
      </c>
      <c r="V1945">
        <f t="shared" si="186"/>
        <v>2016</v>
      </c>
    </row>
    <row r="1946" spans="1:22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 t="shared" si="181"/>
        <v>177611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82"/>
        <v>788</v>
      </c>
      <c r="Q1946">
        <f t="shared" si="183"/>
        <v>176.2</v>
      </c>
      <c r="R1946" s="10" t="s">
        <v>8316</v>
      </c>
      <c r="S1946" t="s">
        <v>8346</v>
      </c>
      <c r="T1946" s="14">
        <f t="shared" si="184"/>
        <v>41730.584374999999</v>
      </c>
      <c r="U1946" s="14">
        <f t="shared" si="185"/>
        <v>41760.584374999999</v>
      </c>
      <c r="V1946">
        <f t="shared" si="186"/>
        <v>2014</v>
      </c>
    </row>
    <row r="1947" spans="1:22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 t="shared" si="181"/>
        <v>224009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82"/>
        <v>348</v>
      </c>
      <c r="Q1947">
        <f t="shared" si="183"/>
        <v>511.79</v>
      </c>
      <c r="R1947" s="10" t="s">
        <v>8316</v>
      </c>
      <c r="S1947" t="s">
        <v>8346</v>
      </c>
      <c r="T1947" s="14">
        <f t="shared" si="184"/>
        <v>42157.251828703709</v>
      </c>
      <c r="U1947" s="14">
        <f t="shared" si="185"/>
        <v>42197.251828703709</v>
      </c>
      <c r="V1947">
        <f t="shared" si="186"/>
        <v>2015</v>
      </c>
    </row>
    <row r="1948" spans="1:22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 t="shared" si="181"/>
        <v>9366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82"/>
        <v>150</v>
      </c>
      <c r="Q1948">
        <f t="shared" si="183"/>
        <v>160.44</v>
      </c>
      <c r="R1948" s="10" t="s">
        <v>8316</v>
      </c>
      <c r="S1948" t="s">
        <v>8346</v>
      </c>
      <c r="T1948" s="14">
        <f t="shared" si="184"/>
        <v>41689.150011574071</v>
      </c>
      <c r="U1948" s="14">
        <f t="shared" si="185"/>
        <v>41749.108344907407</v>
      </c>
      <c r="V1948">
        <f t="shared" si="186"/>
        <v>2014</v>
      </c>
    </row>
    <row r="1949" spans="1:22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 t="shared" ref="F1949:F2012" si="187">ROUND(AVERAGE(D1949:E1949),0)</f>
        <v>803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ref="P1949:P2012" si="188">ROUND(E1949/D1949*100,0)</f>
        <v>101</v>
      </c>
      <c r="Q1949">
        <f t="shared" ref="Q1949:Q2012" si="189">IFERROR(ROUND(E1949/M1949,2),0)</f>
        <v>35</v>
      </c>
      <c r="R1949" s="10" t="s">
        <v>8316</v>
      </c>
      <c r="S1949" t="s">
        <v>8346</v>
      </c>
      <c r="T1949" s="14">
        <f t="shared" ref="T1949:T2012" si="190">(((K1949/60)/60)/24)+DATE(1970,1,1)</f>
        <v>40102.918055555558</v>
      </c>
      <c r="U1949" s="14">
        <f t="shared" ref="U1949:U2012" si="191">(((J1949/60)/60)/24)+DATE(1970,1,1)</f>
        <v>40140.249305555553</v>
      </c>
      <c r="V1949">
        <f t="shared" ref="V1949:V2012" si="192">YEAR(T1949)</f>
        <v>2009</v>
      </c>
    </row>
    <row r="1950" spans="1:22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 t="shared" si="187"/>
        <v>450106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88"/>
        <v>800</v>
      </c>
      <c r="Q1950">
        <f t="shared" si="189"/>
        <v>188.51</v>
      </c>
      <c r="R1950" s="10" t="s">
        <v>8316</v>
      </c>
      <c r="S1950" t="s">
        <v>8346</v>
      </c>
      <c r="T1950" s="14">
        <f t="shared" si="190"/>
        <v>42473.604270833333</v>
      </c>
      <c r="U1950" s="14">
        <f t="shared" si="191"/>
        <v>42527.709722222222</v>
      </c>
      <c r="V1950">
        <f t="shared" si="192"/>
        <v>2016</v>
      </c>
    </row>
    <row r="1951" spans="1:22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 t="shared" si="187"/>
        <v>51501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88"/>
        <v>106</v>
      </c>
      <c r="Q1951">
        <f t="shared" si="189"/>
        <v>56.2</v>
      </c>
      <c r="R1951" s="10" t="s">
        <v>8316</v>
      </c>
      <c r="S1951" t="s">
        <v>8346</v>
      </c>
      <c r="T1951" s="14">
        <f t="shared" si="190"/>
        <v>41800.423043981478</v>
      </c>
      <c r="U1951" s="14">
        <f t="shared" si="191"/>
        <v>41830.423043981478</v>
      </c>
      <c r="V1951">
        <f t="shared" si="192"/>
        <v>2014</v>
      </c>
    </row>
    <row r="1952" spans="1:22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 t="shared" si="187"/>
        <v>72124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88"/>
        <v>201</v>
      </c>
      <c r="Q1952">
        <f t="shared" si="189"/>
        <v>51.31</v>
      </c>
      <c r="R1952" s="10" t="s">
        <v>8316</v>
      </c>
      <c r="S1952" t="s">
        <v>8346</v>
      </c>
      <c r="T1952" s="14">
        <f t="shared" si="190"/>
        <v>40624.181400462963</v>
      </c>
      <c r="U1952" s="14">
        <f t="shared" si="191"/>
        <v>40655.181400462963</v>
      </c>
      <c r="V1952">
        <f t="shared" si="192"/>
        <v>2011</v>
      </c>
    </row>
    <row r="1953" spans="1:22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 t="shared" si="187"/>
        <v>78111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88"/>
        <v>212</v>
      </c>
      <c r="Q1953">
        <f t="shared" si="189"/>
        <v>127.36</v>
      </c>
      <c r="R1953" s="10" t="s">
        <v>8316</v>
      </c>
      <c r="S1953" t="s">
        <v>8346</v>
      </c>
      <c r="T1953" s="14">
        <f t="shared" si="190"/>
        <v>42651.420567129629</v>
      </c>
      <c r="U1953" s="14">
        <f t="shared" si="191"/>
        <v>42681.462233796294</v>
      </c>
      <c r="V1953">
        <f t="shared" si="192"/>
        <v>2016</v>
      </c>
    </row>
    <row r="1954" spans="1:22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 t="shared" si="187"/>
        <v>52233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88"/>
        <v>198</v>
      </c>
      <c r="Q1954">
        <f t="shared" si="189"/>
        <v>101.86</v>
      </c>
      <c r="R1954" s="10" t="s">
        <v>8316</v>
      </c>
      <c r="S1954" t="s">
        <v>8346</v>
      </c>
      <c r="T1954" s="14">
        <f t="shared" si="190"/>
        <v>41526.60665509259</v>
      </c>
      <c r="U1954" s="14">
        <f t="shared" si="191"/>
        <v>41563.60665509259</v>
      </c>
      <c r="V1954">
        <f t="shared" si="192"/>
        <v>2013</v>
      </c>
    </row>
    <row r="1955" spans="1:22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 t="shared" si="187"/>
        <v>24446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88"/>
        <v>226</v>
      </c>
      <c r="Q1955">
        <f t="shared" si="189"/>
        <v>230.56</v>
      </c>
      <c r="R1955" s="10" t="s">
        <v>8316</v>
      </c>
      <c r="S1955" t="s">
        <v>8346</v>
      </c>
      <c r="T1955" s="14">
        <f t="shared" si="190"/>
        <v>40941.199826388889</v>
      </c>
      <c r="U1955" s="14">
        <f t="shared" si="191"/>
        <v>40970.125</v>
      </c>
      <c r="V1955">
        <f t="shared" si="192"/>
        <v>2012</v>
      </c>
    </row>
    <row r="1956" spans="1:22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 t="shared" si="187"/>
        <v>199737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88"/>
        <v>699</v>
      </c>
      <c r="Q1956">
        <f t="shared" si="189"/>
        <v>842.11</v>
      </c>
      <c r="R1956" s="10" t="s">
        <v>8316</v>
      </c>
      <c r="S1956" t="s">
        <v>8346</v>
      </c>
      <c r="T1956" s="14">
        <f t="shared" si="190"/>
        <v>42394.580740740741</v>
      </c>
      <c r="U1956" s="14">
        <f t="shared" si="191"/>
        <v>42441.208333333328</v>
      </c>
      <c r="V1956">
        <f t="shared" si="192"/>
        <v>2016</v>
      </c>
    </row>
    <row r="1957" spans="1:22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 t="shared" si="187"/>
        <v>104705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88"/>
        <v>399</v>
      </c>
      <c r="Q1957">
        <f t="shared" si="189"/>
        <v>577.28</v>
      </c>
      <c r="R1957" s="10" t="s">
        <v>8316</v>
      </c>
      <c r="S1957" t="s">
        <v>8346</v>
      </c>
      <c r="T1957" s="14">
        <f t="shared" si="190"/>
        <v>41020.271770833337</v>
      </c>
      <c r="U1957" s="14">
        <f t="shared" si="191"/>
        <v>41052.791666666664</v>
      </c>
      <c r="V1957">
        <f t="shared" si="192"/>
        <v>2012</v>
      </c>
    </row>
    <row r="1958" spans="1:22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 t="shared" si="187"/>
        <v>118210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88"/>
        <v>294</v>
      </c>
      <c r="Q1958">
        <f t="shared" si="189"/>
        <v>483.34</v>
      </c>
      <c r="R1958" s="10" t="s">
        <v>8316</v>
      </c>
      <c r="S1958" t="s">
        <v>8346</v>
      </c>
      <c r="T1958" s="14">
        <f t="shared" si="190"/>
        <v>42067.923668981486</v>
      </c>
      <c r="U1958" s="14">
        <f t="shared" si="191"/>
        <v>42112.882002314815</v>
      </c>
      <c r="V1958">
        <f t="shared" si="192"/>
        <v>2015</v>
      </c>
    </row>
    <row r="1959" spans="1:22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 t="shared" si="187"/>
        <v>40126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88"/>
        <v>168</v>
      </c>
      <c r="Q1959">
        <f t="shared" si="189"/>
        <v>76.14</v>
      </c>
      <c r="R1959" s="10" t="s">
        <v>8316</v>
      </c>
      <c r="S1959" t="s">
        <v>8346</v>
      </c>
      <c r="T1959" s="14">
        <f t="shared" si="190"/>
        <v>41179.098530092589</v>
      </c>
      <c r="U1959" s="14">
        <f t="shared" si="191"/>
        <v>41209.098530092589</v>
      </c>
      <c r="V1959">
        <f t="shared" si="192"/>
        <v>2012</v>
      </c>
    </row>
    <row r="1960" spans="1:22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 t="shared" si="187"/>
        <v>53745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88"/>
        <v>1436</v>
      </c>
      <c r="Q1960">
        <f t="shared" si="189"/>
        <v>74.11</v>
      </c>
      <c r="R1960" s="10" t="s">
        <v>8316</v>
      </c>
      <c r="S1960" t="s">
        <v>8346</v>
      </c>
      <c r="T1960" s="14">
        <f t="shared" si="190"/>
        <v>41326.987974537034</v>
      </c>
      <c r="U1960" s="14">
        <f t="shared" si="191"/>
        <v>41356.94630787037</v>
      </c>
      <c r="V1960">
        <f t="shared" si="192"/>
        <v>2013</v>
      </c>
    </row>
    <row r="1961" spans="1:22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 t="shared" si="187"/>
        <v>12837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88"/>
        <v>157</v>
      </c>
      <c r="Q1961">
        <f t="shared" si="189"/>
        <v>36.97</v>
      </c>
      <c r="R1961" s="10" t="s">
        <v>8316</v>
      </c>
      <c r="S1961" t="s">
        <v>8346</v>
      </c>
      <c r="T1961" s="14">
        <f t="shared" si="190"/>
        <v>41871.845601851855</v>
      </c>
      <c r="U1961" s="14">
        <f t="shared" si="191"/>
        <v>41913</v>
      </c>
      <c r="V1961">
        <f t="shared" si="192"/>
        <v>2014</v>
      </c>
    </row>
    <row r="1962" spans="1:22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 t="shared" si="187"/>
        <v>76266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88"/>
        <v>118</v>
      </c>
      <c r="Q1962">
        <f t="shared" si="189"/>
        <v>2500.9699999999998</v>
      </c>
      <c r="R1962" s="10" t="s">
        <v>8316</v>
      </c>
      <c r="S1962" t="s">
        <v>8346</v>
      </c>
      <c r="T1962" s="14">
        <f t="shared" si="190"/>
        <v>41964.362743055557</v>
      </c>
      <c r="U1962" s="14">
        <f t="shared" si="191"/>
        <v>41994.362743055557</v>
      </c>
      <c r="V1962">
        <f t="shared" si="192"/>
        <v>2014</v>
      </c>
    </row>
    <row r="1963" spans="1:22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 t="shared" si="187"/>
        <v>60269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88"/>
        <v>1105</v>
      </c>
      <c r="Q1963">
        <f t="shared" si="189"/>
        <v>67.69</v>
      </c>
      <c r="R1963" s="10" t="s">
        <v>8316</v>
      </c>
      <c r="S1963" t="s">
        <v>8346</v>
      </c>
      <c r="T1963" s="14">
        <f t="shared" si="190"/>
        <v>41148.194641203707</v>
      </c>
      <c r="U1963" s="14">
        <f t="shared" si="191"/>
        <v>41188.165972222225</v>
      </c>
      <c r="V1963">
        <f t="shared" si="192"/>
        <v>2012</v>
      </c>
    </row>
    <row r="1964" spans="1:22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 t="shared" si="187"/>
        <v>14646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88"/>
        <v>193</v>
      </c>
      <c r="Q1964">
        <f t="shared" si="189"/>
        <v>63.05</v>
      </c>
      <c r="R1964" s="10" t="s">
        <v>8316</v>
      </c>
      <c r="S1964" t="s">
        <v>8346</v>
      </c>
      <c r="T1964" s="14">
        <f t="shared" si="190"/>
        <v>41742.780509259261</v>
      </c>
      <c r="U1964" s="14">
        <f t="shared" si="191"/>
        <v>41772.780509259261</v>
      </c>
      <c r="V1964">
        <f t="shared" si="192"/>
        <v>2014</v>
      </c>
    </row>
    <row r="1965" spans="1:22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 t="shared" si="187"/>
        <v>21554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88"/>
        <v>127</v>
      </c>
      <c r="Q1965">
        <f t="shared" si="189"/>
        <v>117.6</v>
      </c>
      <c r="R1965" s="10" t="s">
        <v>8316</v>
      </c>
      <c r="S1965" t="s">
        <v>8346</v>
      </c>
      <c r="T1965" s="14">
        <f t="shared" si="190"/>
        <v>41863.429791666669</v>
      </c>
      <c r="U1965" s="14">
        <f t="shared" si="191"/>
        <v>41898.429791666669</v>
      </c>
      <c r="V1965">
        <f t="shared" si="192"/>
        <v>2014</v>
      </c>
    </row>
    <row r="1966" spans="1:22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 t="shared" si="187"/>
        <v>160372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88"/>
        <v>260</v>
      </c>
      <c r="Q1966">
        <f t="shared" si="189"/>
        <v>180.75</v>
      </c>
      <c r="R1966" s="10" t="s">
        <v>8316</v>
      </c>
      <c r="S1966" t="s">
        <v>8346</v>
      </c>
      <c r="T1966" s="14">
        <f t="shared" si="190"/>
        <v>42452.272824074069</v>
      </c>
      <c r="U1966" s="14">
        <f t="shared" si="191"/>
        <v>42482.272824074069</v>
      </c>
      <c r="V1966">
        <f t="shared" si="192"/>
        <v>2016</v>
      </c>
    </row>
    <row r="1967" spans="1:22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 t="shared" si="187"/>
        <v>9057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88"/>
        <v>262</v>
      </c>
      <c r="Q1967">
        <f t="shared" si="189"/>
        <v>127.32</v>
      </c>
      <c r="R1967" s="10" t="s">
        <v>8316</v>
      </c>
      <c r="S1967" t="s">
        <v>8346</v>
      </c>
      <c r="T1967" s="14">
        <f t="shared" si="190"/>
        <v>40898.089236111111</v>
      </c>
      <c r="U1967" s="14">
        <f t="shared" si="191"/>
        <v>40920.041666666664</v>
      </c>
      <c r="V1967">
        <f t="shared" si="192"/>
        <v>2011</v>
      </c>
    </row>
    <row r="1968" spans="1:22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 t="shared" si="187"/>
        <v>153372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88"/>
        <v>207</v>
      </c>
      <c r="Q1968">
        <f t="shared" si="189"/>
        <v>136.63999999999999</v>
      </c>
      <c r="R1968" s="10" t="s">
        <v>8316</v>
      </c>
      <c r="S1968" t="s">
        <v>8346</v>
      </c>
      <c r="T1968" s="14">
        <f t="shared" si="190"/>
        <v>41835.540486111109</v>
      </c>
      <c r="U1968" s="14">
        <f t="shared" si="191"/>
        <v>41865.540486111109</v>
      </c>
      <c r="V1968">
        <f t="shared" si="192"/>
        <v>2014</v>
      </c>
    </row>
    <row r="1969" spans="1:22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 t="shared" si="187"/>
        <v>47013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88"/>
        <v>370</v>
      </c>
      <c r="Q1969">
        <f t="shared" si="189"/>
        <v>182.78</v>
      </c>
      <c r="R1969" s="10" t="s">
        <v>8316</v>
      </c>
      <c r="S1969" t="s">
        <v>8346</v>
      </c>
      <c r="T1969" s="14">
        <f t="shared" si="190"/>
        <v>41730.663530092592</v>
      </c>
      <c r="U1969" s="14">
        <f t="shared" si="191"/>
        <v>41760.663530092592</v>
      </c>
      <c r="V1969">
        <f t="shared" si="192"/>
        <v>2014</v>
      </c>
    </row>
    <row r="1970" spans="1:22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 t="shared" si="187"/>
        <v>96242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88"/>
        <v>285</v>
      </c>
      <c r="Q1970">
        <f t="shared" si="189"/>
        <v>279.38</v>
      </c>
      <c r="R1970" s="10" t="s">
        <v>8316</v>
      </c>
      <c r="S1970" t="s">
        <v>8346</v>
      </c>
      <c r="T1970" s="14">
        <f t="shared" si="190"/>
        <v>42676.586979166663</v>
      </c>
      <c r="U1970" s="14">
        <f t="shared" si="191"/>
        <v>42707.628645833334</v>
      </c>
      <c r="V1970">
        <f t="shared" si="192"/>
        <v>2016</v>
      </c>
    </row>
    <row r="1971" spans="1:22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 t="shared" si="187"/>
        <v>67908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88"/>
        <v>579</v>
      </c>
      <c r="Q1971">
        <f t="shared" si="189"/>
        <v>61.38</v>
      </c>
      <c r="R1971" s="10" t="s">
        <v>8316</v>
      </c>
      <c r="S1971" t="s">
        <v>8346</v>
      </c>
      <c r="T1971" s="14">
        <f t="shared" si="190"/>
        <v>42557.792453703703</v>
      </c>
      <c r="U1971" s="14">
        <f t="shared" si="191"/>
        <v>42587.792453703703</v>
      </c>
      <c r="V1971">
        <f t="shared" si="192"/>
        <v>2016</v>
      </c>
    </row>
    <row r="1972" spans="1:22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 t="shared" si="187"/>
        <v>30795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88"/>
        <v>1132</v>
      </c>
      <c r="Q1972">
        <f t="shared" si="189"/>
        <v>80.73</v>
      </c>
      <c r="R1972" s="10" t="s">
        <v>8316</v>
      </c>
      <c r="S1972" t="s">
        <v>8346</v>
      </c>
      <c r="T1972" s="14">
        <f t="shared" si="190"/>
        <v>41324.193298611113</v>
      </c>
      <c r="U1972" s="14">
        <f t="shared" si="191"/>
        <v>41384.151631944449</v>
      </c>
      <c r="V1972">
        <f t="shared" si="192"/>
        <v>2013</v>
      </c>
    </row>
    <row r="1973" spans="1:22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 t="shared" si="187"/>
        <v>726055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88"/>
        <v>263</v>
      </c>
      <c r="Q1973">
        <f t="shared" si="189"/>
        <v>272.36</v>
      </c>
      <c r="R1973" s="10" t="s">
        <v>8316</v>
      </c>
      <c r="S1973" t="s">
        <v>8346</v>
      </c>
      <c r="T1973" s="14">
        <f t="shared" si="190"/>
        <v>41561.500706018516</v>
      </c>
      <c r="U1973" s="14">
        <f t="shared" si="191"/>
        <v>41593.166666666664</v>
      </c>
      <c r="V1973">
        <f t="shared" si="192"/>
        <v>2013</v>
      </c>
    </row>
    <row r="1974" spans="1:22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 t="shared" si="187"/>
        <v>9681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88"/>
        <v>674</v>
      </c>
      <c r="Q1974">
        <f t="shared" si="189"/>
        <v>70.849999999999994</v>
      </c>
      <c r="R1974" s="10" t="s">
        <v>8316</v>
      </c>
      <c r="S1974" t="s">
        <v>8346</v>
      </c>
      <c r="T1974" s="14">
        <f t="shared" si="190"/>
        <v>41201.012083333335</v>
      </c>
      <c r="U1974" s="14">
        <f t="shared" si="191"/>
        <v>41231.053749999999</v>
      </c>
      <c r="V1974">
        <f t="shared" si="192"/>
        <v>2012</v>
      </c>
    </row>
    <row r="1975" spans="1:22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 t="shared" si="187"/>
        <v>353263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88"/>
        <v>257</v>
      </c>
      <c r="Q1975">
        <f t="shared" si="189"/>
        <v>247.94</v>
      </c>
      <c r="R1975" s="10" t="s">
        <v>8316</v>
      </c>
      <c r="S1975" t="s">
        <v>8346</v>
      </c>
      <c r="T1975" s="14">
        <f t="shared" si="190"/>
        <v>42549.722962962958</v>
      </c>
      <c r="U1975" s="14">
        <f t="shared" si="191"/>
        <v>42588.291666666672</v>
      </c>
      <c r="V1975">
        <f t="shared" si="192"/>
        <v>2016</v>
      </c>
    </row>
    <row r="1976" spans="1:22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 t="shared" si="187"/>
        <v>47550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88"/>
        <v>375</v>
      </c>
      <c r="Q1976">
        <f t="shared" si="189"/>
        <v>186.81</v>
      </c>
      <c r="R1976" s="10" t="s">
        <v>8316</v>
      </c>
      <c r="S1976" t="s">
        <v>8346</v>
      </c>
      <c r="T1976" s="14">
        <f t="shared" si="190"/>
        <v>41445.334131944444</v>
      </c>
      <c r="U1976" s="14">
        <f t="shared" si="191"/>
        <v>41505.334131944444</v>
      </c>
      <c r="V1976">
        <f t="shared" si="192"/>
        <v>2013</v>
      </c>
    </row>
    <row r="1977" spans="1:22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 t="shared" si="187"/>
        <v>24697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88"/>
        <v>209</v>
      </c>
      <c r="Q1977">
        <f t="shared" si="189"/>
        <v>131.99</v>
      </c>
      <c r="R1977" s="10" t="s">
        <v>8316</v>
      </c>
      <c r="S1977" t="s">
        <v>8346</v>
      </c>
      <c r="T1977" s="14">
        <f t="shared" si="190"/>
        <v>41313.755219907405</v>
      </c>
      <c r="U1977" s="14">
        <f t="shared" si="191"/>
        <v>41343.755219907405</v>
      </c>
      <c r="V1977">
        <f t="shared" si="192"/>
        <v>2013</v>
      </c>
    </row>
    <row r="1978" spans="1:22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 t="shared" si="187"/>
        <v>8932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88"/>
        <v>347</v>
      </c>
      <c r="Q1978">
        <f t="shared" si="189"/>
        <v>29.31</v>
      </c>
      <c r="R1978" s="10" t="s">
        <v>8316</v>
      </c>
      <c r="S1978" t="s">
        <v>8346</v>
      </c>
      <c r="T1978" s="14">
        <f t="shared" si="190"/>
        <v>41438.899594907409</v>
      </c>
      <c r="U1978" s="14">
        <f t="shared" si="191"/>
        <v>41468.899594907409</v>
      </c>
      <c r="V1978">
        <f t="shared" si="192"/>
        <v>2013</v>
      </c>
    </row>
    <row r="1979" spans="1:22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 t="shared" si="187"/>
        <v>125583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88"/>
        <v>402</v>
      </c>
      <c r="Q1979">
        <f t="shared" si="189"/>
        <v>245.02</v>
      </c>
      <c r="R1979" s="10" t="s">
        <v>8316</v>
      </c>
      <c r="S1979" t="s">
        <v>8346</v>
      </c>
      <c r="T1979" s="14">
        <f t="shared" si="190"/>
        <v>42311.216898148152</v>
      </c>
      <c r="U1979" s="14">
        <f t="shared" si="191"/>
        <v>42357.332638888889</v>
      </c>
      <c r="V1979">
        <f t="shared" si="192"/>
        <v>2015</v>
      </c>
    </row>
    <row r="1980" spans="1:22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 t="shared" si="187"/>
        <v>281711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88"/>
        <v>1027</v>
      </c>
      <c r="Q1980">
        <f t="shared" si="189"/>
        <v>1323.25</v>
      </c>
      <c r="R1980" s="10" t="s">
        <v>8316</v>
      </c>
      <c r="S1980" t="s">
        <v>8346</v>
      </c>
      <c r="T1980" s="14">
        <f t="shared" si="190"/>
        <v>41039.225601851853</v>
      </c>
      <c r="U1980" s="14">
        <f t="shared" si="191"/>
        <v>41072.291666666664</v>
      </c>
      <c r="V1980">
        <f t="shared" si="192"/>
        <v>2012</v>
      </c>
    </row>
    <row r="1981" spans="1:22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 t="shared" si="187"/>
        <v>214901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88"/>
        <v>115</v>
      </c>
      <c r="Q1981">
        <f t="shared" si="189"/>
        <v>282.66000000000003</v>
      </c>
      <c r="R1981" s="10" t="s">
        <v>8316</v>
      </c>
      <c r="S1981" t="s">
        <v>8346</v>
      </c>
      <c r="T1981" s="14">
        <f t="shared" si="190"/>
        <v>42290.460023148145</v>
      </c>
      <c r="U1981" s="14">
        <f t="shared" si="191"/>
        <v>42327.207638888889</v>
      </c>
      <c r="V1981">
        <f t="shared" si="192"/>
        <v>2015</v>
      </c>
    </row>
    <row r="1982" spans="1:22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 t="shared" si="187"/>
        <v>113706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88"/>
        <v>355</v>
      </c>
      <c r="Q1982">
        <f t="shared" si="189"/>
        <v>91.21</v>
      </c>
      <c r="R1982" s="10" t="s">
        <v>8316</v>
      </c>
      <c r="S1982" t="s">
        <v>8346</v>
      </c>
      <c r="T1982" s="14">
        <f t="shared" si="190"/>
        <v>42423.542384259257</v>
      </c>
      <c r="U1982" s="14">
        <f t="shared" si="191"/>
        <v>42463.500717592593</v>
      </c>
      <c r="V1982">
        <f t="shared" si="192"/>
        <v>2016</v>
      </c>
    </row>
    <row r="1983" spans="1:22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 t="shared" si="187"/>
        <v>3941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88"/>
        <v>5</v>
      </c>
      <c r="Q1983">
        <f t="shared" si="189"/>
        <v>31.75</v>
      </c>
      <c r="R1983" s="10" t="s">
        <v>8335</v>
      </c>
      <c r="S1983" t="s">
        <v>8347</v>
      </c>
      <c r="T1983" s="14">
        <f t="shared" si="190"/>
        <v>41799.725289351853</v>
      </c>
      <c r="U1983" s="14">
        <f t="shared" si="191"/>
        <v>41829.725289351853</v>
      </c>
      <c r="V1983">
        <f t="shared" si="192"/>
        <v>2014</v>
      </c>
    </row>
    <row r="1984" spans="1:22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>
        <f t="shared" si="187"/>
        <v>90000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88"/>
        <v>0</v>
      </c>
      <c r="Q1984">
        <f t="shared" si="189"/>
        <v>0</v>
      </c>
      <c r="R1984" s="10" t="s">
        <v>8335</v>
      </c>
      <c r="S1984" t="s">
        <v>8347</v>
      </c>
      <c r="T1984" s="14">
        <f t="shared" si="190"/>
        <v>42678.586655092593</v>
      </c>
      <c r="U1984" s="14">
        <f t="shared" si="191"/>
        <v>42708.628321759257</v>
      </c>
      <c r="V1984">
        <f t="shared" si="192"/>
        <v>2016</v>
      </c>
    </row>
    <row r="1985" spans="1:22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 t="shared" si="187"/>
        <v>17210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88"/>
        <v>4</v>
      </c>
      <c r="Q1985">
        <f t="shared" si="189"/>
        <v>88.69</v>
      </c>
      <c r="R1985" s="10" t="s">
        <v>8335</v>
      </c>
      <c r="S1985" t="s">
        <v>8347</v>
      </c>
      <c r="T1985" s="14">
        <f t="shared" si="190"/>
        <v>42593.011782407411</v>
      </c>
      <c r="U1985" s="14">
        <f t="shared" si="191"/>
        <v>42615.291666666672</v>
      </c>
      <c r="V1985">
        <f t="shared" si="192"/>
        <v>2016</v>
      </c>
    </row>
    <row r="1986" spans="1:22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 t="shared" si="187"/>
        <v>9086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88"/>
        <v>21</v>
      </c>
      <c r="Q1986">
        <f t="shared" si="189"/>
        <v>453.14</v>
      </c>
      <c r="R1986" s="10" t="s">
        <v>8335</v>
      </c>
      <c r="S1986" t="s">
        <v>8347</v>
      </c>
      <c r="T1986" s="14">
        <f t="shared" si="190"/>
        <v>41913.790289351848</v>
      </c>
      <c r="U1986" s="14">
        <f t="shared" si="191"/>
        <v>41973.831956018519</v>
      </c>
      <c r="V1986">
        <f t="shared" si="192"/>
        <v>2014</v>
      </c>
    </row>
    <row r="1987" spans="1:22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 t="shared" si="187"/>
        <v>826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si="188"/>
        <v>3</v>
      </c>
      <c r="Q1987">
        <f t="shared" si="189"/>
        <v>12.75</v>
      </c>
      <c r="R1987" s="10" t="s">
        <v>8335</v>
      </c>
      <c r="S1987" t="s">
        <v>8347</v>
      </c>
      <c r="T1987" s="14">
        <f t="shared" si="190"/>
        <v>42555.698738425926</v>
      </c>
      <c r="U1987" s="14">
        <f t="shared" si="191"/>
        <v>42584.958333333328</v>
      </c>
      <c r="V1987">
        <f t="shared" si="192"/>
        <v>2016</v>
      </c>
    </row>
    <row r="1988" spans="1:22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 t="shared" si="187"/>
        <v>1001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88"/>
        <v>0</v>
      </c>
      <c r="Q1988">
        <f t="shared" si="189"/>
        <v>1</v>
      </c>
      <c r="R1988" s="10" t="s">
        <v>8335</v>
      </c>
      <c r="S1988" t="s">
        <v>8347</v>
      </c>
      <c r="T1988" s="14">
        <f t="shared" si="190"/>
        <v>42413.433831018512</v>
      </c>
      <c r="U1988" s="14">
        <f t="shared" si="191"/>
        <v>42443.392164351855</v>
      </c>
      <c r="V1988">
        <f t="shared" si="192"/>
        <v>2016</v>
      </c>
    </row>
    <row r="1989" spans="1:22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 t="shared" si="187"/>
        <v>3918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88"/>
        <v>42</v>
      </c>
      <c r="Q1989">
        <f t="shared" si="189"/>
        <v>83.43</v>
      </c>
      <c r="R1989" s="10" t="s">
        <v>8335</v>
      </c>
      <c r="S1989" t="s">
        <v>8347</v>
      </c>
      <c r="T1989" s="14">
        <f t="shared" si="190"/>
        <v>42034.639768518522</v>
      </c>
      <c r="U1989" s="14">
        <f t="shared" si="191"/>
        <v>42064.639768518522</v>
      </c>
      <c r="V1989">
        <f t="shared" si="192"/>
        <v>2015</v>
      </c>
    </row>
    <row r="1990" spans="1:22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 t="shared" si="187"/>
        <v>3013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88"/>
        <v>0</v>
      </c>
      <c r="Q1990">
        <f t="shared" si="189"/>
        <v>25</v>
      </c>
      <c r="R1990" s="10" t="s">
        <v>8335</v>
      </c>
      <c r="S1990" t="s">
        <v>8347</v>
      </c>
      <c r="T1990" s="14">
        <f t="shared" si="190"/>
        <v>42206.763217592597</v>
      </c>
      <c r="U1990" s="14">
        <f t="shared" si="191"/>
        <v>42236.763217592597</v>
      </c>
      <c r="V1990">
        <f t="shared" si="192"/>
        <v>2015</v>
      </c>
    </row>
    <row r="1991" spans="1:22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 t="shared" si="187"/>
        <v>2525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88"/>
        <v>1</v>
      </c>
      <c r="Q1991">
        <f t="shared" si="189"/>
        <v>50</v>
      </c>
      <c r="R1991" s="10" t="s">
        <v>8335</v>
      </c>
      <c r="S1991" t="s">
        <v>8347</v>
      </c>
      <c r="T1991" s="14">
        <f t="shared" si="190"/>
        <v>42685.680648148147</v>
      </c>
      <c r="U1991" s="14">
        <f t="shared" si="191"/>
        <v>42715.680648148147</v>
      </c>
      <c r="V1991">
        <f t="shared" si="192"/>
        <v>2016</v>
      </c>
    </row>
    <row r="1992" spans="1:22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 t="shared" si="187"/>
        <v>1755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88"/>
        <v>17</v>
      </c>
      <c r="Q1992">
        <f t="shared" si="189"/>
        <v>101.8</v>
      </c>
      <c r="R1992" s="10" t="s">
        <v>8335</v>
      </c>
      <c r="S1992" t="s">
        <v>8347</v>
      </c>
      <c r="T1992" s="14">
        <f t="shared" si="190"/>
        <v>42398.195972222224</v>
      </c>
      <c r="U1992" s="14">
        <f t="shared" si="191"/>
        <v>42413.195972222224</v>
      </c>
      <c r="V1992">
        <f t="shared" si="192"/>
        <v>2016</v>
      </c>
    </row>
    <row r="1993" spans="1:22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 t="shared" si="187"/>
        <v>1070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88"/>
        <v>7</v>
      </c>
      <c r="Q1993">
        <f t="shared" si="189"/>
        <v>46.67</v>
      </c>
      <c r="R1993" s="10" t="s">
        <v>8335</v>
      </c>
      <c r="S1993" t="s">
        <v>8347</v>
      </c>
      <c r="T1993" s="14">
        <f t="shared" si="190"/>
        <v>42167.89335648148</v>
      </c>
      <c r="U1993" s="14">
        <f t="shared" si="191"/>
        <v>42188.89335648148</v>
      </c>
      <c r="V1993">
        <f t="shared" si="192"/>
        <v>2015</v>
      </c>
    </row>
    <row r="1994" spans="1:22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 t="shared" si="187"/>
        <v>751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88"/>
        <v>0</v>
      </c>
      <c r="Q1994">
        <f t="shared" si="189"/>
        <v>1</v>
      </c>
      <c r="R1994" s="10" t="s">
        <v>8335</v>
      </c>
      <c r="S1994" t="s">
        <v>8347</v>
      </c>
      <c r="T1994" s="14">
        <f t="shared" si="190"/>
        <v>42023.143414351856</v>
      </c>
      <c r="U1994" s="14">
        <f t="shared" si="191"/>
        <v>42053.143414351856</v>
      </c>
      <c r="V1994">
        <f t="shared" si="192"/>
        <v>2015</v>
      </c>
    </row>
    <row r="1995" spans="1:22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>
        <f t="shared" si="187"/>
        <v>1000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88"/>
        <v>0</v>
      </c>
      <c r="Q1995">
        <f t="shared" si="189"/>
        <v>0</v>
      </c>
      <c r="R1995" s="10" t="s">
        <v>8335</v>
      </c>
      <c r="S1995" t="s">
        <v>8347</v>
      </c>
      <c r="T1995" s="14">
        <f t="shared" si="190"/>
        <v>42329.58839120371</v>
      </c>
      <c r="U1995" s="14">
        <f t="shared" si="191"/>
        <v>42359.58839120371</v>
      </c>
      <c r="V1995">
        <f t="shared" si="192"/>
        <v>2015</v>
      </c>
    </row>
    <row r="1996" spans="1:22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>
        <f t="shared" si="187"/>
        <v>1600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88"/>
        <v>0</v>
      </c>
      <c r="Q1996">
        <f t="shared" si="189"/>
        <v>0</v>
      </c>
      <c r="R1996" s="10" t="s">
        <v>8335</v>
      </c>
      <c r="S1996" t="s">
        <v>8347</v>
      </c>
      <c r="T1996" s="14">
        <f t="shared" si="190"/>
        <v>42651.006273148145</v>
      </c>
      <c r="U1996" s="14">
        <f t="shared" si="191"/>
        <v>42711.047939814816</v>
      </c>
      <c r="V1996">
        <f t="shared" si="192"/>
        <v>2016</v>
      </c>
    </row>
    <row r="1997" spans="1:22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 t="shared" si="187"/>
        <v>539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88"/>
        <v>8</v>
      </c>
      <c r="Q1997">
        <f t="shared" si="189"/>
        <v>26</v>
      </c>
      <c r="R1997" s="10" t="s">
        <v>8335</v>
      </c>
      <c r="S1997" t="s">
        <v>8347</v>
      </c>
      <c r="T1997" s="14">
        <f t="shared" si="190"/>
        <v>42181.902037037042</v>
      </c>
      <c r="U1997" s="14">
        <f t="shared" si="191"/>
        <v>42201.902037037042</v>
      </c>
      <c r="V1997">
        <f t="shared" si="192"/>
        <v>2015</v>
      </c>
    </row>
    <row r="1998" spans="1:22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>
        <f t="shared" si="187"/>
        <v>66900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88"/>
        <v>0</v>
      </c>
      <c r="Q1998">
        <f t="shared" si="189"/>
        <v>0</v>
      </c>
      <c r="R1998" s="10" t="s">
        <v>8335</v>
      </c>
      <c r="S1998" t="s">
        <v>8347</v>
      </c>
      <c r="T1998" s="14">
        <f t="shared" si="190"/>
        <v>41800.819571759261</v>
      </c>
      <c r="U1998" s="14">
        <f t="shared" si="191"/>
        <v>41830.819571759261</v>
      </c>
      <c r="V1998">
        <f t="shared" si="192"/>
        <v>2014</v>
      </c>
    </row>
    <row r="1999" spans="1:22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>
        <f t="shared" si="187"/>
        <v>3250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88"/>
        <v>0</v>
      </c>
      <c r="Q1999">
        <f t="shared" si="189"/>
        <v>0</v>
      </c>
      <c r="R1999" s="10" t="s">
        <v>8335</v>
      </c>
      <c r="S1999" t="s">
        <v>8347</v>
      </c>
      <c r="T1999" s="14">
        <f t="shared" si="190"/>
        <v>41847.930694444447</v>
      </c>
      <c r="U1999" s="14">
        <f t="shared" si="191"/>
        <v>41877.930694444447</v>
      </c>
      <c r="V1999">
        <f t="shared" si="192"/>
        <v>2014</v>
      </c>
    </row>
    <row r="2000" spans="1:22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 t="shared" si="187"/>
        <v>1578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88"/>
        <v>26</v>
      </c>
      <c r="Q2000">
        <f t="shared" si="189"/>
        <v>218.33</v>
      </c>
      <c r="R2000" s="10" t="s">
        <v>8335</v>
      </c>
      <c r="S2000" t="s">
        <v>8347</v>
      </c>
      <c r="T2000" s="14">
        <f t="shared" si="190"/>
        <v>41807.118495370371</v>
      </c>
      <c r="U2000" s="14">
        <f t="shared" si="191"/>
        <v>41852.118495370371</v>
      </c>
      <c r="V2000">
        <f t="shared" si="192"/>
        <v>2014</v>
      </c>
    </row>
    <row r="2001" spans="1:22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 t="shared" si="187"/>
        <v>15618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88"/>
        <v>1</v>
      </c>
      <c r="Q2001">
        <f t="shared" si="189"/>
        <v>33.71</v>
      </c>
      <c r="R2001" s="10" t="s">
        <v>8335</v>
      </c>
      <c r="S2001" t="s">
        <v>8347</v>
      </c>
      <c r="T2001" s="14">
        <f t="shared" si="190"/>
        <v>41926.482731481483</v>
      </c>
      <c r="U2001" s="14">
        <f t="shared" si="191"/>
        <v>41956.524398148147</v>
      </c>
      <c r="V2001">
        <f t="shared" si="192"/>
        <v>2014</v>
      </c>
    </row>
    <row r="2002" spans="1:22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 t="shared" si="187"/>
        <v>2813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88"/>
        <v>13</v>
      </c>
      <c r="Q2002">
        <f t="shared" si="189"/>
        <v>25</v>
      </c>
      <c r="R2002" s="10" t="s">
        <v>8335</v>
      </c>
      <c r="S2002" t="s">
        <v>8347</v>
      </c>
      <c r="T2002" s="14">
        <f t="shared" si="190"/>
        <v>42345.951539351852</v>
      </c>
      <c r="U2002" s="14">
        <f t="shared" si="191"/>
        <v>42375.951539351852</v>
      </c>
      <c r="V2002">
        <f t="shared" si="192"/>
        <v>2015</v>
      </c>
    </row>
    <row r="2003" spans="1:22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 t="shared" si="187"/>
        <v>132586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88"/>
        <v>382</v>
      </c>
      <c r="Q2003">
        <f t="shared" si="189"/>
        <v>128.38999999999999</v>
      </c>
      <c r="R2003" s="10" t="s">
        <v>8316</v>
      </c>
      <c r="S2003" t="s">
        <v>8346</v>
      </c>
      <c r="T2003" s="14">
        <f t="shared" si="190"/>
        <v>42136.209675925929</v>
      </c>
      <c r="U2003" s="14">
        <f t="shared" si="191"/>
        <v>42167.833333333328</v>
      </c>
      <c r="V2003">
        <f t="shared" si="192"/>
        <v>2015</v>
      </c>
    </row>
    <row r="2004" spans="1:22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 t="shared" si="187"/>
        <v>79199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88"/>
        <v>217</v>
      </c>
      <c r="Q2004">
        <f t="shared" si="189"/>
        <v>78.83</v>
      </c>
      <c r="R2004" s="10" t="s">
        <v>8316</v>
      </c>
      <c r="S2004" t="s">
        <v>8346</v>
      </c>
      <c r="T2004" s="14">
        <f t="shared" si="190"/>
        <v>42728.71230324074</v>
      </c>
      <c r="U2004" s="14">
        <f t="shared" si="191"/>
        <v>42758.71230324074</v>
      </c>
      <c r="V2004">
        <f t="shared" si="192"/>
        <v>2016</v>
      </c>
    </row>
    <row r="2005" spans="1:22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 t="shared" si="187"/>
        <v>1030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88"/>
        <v>312</v>
      </c>
      <c r="Q2005">
        <f t="shared" si="189"/>
        <v>91.76</v>
      </c>
      <c r="R2005" s="10" t="s">
        <v>8316</v>
      </c>
      <c r="S2005" t="s">
        <v>8346</v>
      </c>
      <c r="T2005" s="14">
        <f t="shared" si="190"/>
        <v>40347.125601851854</v>
      </c>
      <c r="U2005" s="14">
        <f t="shared" si="191"/>
        <v>40361.958333333336</v>
      </c>
      <c r="V2005">
        <f t="shared" si="192"/>
        <v>2010</v>
      </c>
    </row>
    <row r="2006" spans="1:22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 t="shared" si="187"/>
        <v>83605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88"/>
        <v>234</v>
      </c>
      <c r="Q2006">
        <f t="shared" si="189"/>
        <v>331.1</v>
      </c>
      <c r="R2006" s="10" t="s">
        <v>8316</v>
      </c>
      <c r="S2006" t="s">
        <v>8346</v>
      </c>
      <c r="T2006" s="14">
        <f t="shared" si="190"/>
        <v>41800.604895833334</v>
      </c>
      <c r="U2006" s="14">
        <f t="shared" si="191"/>
        <v>41830.604895833334</v>
      </c>
      <c r="V2006">
        <f t="shared" si="192"/>
        <v>2014</v>
      </c>
    </row>
    <row r="2007" spans="1:22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 t="shared" si="187"/>
        <v>33552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88"/>
        <v>124</v>
      </c>
      <c r="Q2007">
        <f t="shared" si="189"/>
        <v>194.26</v>
      </c>
      <c r="R2007" s="10" t="s">
        <v>8316</v>
      </c>
      <c r="S2007" t="s">
        <v>8346</v>
      </c>
      <c r="T2007" s="14">
        <f t="shared" si="190"/>
        <v>41535.812708333331</v>
      </c>
      <c r="U2007" s="14">
        <f t="shared" si="191"/>
        <v>41563.165972222225</v>
      </c>
      <c r="V2007">
        <f t="shared" si="192"/>
        <v>2013</v>
      </c>
    </row>
    <row r="2008" spans="1:22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 t="shared" si="187"/>
        <v>86960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88"/>
        <v>248</v>
      </c>
      <c r="Q2008">
        <f t="shared" si="189"/>
        <v>408.98</v>
      </c>
      <c r="R2008" s="10" t="s">
        <v>8316</v>
      </c>
      <c r="S2008" t="s">
        <v>8346</v>
      </c>
      <c r="T2008" s="14">
        <f t="shared" si="190"/>
        <v>41941.500520833331</v>
      </c>
      <c r="U2008" s="14">
        <f t="shared" si="191"/>
        <v>41976.542187500003</v>
      </c>
      <c r="V2008">
        <f t="shared" si="192"/>
        <v>2014</v>
      </c>
    </row>
    <row r="2009" spans="1:22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 t="shared" si="187"/>
        <v>10785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88"/>
        <v>116</v>
      </c>
      <c r="Q2009">
        <f t="shared" si="189"/>
        <v>84.46</v>
      </c>
      <c r="R2009" s="10" t="s">
        <v>8316</v>
      </c>
      <c r="S2009" t="s">
        <v>8346</v>
      </c>
      <c r="T2009" s="14">
        <f t="shared" si="190"/>
        <v>40347.837800925925</v>
      </c>
      <c r="U2009" s="14">
        <f t="shared" si="191"/>
        <v>40414.166666666664</v>
      </c>
      <c r="V2009">
        <f t="shared" si="192"/>
        <v>2010</v>
      </c>
    </row>
    <row r="2010" spans="1:22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 t="shared" si="187"/>
        <v>1705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88"/>
        <v>117</v>
      </c>
      <c r="Q2010">
        <f t="shared" si="189"/>
        <v>44.85</v>
      </c>
      <c r="R2010" s="10" t="s">
        <v>8316</v>
      </c>
      <c r="S2010" t="s">
        <v>8346</v>
      </c>
      <c r="T2010" s="14">
        <f t="shared" si="190"/>
        <v>40761.604421296295</v>
      </c>
      <c r="U2010" s="14">
        <f t="shared" si="191"/>
        <v>40805.604421296295</v>
      </c>
      <c r="V2010">
        <f t="shared" si="192"/>
        <v>2011</v>
      </c>
    </row>
    <row r="2011" spans="1:22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 t="shared" si="187"/>
        <v>101290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88"/>
        <v>305</v>
      </c>
      <c r="Q2011">
        <f t="shared" si="189"/>
        <v>383.36</v>
      </c>
      <c r="R2011" s="10" t="s">
        <v>8316</v>
      </c>
      <c r="S2011" t="s">
        <v>8346</v>
      </c>
      <c r="T2011" s="14">
        <f t="shared" si="190"/>
        <v>42661.323414351849</v>
      </c>
      <c r="U2011" s="14">
        <f t="shared" si="191"/>
        <v>42697.365081018521</v>
      </c>
      <c r="V2011">
        <f t="shared" si="192"/>
        <v>2016</v>
      </c>
    </row>
    <row r="2012" spans="1:22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 t="shared" si="187"/>
        <v>63008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88"/>
        <v>320</v>
      </c>
      <c r="Q2012">
        <f t="shared" si="189"/>
        <v>55.28</v>
      </c>
      <c r="R2012" s="10" t="s">
        <v>8316</v>
      </c>
      <c r="S2012" t="s">
        <v>8346</v>
      </c>
      <c r="T2012" s="14">
        <f t="shared" si="190"/>
        <v>42570.996423611112</v>
      </c>
      <c r="U2012" s="14">
        <f t="shared" si="191"/>
        <v>42600.996423611112</v>
      </c>
      <c r="V2012">
        <f t="shared" si="192"/>
        <v>2016</v>
      </c>
    </row>
    <row r="2013" spans="1:22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 t="shared" ref="F2013:F2076" si="193">ROUND(AVERAGE(D2013:E2013),0)</f>
        <v>229891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ref="P2013:P2076" si="194">ROUND(E2013/D2013*100,0)</f>
        <v>820</v>
      </c>
      <c r="Q2013">
        <f t="shared" ref="Q2013:Q2076" si="195">IFERROR(ROUND(E2013/M2013,2),0)</f>
        <v>422.02</v>
      </c>
      <c r="R2013" s="10" t="s">
        <v>8316</v>
      </c>
      <c r="S2013" t="s">
        <v>8346</v>
      </c>
      <c r="T2013" s="14">
        <f t="shared" ref="T2013:T2076" si="196">(((K2013/60)/60)/24)+DATE(1970,1,1)</f>
        <v>42347.358483796299</v>
      </c>
      <c r="U2013" s="14">
        <f t="shared" ref="U2013:U2076" si="197">(((J2013/60)/60)/24)+DATE(1970,1,1)</f>
        <v>42380.958333333328</v>
      </c>
      <c r="V2013">
        <f t="shared" ref="V2013:V2076" si="198">YEAR(T2013)</f>
        <v>2015</v>
      </c>
    </row>
    <row r="2014" spans="1:22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 t="shared" si="193"/>
        <v>8373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94"/>
        <v>235</v>
      </c>
      <c r="Q2014">
        <f t="shared" si="195"/>
        <v>64.180000000000007</v>
      </c>
      <c r="R2014" s="10" t="s">
        <v>8316</v>
      </c>
      <c r="S2014" t="s">
        <v>8346</v>
      </c>
      <c r="T2014" s="14">
        <f t="shared" si="196"/>
        <v>42010.822233796294</v>
      </c>
      <c r="U2014" s="14">
        <f t="shared" si="197"/>
        <v>42040.822233796294</v>
      </c>
      <c r="V2014">
        <f t="shared" si="198"/>
        <v>2015</v>
      </c>
    </row>
    <row r="2015" spans="1:22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 t="shared" si="193"/>
        <v>475931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94"/>
        <v>495</v>
      </c>
      <c r="Q2015">
        <f t="shared" si="195"/>
        <v>173.58</v>
      </c>
      <c r="R2015" s="10" t="s">
        <v>8316</v>
      </c>
      <c r="S2015" t="s">
        <v>8346</v>
      </c>
      <c r="T2015" s="14">
        <f t="shared" si="196"/>
        <v>42499.960810185185</v>
      </c>
      <c r="U2015" s="14">
        <f t="shared" si="197"/>
        <v>42559.960810185185</v>
      </c>
      <c r="V2015">
        <f t="shared" si="198"/>
        <v>2016</v>
      </c>
    </row>
    <row r="2016" spans="1:22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 t="shared" si="193"/>
        <v>1187067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94"/>
        <v>7814</v>
      </c>
      <c r="Q2016">
        <f t="shared" si="195"/>
        <v>88.6</v>
      </c>
      <c r="R2016" s="10" t="s">
        <v>8316</v>
      </c>
      <c r="S2016" t="s">
        <v>8346</v>
      </c>
      <c r="T2016" s="14">
        <f t="shared" si="196"/>
        <v>41324.214571759258</v>
      </c>
      <c r="U2016" s="14">
        <f t="shared" si="197"/>
        <v>41358.172905092593</v>
      </c>
      <c r="V2016">
        <f t="shared" si="198"/>
        <v>2013</v>
      </c>
    </row>
    <row r="2017" spans="1:22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 t="shared" si="193"/>
        <v>7668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94"/>
        <v>113</v>
      </c>
      <c r="Q2017">
        <f t="shared" si="195"/>
        <v>50.22</v>
      </c>
      <c r="R2017" s="10" t="s">
        <v>8316</v>
      </c>
      <c r="S2017" t="s">
        <v>8346</v>
      </c>
      <c r="T2017" s="14">
        <f t="shared" si="196"/>
        <v>40765.876886574071</v>
      </c>
      <c r="U2017" s="14">
        <f t="shared" si="197"/>
        <v>40795.876886574071</v>
      </c>
      <c r="V2017">
        <f t="shared" si="198"/>
        <v>2011</v>
      </c>
    </row>
    <row r="2018" spans="1:22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 t="shared" si="193"/>
        <v>51077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94"/>
        <v>922</v>
      </c>
      <c r="Q2018">
        <f t="shared" si="195"/>
        <v>192.39</v>
      </c>
      <c r="R2018" s="10" t="s">
        <v>8316</v>
      </c>
      <c r="S2018" t="s">
        <v>8346</v>
      </c>
      <c r="T2018" s="14">
        <f t="shared" si="196"/>
        <v>41312.88077546296</v>
      </c>
      <c r="U2018" s="14">
        <f t="shared" si="197"/>
        <v>41342.88077546296</v>
      </c>
      <c r="V2018">
        <f t="shared" si="198"/>
        <v>2013</v>
      </c>
    </row>
    <row r="2019" spans="1:22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 t="shared" si="193"/>
        <v>28138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94"/>
        <v>125</v>
      </c>
      <c r="Q2019">
        <f t="shared" si="195"/>
        <v>73.42</v>
      </c>
      <c r="R2019" s="10" t="s">
        <v>8316</v>
      </c>
      <c r="S2019" t="s">
        <v>8346</v>
      </c>
      <c r="T2019" s="14">
        <f t="shared" si="196"/>
        <v>40961.057349537034</v>
      </c>
      <c r="U2019" s="14">
        <f t="shared" si="197"/>
        <v>40992.166666666664</v>
      </c>
      <c r="V2019">
        <f t="shared" si="198"/>
        <v>2012</v>
      </c>
    </row>
    <row r="2020" spans="1:22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 t="shared" si="193"/>
        <v>65729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94"/>
        <v>102</v>
      </c>
      <c r="Q2020">
        <f t="shared" si="195"/>
        <v>147.68</v>
      </c>
      <c r="R2020" s="10" t="s">
        <v>8316</v>
      </c>
      <c r="S2020" t="s">
        <v>8346</v>
      </c>
      <c r="T2020" s="14">
        <f t="shared" si="196"/>
        <v>42199.365844907406</v>
      </c>
      <c r="U2020" s="14">
        <f t="shared" si="197"/>
        <v>42229.365844907406</v>
      </c>
      <c r="V2020">
        <f t="shared" si="198"/>
        <v>2015</v>
      </c>
    </row>
    <row r="2021" spans="1:22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 t="shared" si="193"/>
        <v>116982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94"/>
        <v>485</v>
      </c>
      <c r="Q2021">
        <f t="shared" si="195"/>
        <v>108.97</v>
      </c>
      <c r="R2021" s="10" t="s">
        <v>8316</v>
      </c>
      <c r="S2021" t="s">
        <v>8346</v>
      </c>
      <c r="T2021" s="14">
        <f t="shared" si="196"/>
        <v>42605.70857638889</v>
      </c>
      <c r="U2021" s="14">
        <f t="shared" si="197"/>
        <v>42635.70857638889</v>
      </c>
      <c r="V2021">
        <f t="shared" si="198"/>
        <v>2016</v>
      </c>
    </row>
    <row r="2022" spans="1:22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 t="shared" si="193"/>
        <v>2193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94"/>
        <v>192</v>
      </c>
      <c r="Q2022">
        <f t="shared" si="195"/>
        <v>23.65</v>
      </c>
      <c r="R2022" s="10" t="s">
        <v>8316</v>
      </c>
      <c r="S2022" t="s">
        <v>8346</v>
      </c>
      <c r="T2022" s="14">
        <f t="shared" si="196"/>
        <v>41737.097499999996</v>
      </c>
      <c r="U2022" s="14">
        <f t="shared" si="197"/>
        <v>41773.961111111108</v>
      </c>
      <c r="V2022">
        <f t="shared" si="198"/>
        <v>2014</v>
      </c>
    </row>
    <row r="2023" spans="1:22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 t="shared" si="193"/>
        <v>9528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94"/>
        <v>281</v>
      </c>
      <c r="Q2023">
        <f t="shared" si="195"/>
        <v>147.94999999999999</v>
      </c>
      <c r="R2023" s="10" t="s">
        <v>8316</v>
      </c>
      <c r="S2023" t="s">
        <v>8346</v>
      </c>
      <c r="T2023" s="14">
        <f t="shared" si="196"/>
        <v>41861.070567129631</v>
      </c>
      <c r="U2023" s="14">
        <f t="shared" si="197"/>
        <v>41906.070567129631</v>
      </c>
      <c r="V2023">
        <f t="shared" si="198"/>
        <v>2014</v>
      </c>
    </row>
    <row r="2024" spans="1:22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 t="shared" si="193"/>
        <v>112569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94"/>
        <v>125</v>
      </c>
      <c r="Q2024">
        <f t="shared" si="195"/>
        <v>385.04</v>
      </c>
      <c r="R2024" s="10" t="s">
        <v>8316</v>
      </c>
      <c r="S2024" t="s">
        <v>8346</v>
      </c>
      <c r="T2024" s="14">
        <f t="shared" si="196"/>
        <v>42502.569120370375</v>
      </c>
      <c r="U2024" s="14">
        <f t="shared" si="197"/>
        <v>42532.569120370375</v>
      </c>
      <c r="V2024">
        <f t="shared" si="198"/>
        <v>2016</v>
      </c>
    </row>
    <row r="2025" spans="1:22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 t="shared" si="193"/>
        <v>130730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94"/>
        <v>161</v>
      </c>
      <c r="Q2025">
        <f t="shared" si="195"/>
        <v>457.39</v>
      </c>
      <c r="R2025" s="10" t="s">
        <v>8316</v>
      </c>
      <c r="S2025" t="s">
        <v>8346</v>
      </c>
      <c r="T2025" s="14">
        <f t="shared" si="196"/>
        <v>42136.420752314814</v>
      </c>
      <c r="U2025" s="14">
        <f t="shared" si="197"/>
        <v>42166.420752314814</v>
      </c>
      <c r="V2025">
        <f t="shared" si="198"/>
        <v>2015</v>
      </c>
    </row>
    <row r="2026" spans="1:22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 t="shared" si="193"/>
        <v>13707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94"/>
        <v>585</v>
      </c>
      <c r="Q2026">
        <f t="shared" si="195"/>
        <v>222.99</v>
      </c>
      <c r="R2026" s="10" t="s">
        <v>8316</v>
      </c>
      <c r="S2026" t="s">
        <v>8346</v>
      </c>
      <c r="T2026" s="14">
        <f t="shared" si="196"/>
        <v>41099.966944444444</v>
      </c>
      <c r="U2026" s="14">
        <f t="shared" si="197"/>
        <v>41134.125</v>
      </c>
      <c r="V2026">
        <f t="shared" si="198"/>
        <v>2012</v>
      </c>
    </row>
    <row r="2027" spans="1:22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 t="shared" si="193"/>
        <v>120460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94"/>
        <v>201</v>
      </c>
      <c r="Q2027">
        <f t="shared" si="195"/>
        <v>220.74</v>
      </c>
      <c r="R2027" s="10" t="s">
        <v>8316</v>
      </c>
      <c r="S2027" t="s">
        <v>8346</v>
      </c>
      <c r="T2027" s="14">
        <f t="shared" si="196"/>
        <v>42136.184560185182</v>
      </c>
      <c r="U2027" s="14">
        <f t="shared" si="197"/>
        <v>42166.184560185182</v>
      </c>
      <c r="V2027">
        <f t="shared" si="198"/>
        <v>2015</v>
      </c>
    </row>
    <row r="2028" spans="1:22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 t="shared" si="193"/>
        <v>29185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94"/>
        <v>133</v>
      </c>
      <c r="Q2028">
        <f t="shared" si="195"/>
        <v>73.5</v>
      </c>
      <c r="R2028" s="10" t="s">
        <v>8316</v>
      </c>
      <c r="S2028" t="s">
        <v>8346</v>
      </c>
      <c r="T2028" s="14">
        <f t="shared" si="196"/>
        <v>41704.735937500001</v>
      </c>
      <c r="U2028" s="14">
        <f t="shared" si="197"/>
        <v>41750.165972222225</v>
      </c>
      <c r="V2028">
        <f t="shared" si="198"/>
        <v>2014</v>
      </c>
    </row>
    <row r="2029" spans="1:22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 t="shared" si="193"/>
        <v>110125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94"/>
        <v>120</v>
      </c>
      <c r="Q2029">
        <f t="shared" si="195"/>
        <v>223.1</v>
      </c>
      <c r="R2029" s="10" t="s">
        <v>8316</v>
      </c>
      <c r="S2029" t="s">
        <v>8346</v>
      </c>
      <c r="T2029" s="14">
        <f t="shared" si="196"/>
        <v>42048.813877314817</v>
      </c>
      <c r="U2029" s="14">
        <f t="shared" si="197"/>
        <v>42093.772210648152</v>
      </c>
      <c r="V2029">
        <f t="shared" si="198"/>
        <v>2015</v>
      </c>
    </row>
    <row r="2030" spans="1:22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 t="shared" si="193"/>
        <v>3393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94"/>
        <v>126</v>
      </c>
      <c r="Q2030">
        <f t="shared" si="195"/>
        <v>47.91</v>
      </c>
      <c r="R2030" s="10" t="s">
        <v>8316</v>
      </c>
      <c r="S2030" t="s">
        <v>8346</v>
      </c>
      <c r="T2030" s="14">
        <f t="shared" si="196"/>
        <v>40215.919050925928</v>
      </c>
      <c r="U2030" s="14">
        <f t="shared" si="197"/>
        <v>40252.913194444445</v>
      </c>
      <c r="V2030">
        <f t="shared" si="198"/>
        <v>2010</v>
      </c>
    </row>
    <row r="2031" spans="1:22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 t="shared" si="193"/>
        <v>5765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94"/>
        <v>361</v>
      </c>
      <c r="Q2031">
        <f t="shared" si="195"/>
        <v>96.06</v>
      </c>
      <c r="R2031" s="10" t="s">
        <v>8316</v>
      </c>
      <c r="S2031" t="s">
        <v>8346</v>
      </c>
      <c r="T2031" s="14">
        <f t="shared" si="196"/>
        <v>41848.021770833337</v>
      </c>
      <c r="U2031" s="14">
        <f t="shared" si="197"/>
        <v>41878.021770833337</v>
      </c>
      <c r="V2031">
        <f t="shared" si="198"/>
        <v>2014</v>
      </c>
    </row>
    <row r="2032" spans="1:22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 t="shared" si="193"/>
        <v>53451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94"/>
        <v>226</v>
      </c>
      <c r="Q2032">
        <f t="shared" si="195"/>
        <v>118.61</v>
      </c>
      <c r="R2032" s="10" t="s">
        <v>8316</v>
      </c>
      <c r="S2032" t="s">
        <v>8346</v>
      </c>
      <c r="T2032" s="14">
        <f t="shared" si="196"/>
        <v>41212.996481481481</v>
      </c>
      <c r="U2032" s="14">
        <f t="shared" si="197"/>
        <v>41242.996481481481</v>
      </c>
      <c r="V2032">
        <f t="shared" si="198"/>
        <v>2012</v>
      </c>
    </row>
    <row r="2033" spans="1:22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 t="shared" si="193"/>
        <v>55088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94"/>
        <v>120</v>
      </c>
      <c r="Q2033">
        <f t="shared" si="195"/>
        <v>118.45</v>
      </c>
      <c r="R2033" s="10" t="s">
        <v>8316</v>
      </c>
      <c r="S2033" t="s">
        <v>8346</v>
      </c>
      <c r="T2033" s="14">
        <f t="shared" si="196"/>
        <v>41975.329317129625</v>
      </c>
      <c r="U2033" s="14">
        <f t="shared" si="197"/>
        <v>42013.041666666672</v>
      </c>
      <c r="V2033">
        <f t="shared" si="198"/>
        <v>2014</v>
      </c>
    </row>
    <row r="2034" spans="1:22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 t="shared" si="193"/>
        <v>50524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94"/>
        <v>304</v>
      </c>
      <c r="Q2034">
        <f t="shared" si="195"/>
        <v>143.21</v>
      </c>
      <c r="R2034" s="10" t="s">
        <v>8316</v>
      </c>
      <c r="S2034" t="s">
        <v>8346</v>
      </c>
      <c r="T2034" s="14">
        <f t="shared" si="196"/>
        <v>42689.565671296295</v>
      </c>
      <c r="U2034" s="14">
        <f t="shared" si="197"/>
        <v>42719.208333333328</v>
      </c>
      <c r="V2034">
        <f t="shared" si="198"/>
        <v>2016</v>
      </c>
    </row>
    <row r="2035" spans="1:22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 t="shared" si="193"/>
        <v>34835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94"/>
        <v>179</v>
      </c>
      <c r="Q2035">
        <f t="shared" si="195"/>
        <v>282.72000000000003</v>
      </c>
      <c r="R2035" s="10" t="s">
        <v>8316</v>
      </c>
      <c r="S2035" t="s">
        <v>8346</v>
      </c>
      <c r="T2035" s="14">
        <f t="shared" si="196"/>
        <v>41725.082384259258</v>
      </c>
      <c r="U2035" s="14">
        <f t="shared" si="197"/>
        <v>41755.082384259258</v>
      </c>
      <c r="V2035">
        <f t="shared" si="198"/>
        <v>2014</v>
      </c>
    </row>
    <row r="2036" spans="1:22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 t="shared" si="193"/>
        <v>189860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94"/>
        <v>387</v>
      </c>
      <c r="Q2036">
        <f t="shared" si="195"/>
        <v>593.94000000000005</v>
      </c>
      <c r="R2036" s="10" t="s">
        <v>8316</v>
      </c>
      <c r="S2036" t="s">
        <v>8346</v>
      </c>
      <c r="T2036" s="14">
        <f t="shared" si="196"/>
        <v>42076.130011574074</v>
      </c>
      <c r="U2036" s="14">
        <f t="shared" si="197"/>
        <v>42131.290277777778</v>
      </c>
      <c r="V2036">
        <f t="shared" si="198"/>
        <v>2015</v>
      </c>
    </row>
    <row r="2037" spans="1:22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 t="shared" si="193"/>
        <v>124415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94"/>
        <v>211</v>
      </c>
      <c r="Q2037">
        <f t="shared" si="195"/>
        <v>262.16000000000003</v>
      </c>
      <c r="R2037" s="10" t="s">
        <v>8316</v>
      </c>
      <c r="S2037" t="s">
        <v>8346</v>
      </c>
      <c r="T2037" s="14">
        <f t="shared" si="196"/>
        <v>42311.625081018516</v>
      </c>
      <c r="U2037" s="14">
        <f t="shared" si="197"/>
        <v>42357.041666666672</v>
      </c>
      <c r="V2037">
        <f t="shared" si="198"/>
        <v>2015</v>
      </c>
    </row>
    <row r="2038" spans="1:22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 t="shared" si="193"/>
        <v>34750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94"/>
        <v>132</v>
      </c>
      <c r="Q2038">
        <f t="shared" si="195"/>
        <v>46.58</v>
      </c>
      <c r="R2038" s="10" t="s">
        <v>8316</v>
      </c>
      <c r="S2038" t="s">
        <v>8346</v>
      </c>
      <c r="T2038" s="14">
        <f t="shared" si="196"/>
        <v>41738.864803240744</v>
      </c>
      <c r="U2038" s="14">
        <f t="shared" si="197"/>
        <v>41768.864803240744</v>
      </c>
      <c r="V2038">
        <f t="shared" si="198"/>
        <v>2014</v>
      </c>
    </row>
    <row r="2039" spans="1:22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 t="shared" si="193"/>
        <v>20024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94"/>
        <v>300</v>
      </c>
      <c r="Q2039">
        <f t="shared" si="195"/>
        <v>70.040000000000006</v>
      </c>
      <c r="R2039" s="10" t="s">
        <v>8316</v>
      </c>
      <c r="S2039" t="s">
        <v>8346</v>
      </c>
      <c r="T2039" s="14">
        <f t="shared" si="196"/>
        <v>41578.210104166668</v>
      </c>
      <c r="U2039" s="14">
        <f t="shared" si="197"/>
        <v>41638.251770833333</v>
      </c>
      <c r="V2039">
        <f t="shared" si="198"/>
        <v>2013</v>
      </c>
    </row>
    <row r="2040" spans="1:22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 t="shared" si="193"/>
        <v>20821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94"/>
        <v>421</v>
      </c>
      <c r="Q2040">
        <f t="shared" si="195"/>
        <v>164.91</v>
      </c>
      <c r="R2040" s="10" t="s">
        <v>8316</v>
      </c>
      <c r="S2040" t="s">
        <v>8346</v>
      </c>
      <c r="T2040" s="14">
        <f t="shared" si="196"/>
        <v>41424.27107638889</v>
      </c>
      <c r="U2040" s="14">
        <f t="shared" si="197"/>
        <v>41456.75</v>
      </c>
      <c r="V2040">
        <f t="shared" si="198"/>
        <v>2013</v>
      </c>
    </row>
    <row r="2041" spans="1:22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 t="shared" si="193"/>
        <v>147636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94"/>
        <v>136</v>
      </c>
      <c r="Q2041">
        <f t="shared" si="195"/>
        <v>449.26</v>
      </c>
      <c r="R2041" s="10" t="s">
        <v>8316</v>
      </c>
      <c r="S2041" t="s">
        <v>8346</v>
      </c>
      <c r="T2041" s="14">
        <f t="shared" si="196"/>
        <v>42675.438946759255</v>
      </c>
      <c r="U2041" s="14">
        <f t="shared" si="197"/>
        <v>42705.207638888889</v>
      </c>
      <c r="V2041">
        <f t="shared" si="198"/>
        <v>2016</v>
      </c>
    </row>
    <row r="2042" spans="1:22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 t="shared" si="193"/>
        <v>5223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94"/>
        <v>248</v>
      </c>
      <c r="Q2042">
        <f t="shared" si="195"/>
        <v>27.47</v>
      </c>
      <c r="R2042" s="10" t="s">
        <v>8316</v>
      </c>
      <c r="S2042" t="s">
        <v>8346</v>
      </c>
      <c r="T2042" s="14">
        <f t="shared" si="196"/>
        <v>41578.927118055559</v>
      </c>
      <c r="U2042" s="14">
        <f t="shared" si="197"/>
        <v>41593.968784722223</v>
      </c>
      <c r="V2042">
        <f t="shared" si="198"/>
        <v>2013</v>
      </c>
    </row>
    <row r="2043" spans="1:22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 t="shared" si="193"/>
        <v>13389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94"/>
        <v>182</v>
      </c>
      <c r="Q2043">
        <f t="shared" si="195"/>
        <v>143.97999999999999</v>
      </c>
      <c r="R2043" s="10" t="s">
        <v>8316</v>
      </c>
      <c r="S2043" t="s">
        <v>8346</v>
      </c>
      <c r="T2043" s="14">
        <f t="shared" si="196"/>
        <v>42654.525775462964</v>
      </c>
      <c r="U2043" s="14">
        <f t="shared" si="197"/>
        <v>42684.567442129628</v>
      </c>
      <c r="V2043">
        <f t="shared" si="198"/>
        <v>2016</v>
      </c>
    </row>
    <row r="2044" spans="1:22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 t="shared" si="193"/>
        <v>11177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94"/>
        <v>124</v>
      </c>
      <c r="Q2044">
        <f t="shared" si="195"/>
        <v>88.24</v>
      </c>
      <c r="R2044" s="10" t="s">
        <v>8316</v>
      </c>
      <c r="S2044" t="s">
        <v>8346</v>
      </c>
      <c r="T2044" s="14">
        <f t="shared" si="196"/>
        <v>42331.708032407405</v>
      </c>
      <c r="U2044" s="14">
        <f t="shared" si="197"/>
        <v>42391.708032407405</v>
      </c>
      <c r="V2044">
        <f t="shared" si="198"/>
        <v>2015</v>
      </c>
    </row>
    <row r="2045" spans="1:22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 t="shared" si="193"/>
        <v>4198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94"/>
        <v>506</v>
      </c>
      <c r="Q2045">
        <f t="shared" si="195"/>
        <v>36.33</v>
      </c>
      <c r="R2045" s="10" t="s">
        <v>8316</v>
      </c>
      <c r="S2045" t="s">
        <v>8346</v>
      </c>
      <c r="T2045" s="14">
        <f t="shared" si="196"/>
        <v>42661.176817129628</v>
      </c>
      <c r="U2045" s="14">
        <f t="shared" si="197"/>
        <v>42715.207638888889</v>
      </c>
      <c r="V2045">
        <f t="shared" si="198"/>
        <v>2016</v>
      </c>
    </row>
    <row r="2046" spans="1:22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 t="shared" si="193"/>
        <v>15616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94"/>
        <v>108</v>
      </c>
      <c r="Q2046">
        <f t="shared" si="195"/>
        <v>90.18</v>
      </c>
      <c r="R2046" s="10" t="s">
        <v>8316</v>
      </c>
      <c r="S2046" t="s">
        <v>8346</v>
      </c>
      <c r="T2046" s="14">
        <f t="shared" si="196"/>
        <v>42138.684189814812</v>
      </c>
      <c r="U2046" s="14">
        <f t="shared" si="197"/>
        <v>42168.684189814812</v>
      </c>
      <c r="V2046">
        <f t="shared" si="198"/>
        <v>2015</v>
      </c>
    </row>
    <row r="2047" spans="1:22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 t="shared" si="193"/>
        <v>22520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94"/>
        <v>819</v>
      </c>
      <c r="Q2047">
        <f t="shared" si="195"/>
        <v>152.62</v>
      </c>
      <c r="R2047" s="10" t="s">
        <v>8316</v>
      </c>
      <c r="S2047" t="s">
        <v>8346</v>
      </c>
      <c r="T2047" s="14">
        <f t="shared" si="196"/>
        <v>41069.088506944441</v>
      </c>
      <c r="U2047" s="14">
        <f t="shared" si="197"/>
        <v>41099.088506944441</v>
      </c>
      <c r="V2047">
        <f t="shared" si="198"/>
        <v>2012</v>
      </c>
    </row>
    <row r="2048" spans="1:22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 t="shared" si="193"/>
        <v>11055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94"/>
        <v>121</v>
      </c>
      <c r="Q2048">
        <f t="shared" si="195"/>
        <v>55.81</v>
      </c>
      <c r="R2048" s="10" t="s">
        <v>8316</v>
      </c>
      <c r="S2048" t="s">
        <v>8346</v>
      </c>
      <c r="T2048" s="14">
        <f t="shared" si="196"/>
        <v>41387.171805555554</v>
      </c>
      <c r="U2048" s="14">
        <f t="shared" si="197"/>
        <v>41417.171805555554</v>
      </c>
      <c r="V2048">
        <f t="shared" si="198"/>
        <v>2013</v>
      </c>
    </row>
    <row r="2049" spans="1:22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 t="shared" si="193"/>
        <v>99470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94"/>
        <v>103</v>
      </c>
      <c r="Q2049">
        <f t="shared" si="195"/>
        <v>227.85</v>
      </c>
      <c r="R2049" s="10" t="s">
        <v>8316</v>
      </c>
      <c r="S2049" t="s">
        <v>8346</v>
      </c>
      <c r="T2049" s="14">
        <f t="shared" si="196"/>
        <v>42081.903587962966</v>
      </c>
      <c r="U2049" s="14">
        <f t="shared" si="197"/>
        <v>42111</v>
      </c>
      <c r="V2049">
        <f t="shared" si="198"/>
        <v>2015</v>
      </c>
    </row>
    <row r="2050" spans="1:22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 t="shared" si="193"/>
        <v>105541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94"/>
        <v>148</v>
      </c>
      <c r="Q2050">
        <f t="shared" si="195"/>
        <v>91.83</v>
      </c>
      <c r="R2050" s="10" t="s">
        <v>8316</v>
      </c>
      <c r="S2050" t="s">
        <v>8346</v>
      </c>
      <c r="T2050" s="14">
        <f t="shared" si="196"/>
        <v>41387.651516203703</v>
      </c>
      <c r="U2050" s="14">
        <f t="shared" si="197"/>
        <v>41417.651516203703</v>
      </c>
      <c r="V2050">
        <f t="shared" si="198"/>
        <v>2013</v>
      </c>
    </row>
    <row r="2051" spans="1:22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 t="shared" si="193"/>
        <v>55048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si="194"/>
        <v>120</v>
      </c>
      <c r="Q2051">
        <f t="shared" si="195"/>
        <v>80.989999999999995</v>
      </c>
      <c r="R2051" s="10" t="s">
        <v>8316</v>
      </c>
      <c r="S2051" t="s">
        <v>8346</v>
      </c>
      <c r="T2051" s="14">
        <f t="shared" si="196"/>
        <v>41575.527349537035</v>
      </c>
      <c r="U2051" s="14">
        <f t="shared" si="197"/>
        <v>41610.957638888889</v>
      </c>
      <c r="V2051">
        <f t="shared" si="198"/>
        <v>2013</v>
      </c>
    </row>
    <row r="2052" spans="1:22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 t="shared" si="193"/>
        <v>28664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94"/>
        <v>473</v>
      </c>
      <c r="Q2052">
        <f t="shared" si="195"/>
        <v>278.39</v>
      </c>
      <c r="R2052" s="10" t="s">
        <v>8316</v>
      </c>
      <c r="S2052" t="s">
        <v>8346</v>
      </c>
      <c r="T2052" s="14">
        <f t="shared" si="196"/>
        <v>42115.071504629625</v>
      </c>
      <c r="U2052" s="14">
        <f t="shared" si="197"/>
        <v>42155.071504629625</v>
      </c>
      <c r="V2052">
        <f t="shared" si="198"/>
        <v>2015</v>
      </c>
    </row>
    <row r="2053" spans="1:22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 t="shared" si="193"/>
        <v>9215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94"/>
        <v>130</v>
      </c>
      <c r="Q2053">
        <f t="shared" si="195"/>
        <v>43.1</v>
      </c>
      <c r="R2053" s="10" t="s">
        <v>8316</v>
      </c>
      <c r="S2053" t="s">
        <v>8346</v>
      </c>
      <c r="T2053" s="14">
        <f t="shared" si="196"/>
        <v>41604.022418981483</v>
      </c>
      <c r="U2053" s="14">
        <f t="shared" si="197"/>
        <v>41634.022418981483</v>
      </c>
      <c r="V2053">
        <f t="shared" si="198"/>
        <v>2013</v>
      </c>
    </row>
    <row r="2054" spans="1:22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 t="shared" si="193"/>
        <v>113262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94"/>
        <v>353</v>
      </c>
      <c r="Q2054">
        <f t="shared" si="195"/>
        <v>326.29000000000002</v>
      </c>
      <c r="R2054" s="10" t="s">
        <v>8316</v>
      </c>
      <c r="S2054" t="s">
        <v>8346</v>
      </c>
      <c r="T2054" s="14">
        <f t="shared" si="196"/>
        <v>42375.08394675926</v>
      </c>
      <c r="U2054" s="14">
        <f t="shared" si="197"/>
        <v>42420.08394675926</v>
      </c>
      <c r="V2054">
        <f t="shared" si="198"/>
        <v>2016</v>
      </c>
    </row>
    <row r="2055" spans="1:22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 t="shared" si="193"/>
        <v>5026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94"/>
        <v>101</v>
      </c>
      <c r="Q2055">
        <f t="shared" si="195"/>
        <v>41.74</v>
      </c>
      <c r="R2055" s="10" t="s">
        <v>8316</v>
      </c>
      <c r="S2055" t="s">
        <v>8346</v>
      </c>
      <c r="T2055" s="14">
        <f t="shared" si="196"/>
        <v>42303.617488425924</v>
      </c>
      <c r="U2055" s="14">
        <f t="shared" si="197"/>
        <v>42333.659155092595</v>
      </c>
      <c r="V2055">
        <f t="shared" si="198"/>
        <v>2015</v>
      </c>
    </row>
    <row r="2056" spans="1:22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 t="shared" si="193"/>
        <v>37379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94"/>
        <v>114</v>
      </c>
      <c r="Q2056">
        <f t="shared" si="195"/>
        <v>64.02</v>
      </c>
      <c r="R2056" s="10" t="s">
        <v>8316</v>
      </c>
      <c r="S2056" t="s">
        <v>8346</v>
      </c>
      <c r="T2056" s="14">
        <f t="shared" si="196"/>
        <v>41731.520949074074</v>
      </c>
      <c r="U2056" s="14">
        <f t="shared" si="197"/>
        <v>41761.520949074074</v>
      </c>
      <c r="V2056">
        <f t="shared" si="198"/>
        <v>2014</v>
      </c>
    </row>
    <row r="2057" spans="1:22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 t="shared" si="193"/>
        <v>8023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94"/>
        <v>167</v>
      </c>
      <c r="Q2057">
        <f t="shared" si="195"/>
        <v>99.46</v>
      </c>
      <c r="R2057" s="10" t="s">
        <v>8316</v>
      </c>
      <c r="S2057" t="s">
        <v>8346</v>
      </c>
      <c r="T2057" s="14">
        <f t="shared" si="196"/>
        <v>41946.674108796295</v>
      </c>
      <c r="U2057" s="14">
        <f t="shared" si="197"/>
        <v>41976.166666666672</v>
      </c>
      <c r="V2057">
        <f t="shared" si="198"/>
        <v>2014</v>
      </c>
    </row>
    <row r="2058" spans="1:22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 t="shared" si="193"/>
        <v>63363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94"/>
        <v>153</v>
      </c>
      <c r="Q2058">
        <f t="shared" si="195"/>
        <v>138.49</v>
      </c>
      <c r="R2058" s="10" t="s">
        <v>8316</v>
      </c>
      <c r="S2058" t="s">
        <v>8346</v>
      </c>
      <c r="T2058" s="14">
        <f t="shared" si="196"/>
        <v>41351.76090277778</v>
      </c>
      <c r="U2058" s="14">
        <f t="shared" si="197"/>
        <v>41381.76090277778</v>
      </c>
      <c r="V2058">
        <f t="shared" si="198"/>
        <v>2013</v>
      </c>
    </row>
    <row r="2059" spans="1:22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 t="shared" si="193"/>
        <v>22667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94"/>
        <v>202</v>
      </c>
      <c r="Q2059">
        <f t="shared" si="195"/>
        <v>45.55</v>
      </c>
      <c r="R2059" s="10" t="s">
        <v>8316</v>
      </c>
      <c r="S2059" t="s">
        <v>8346</v>
      </c>
      <c r="T2059" s="14">
        <f t="shared" si="196"/>
        <v>42396.494583333333</v>
      </c>
      <c r="U2059" s="14">
        <f t="shared" si="197"/>
        <v>42426.494583333333</v>
      </c>
      <c r="V2059">
        <f t="shared" si="198"/>
        <v>2016</v>
      </c>
    </row>
    <row r="2060" spans="1:22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 t="shared" si="193"/>
        <v>3434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94"/>
        <v>168</v>
      </c>
      <c r="Q2060">
        <f t="shared" si="195"/>
        <v>10.51</v>
      </c>
      <c r="R2060" s="10" t="s">
        <v>8316</v>
      </c>
      <c r="S2060" t="s">
        <v>8346</v>
      </c>
      <c r="T2060" s="14">
        <f t="shared" si="196"/>
        <v>42026.370717592596</v>
      </c>
      <c r="U2060" s="14">
        <f t="shared" si="197"/>
        <v>42065.833333333328</v>
      </c>
      <c r="V2060">
        <f t="shared" si="198"/>
        <v>2015</v>
      </c>
    </row>
    <row r="2061" spans="1:22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 t="shared" si="193"/>
        <v>36519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94"/>
        <v>143</v>
      </c>
      <c r="Q2061">
        <f t="shared" si="195"/>
        <v>114.77</v>
      </c>
      <c r="R2061" s="10" t="s">
        <v>8316</v>
      </c>
      <c r="S2061" t="s">
        <v>8346</v>
      </c>
      <c r="T2061" s="14">
        <f t="shared" si="196"/>
        <v>42361.602476851855</v>
      </c>
      <c r="U2061" s="14">
        <f t="shared" si="197"/>
        <v>42400.915972222225</v>
      </c>
      <c r="V2061">
        <f t="shared" si="198"/>
        <v>2015</v>
      </c>
    </row>
    <row r="2062" spans="1:22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 t="shared" si="193"/>
        <v>37050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94"/>
        <v>196</v>
      </c>
      <c r="Q2062">
        <f t="shared" si="195"/>
        <v>36</v>
      </c>
      <c r="R2062" s="10" t="s">
        <v>8316</v>
      </c>
      <c r="S2062" t="s">
        <v>8346</v>
      </c>
      <c r="T2062" s="14">
        <f t="shared" si="196"/>
        <v>41783.642939814818</v>
      </c>
      <c r="U2062" s="14">
        <f t="shared" si="197"/>
        <v>41843.642939814818</v>
      </c>
      <c r="V2062">
        <f t="shared" si="198"/>
        <v>2014</v>
      </c>
    </row>
    <row r="2063" spans="1:22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 t="shared" si="193"/>
        <v>5198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94"/>
        <v>108</v>
      </c>
      <c r="Q2063">
        <f t="shared" si="195"/>
        <v>154.16999999999999</v>
      </c>
      <c r="R2063" s="10" t="s">
        <v>8316</v>
      </c>
      <c r="S2063" t="s">
        <v>8346</v>
      </c>
      <c r="T2063" s="14">
        <f t="shared" si="196"/>
        <v>42705.764513888891</v>
      </c>
      <c r="U2063" s="14">
        <f t="shared" si="197"/>
        <v>42735.764513888891</v>
      </c>
      <c r="V2063">
        <f t="shared" si="198"/>
        <v>2016</v>
      </c>
    </row>
    <row r="2064" spans="1:22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 t="shared" si="193"/>
        <v>107489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94"/>
        <v>115</v>
      </c>
      <c r="Q2064">
        <f t="shared" si="195"/>
        <v>566.39</v>
      </c>
      <c r="R2064" s="10" t="s">
        <v>8316</v>
      </c>
      <c r="S2064" t="s">
        <v>8346</v>
      </c>
      <c r="T2064" s="14">
        <f t="shared" si="196"/>
        <v>42423.3830787037</v>
      </c>
      <c r="U2064" s="14">
        <f t="shared" si="197"/>
        <v>42453.341412037036</v>
      </c>
      <c r="V2064">
        <f t="shared" si="198"/>
        <v>2016</v>
      </c>
    </row>
    <row r="2065" spans="1:22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 t="shared" si="193"/>
        <v>4961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94"/>
        <v>148</v>
      </c>
      <c r="Q2065">
        <f t="shared" si="195"/>
        <v>120.86</v>
      </c>
      <c r="R2065" s="10" t="s">
        <v>8316</v>
      </c>
      <c r="S2065" t="s">
        <v>8346</v>
      </c>
      <c r="T2065" s="14">
        <f t="shared" si="196"/>
        <v>42472.73265046296</v>
      </c>
      <c r="U2065" s="14">
        <f t="shared" si="197"/>
        <v>42505.73265046296</v>
      </c>
      <c r="V2065">
        <f t="shared" si="198"/>
        <v>2016</v>
      </c>
    </row>
    <row r="2066" spans="1:22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 t="shared" si="193"/>
        <v>381373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94"/>
        <v>191</v>
      </c>
      <c r="Q2066">
        <f t="shared" si="195"/>
        <v>86.16</v>
      </c>
      <c r="R2066" s="10" t="s">
        <v>8316</v>
      </c>
      <c r="S2066" t="s">
        <v>8346</v>
      </c>
      <c r="T2066" s="14">
        <f t="shared" si="196"/>
        <v>41389.364849537036</v>
      </c>
      <c r="U2066" s="14">
        <f t="shared" si="197"/>
        <v>41425.5</v>
      </c>
      <c r="V2066">
        <f t="shared" si="198"/>
        <v>2013</v>
      </c>
    </row>
    <row r="2067" spans="1:22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 t="shared" si="193"/>
        <v>59843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94"/>
        <v>199</v>
      </c>
      <c r="Q2067">
        <f t="shared" si="195"/>
        <v>51.21</v>
      </c>
      <c r="R2067" s="10" t="s">
        <v>8316</v>
      </c>
      <c r="S2067" t="s">
        <v>8346</v>
      </c>
      <c r="T2067" s="14">
        <f t="shared" si="196"/>
        <v>41603.333668981482</v>
      </c>
      <c r="U2067" s="14">
        <f t="shared" si="197"/>
        <v>41633.333668981482</v>
      </c>
      <c r="V2067">
        <f t="shared" si="198"/>
        <v>2013</v>
      </c>
    </row>
    <row r="2068" spans="1:22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 t="shared" si="193"/>
        <v>3186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94"/>
        <v>219</v>
      </c>
      <c r="Q2068">
        <f t="shared" si="195"/>
        <v>67.260000000000005</v>
      </c>
      <c r="R2068" s="10" t="s">
        <v>8316</v>
      </c>
      <c r="S2068" t="s">
        <v>8346</v>
      </c>
      <c r="T2068" s="14">
        <f t="shared" si="196"/>
        <v>41844.771793981483</v>
      </c>
      <c r="U2068" s="14">
        <f t="shared" si="197"/>
        <v>41874.771793981483</v>
      </c>
      <c r="V2068">
        <f t="shared" si="198"/>
        <v>2014</v>
      </c>
    </row>
    <row r="2069" spans="1:22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 t="shared" si="193"/>
        <v>562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94"/>
        <v>127</v>
      </c>
      <c r="Q2069">
        <f t="shared" si="195"/>
        <v>62.8</v>
      </c>
      <c r="R2069" s="10" t="s">
        <v>8316</v>
      </c>
      <c r="S2069" t="s">
        <v>8346</v>
      </c>
      <c r="T2069" s="14">
        <f t="shared" si="196"/>
        <v>42115.853888888887</v>
      </c>
      <c r="U2069" s="14">
        <f t="shared" si="197"/>
        <v>42148.853888888887</v>
      </c>
      <c r="V2069">
        <f t="shared" si="198"/>
        <v>2015</v>
      </c>
    </row>
    <row r="2070" spans="1:22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 t="shared" si="193"/>
        <v>25653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94"/>
        <v>105</v>
      </c>
      <c r="Q2070">
        <f t="shared" si="195"/>
        <v>346.13</v>
      </c>
      <c r="R2070" s="10" t="s">
        <v>8316</v>
      </c>
      <c r="S2070" t="s">
        <v>8346</v>
      </c>
      <c r="T2070" s="14">
        <f t="shared" si="196"/>
        <v>42633.841608796298</v>
      </c>
      <c r="U2070" s="14">
        <f t="shared" si="197"/>
        <v>42663.841608796298</v>
      </c>
      <c r="V2070">
        <f t="shared" si="198"/>
        <v>2016</v>
      </c>
    </row>
    <row r="2071" spans="1:22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 t="shared" si="193"/>
        <v>57102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94"/>
        <v>128</v>
      </c>
      <c r="Q2071">
        <f t="shared" si="195"/>
        <v>244.12</v>
      </c>
      <c r="R2071" s="10" t="s">
        <v>8316</v>
      </c>
      <c r="S2071" t="s">
        <v>8346</v>
      </c>
      <c r="T2071" s="14">
        <f t="shared" si="196"/>
        <v>42340.972118055557</v>
      </c>
      <c r="U2071" s="14">
        <f t="shared" si="197"/>
        <v>42371.972118055557</v>
      </c>
      <c r="V2071">
        <f t="shared" si="198"/>
        <v>2015</v>
      </c>
    </row>
    <row r="2072" spans="1:22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 t="shared" si="193"/>
        <v>260830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94"/>
        <v>317</v>
      </c>
      <c r="Q2072">
        <f t="shared" si="195"/>
        <v>259.25</v>
      </c>
      <c r="R2072" s="10" t="s">
        <v>8316</v>
      </c>
      <c r="S2072" t="s">
        <v>8346</v>
      </c>
      <c r="T2072" s="14">
        <f t="shared" si="196"/>
        <v>42519.6565162037</v>
      </c>
      <c r="U2072" s="14">
        <f t="shared" si="197"/>
        <v>42549.6565162037</v>
      </c>
      <c r="V2072">
        <f t="shared" si="198"/>
        <v>2016</v>
      </c>
    </row>
    <row r="2073" spans="1:22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 t="shared" si="193"/>
        <v>38073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94"/>
        <v>281</v>
      </c>
      <c r="Q2073">
        <f t="shared" si="195"/>
        <v>201.96</v>
      </c>
      <c r="R2073" s="10" t="s">
        <v>8316</v>
      </c>
      <c r="S2073" t="s">
        <v>8346</v>
      </c>
      <c r="T2073" s="14">
        <f t="shared" si="196"/>
        <v>42600.278749999998</v>
      </c>
      <c r="U2073" s="14">
        <f t="shared" si="197"/>
        <v>42645.278749999998</v>
      </c>
      <c r="V2073">
        <f t="shared" si="198"/>
        <v>2016</v>
      </c>
    </row>
    <row r="2074" spans="1:22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 t="shared" si="193"/>
        <v>75337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94"/>
        <v>111</v>
      </c>
      <c r="Q2074">
        <f t="shared" si="195"/>
        <v>226.21</v>
      </c>
      <c r="R2074" s="10" t="s">
        <v>8316</v>
      </c>
      <c r="S2074" t="s">
        <v>8346</v>
      </c>
      <c r="T2074" s="14">
        <f t="shared" si="196"/>
        <v>42467.581388888888</v>
      </c>
      <c r="U2074" s="14">
        <f t="shared" si="197"/>
        <v>42497.581388888888</v>
      </c>
      <c r="V2074">
        <f t="shared" si="198"/>
        <v>2016</v>
      </c>
    </row>
    <row r="2075" spans="1:22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 t="shared" si="193"/>
        <v>126302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94"/>
        <v>153</v>
      </c>
      <c r="Q2075">
        <f t="shared" si="195"/>
        <v>324.69</v>
      </c>
      <c r="R2075" s="10" t="s">
        <v>8316</v>
      </c>
      <c r="S2075" t="s">
        <v>8346</v>
      </c>
      <c r="T2075" s="14">
        <f t="shared" si="196"/>
        <v>42087.668032407411</v>
      </c>
      <c r="U2075" s="14">
        <f t="shared" si="197"/>
        <v>42132.668032407411</v>
      </c>
      <c r="V2075">
        <f t="shared" si="198"/>
        <v>2015</v>
      </c>
    </row>
    <row r="2076" spans="1:22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 t="shared" si="193"/>
        <v>608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94"/>
        <v>103</v>
      </c>
      <c r="Q2076">
        <f t="shared" si="195"/>
        <v>205</v>
      </c>
      <c r="R2076" s="10" t="s">
        <v>8316</v>
      </c>
      <c r="S2076" t="s">
        <v>8346</v>
      </c>
      <c r="T2076" s="14">
        <f t="shared" si="196"/>
        <v>42466.826180555552</v>
      </c>
      <c r="U2076" s="14">
        <f t="shared" si="197"/>
        <v>42496.826180555552</v>
      </c>
      <c r="V2076">
        <f t="shared" si="198"/>
        <v>2016</v>
      </c>
    </row>
    <row r="2077" spans="1:22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 t="shared" ref="F2077:F2140" si="199">ROUND(AVERAGE(D2077:E2077),0)</f>
        <v>88910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ref="P2077:P2140" si="200">ROUND(E2077/D2077*100,0)</f>
        <v>1678</v>
      </c>
      <c r="Q2077">
        <f t="shared" ref="Q2077:Q2140" si="201">IFERROR(ROUND(E2077/M2077,2),0)</f>
        <v>20.47</v>
      </c>
      <c r="R2077" s="10" t="s">
        <v>8316</v>
      </c>
      <c r="S2077" t="s">
        <v>8346</v>
      </c>
      <c r="T2077" s="14">
        <f t="shared" ref="T2077:T2140" si="202">(((K2077/60)/60)/24)+DATE(1970,1,1)</f>
        <v>41450.681574074071</v>
      </c>
      <c r="U2077" s="14">
        <f t="shared" ref="U2077:U2140" si="203">(((J2077/60)/60)/24)+DATE(1970,1,1)</f>
        <v>41480.681574074071</v>
      </c>
      <c r="V2077">
        <f t="shared" ref="V2077:V2140" si="204">YEAR(T2077)</f>
        <v>2013</v>
      </c>
    </row>
    <row r="2078" spans="1:22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 t="shared" si="199"/>
        <v>575797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200"/>
        <v>543</v>
      </c>
      <c r="Q2078">
        <f t="shared" si="201"/>
        <v>116.35</v>
      </c>
      <c r="R2078" s="10" t="s">
        <v>8316</v>
      </c>
      <c r="S2078" t="s">
        <v>8346</v>
      </c>
      <c r="T2078" s="14">
        <f t="shared" si="202"/>
        <v>41803.880659722221</v>
      </c>
      <c r="U2078" s="14">
        <f t="shared" si="203"/>
        <v>41843.880659722221</v>
      </c>
      <c r="V2078">
        <f t="shared" si="204"/>
        <v>2014</v>
      </c>
    </row>
    <row r="2079" spans="1:22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 t="shared" si="199"/>
        <v>53877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200"/>
        <v>116</v>
      </c>
      <c r="Q2079">
        <f t="shared" si="201"/>
        <v>307.2</v>
      </c>
      <c r="R2079" s="10" t="s">
        <v>8316</v>
      </c>
      <c r="S2079" t="s">
        <v>8346</v>
      </c>
      <c r="T2079" s="14">
        <f t="shared" si="202"/>
        <v>42103.042546296296</v>
      </c>
      <c r="U2079" s="14">
        <f t="shared" si="203"/>
        <v>42160.875</v>
      </c>
      <c r="V2079">
        <f t="shared" si="204"/>
        <v>2015</v>
      </c>
    </row>
    <row r="2080" spans="1:22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 t="shared" si="199"/>
        <v>23121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200"/>
        <v>131</v>
      </c>
      <c r="Q2080">
        <f t="shared" si="201"/>
        <v>546.69000000000005</v>
      </c>
      <c r="R2080" s="10" t="s">
        <v>8316</v>
      </c>
      <c r="S2080" t="s">
        <v>8346</v>
      </c>
      <c r="T2080" s="14">
        <f t="shared" si="202"/>
        <v>42692.771493055552</v>
      </c>
      <c r="U2080" s="14">
        <f t="shared" si="203"/>
        <v>42722.771493055552</v>
      </c>
      <c r="V2080">
        <f t="shared" si="204"/>
        <v>2016</v>
      </c>
    </row>
    <row r="2081" spans="1:22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 t="shared" si="199"/>
        <v>19409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200"/>
        <v>288</v>
      </c>
      <c r="Q2081">
        <f t="shared" si="201"/>
        <v>47.47</v>
      </c>
      <c r="R2081" s="10" t="s">
        <v>8316</v>
      </c>
      <c r="S2081" t="s">
        <v>8346</v>
      </c>
      <c r="T2081" s="14">
        <f t="shared" si="202"/>
        <v>42150.71056712963</v>
      </c>
      <c r="U2081" s="14">
        <f t="shared" si="203"/>
        <v>42180.791666666672</v>
      </c>
      <c r="V2081">
        <f t="shared" si="204"/>
        <v>2015</v>
      </c>
    </row>
    <row r="2082" spans="1:22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 t="shared" si="199"/>
        <v>3039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200"/>
        <v>508</v>
      </c>
      <c r="Q2082">
        <f t="shared" si="201"/>
        <v>101.56</v>
      </c>
      <c r="R2082" s="10" t="s">
        <v>8316</v>
      </c>
      <c r="S2082" t="s">
        <v>8346</v>
      </c>
      <c r="T2082" s="14">
        <f t="shared" si="202"/>
        <v>42289.957175925927</v>
      </c>
      <c r="U2082" s="14">
        <f t="shared" si="203"/>
        <v>42319.998842592591</v>
      </c>
      <c r="V2082">
        <f t="shared" si="204"/>
        <v>2015</v>
      </c>
    </row>
    <row r="2083" spans="1:22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 t="shared" si="199"/>
        <v>3755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200"/>
        <v>115</v>
      </c>
      <c r="Q2083">
        <f t="shared" si="201"/>
        <v>72.91</v>
      </c>
      <c r="R2083" s="10" t="s">
        <v>8322</v>
      </c>
      <c r="S2083" t="s">
        <v>8326</v>
      </c>
      <c r="T2083" s="14">
        <f t="shared" si="202"/>
        <v>41004.156886574077</v>
      </c>
      <c r="U2083" s="14">
        <f t="shared" si="203"/>
        <v>41045.207638888889</v>
      </c>
      <c r="V2083">
        <f t="shared" si="204"/>
        <v>2012</v>
      </c>
    </row>
    <row r="2084" spans="1:22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 t="shared" si="199"/>
        <v>1581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200"/>
        <v>111</v>
      </c>
      <c r="Q2084">
        <f t="shared" si="201"/>
        <v>43.71</v>
      </c>
      <c r="R2084" s="10" t="s">
        <v>8322</v>
      </c>
      <c r="S2084" t="s">
        <v>8326</v>
      </c>
      <c r="T2084" s="14">
        <f t="shared" si="202"/>
        <v>40811.120324074072</v>
      </c>
      <c r="U2084" s="14">
        <f t="shared" si="203"/>
        <v>40871.161990740737</v>
      </c>
      <c r="V2084">
        <f t="shared" si="204"/>
        <v>2011</v>
      </c>
    </row>
    <row r="2085" spans="1:22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 t="shared" si="199"/>
        <v>800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200"/>
        <v>113</v>
      </c>
      <c r="Q2085">
        <f t="shared" si="201"/>
        <v>34</v>
      </c>
      <c r="R2085" s="10" t="s">
        <v>8322</v>
      </c>
      <c r="S2085" t="s">
        <v>8326</v>
      </c>
      <c r="T2085" s="14">
        <f t="shared" si="202"/>
        <v>41034.72216435185</v>
      </c>
      <c r="U2085" s="14">
        <f t="shared" si="203"/>
        <v>41064.72216435185</v>
      </c>
      <c r="V2085">
        <f t="shared" si="204"/>
        <v>2012</v>
      </c>
    </row>
    <row r="2086" spans="1:22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 t="shared" si="199"/>
        <v>3125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200"/>
        <v>108</v>
      </c>
      <c r="Q2086">
        <f t="shared" si="201"/>
        <v>70.650000000000006</v>
      </c>
      <c r="R2086" s="10" t="s">
        <v>8322</v>
      </c>
      <c r="S2086" t="s">
        <v>8326</v>
      </c>
      <c r="T2086" s="14">
        <f t="shared" si="202"/>
        <v>41731.833124999997</v>
      </c>
      <c r="U2086" s="14">
        <f t="shared" si="203"/>
        <v>41763.290972222225</v>
      </c>
      <c r="V2086">
        <f t="shared" si="204"/>
        <v>2014</v>
      </c>
    </row>
    <row r="2087" spans="1:22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 t="shared" si="199"/>
        <v>6706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200"/>
        <v>124</v>
      </c>
      <c r="Q2087">
        <f t="shared" si="201"/>
        <v>89.3</v>
      </c>
      <c r="R2087" s="10" t="s">
        <v>8322</v>
      </c>
      <c r="S2087" t="s">
        <v>8326</v>
      </c>
      <c r="T2087" s="14">
        <f t="shared" si="202"/>
        <v>41075.835497685184</v>
      </c>
      <c r="U2087" s="14">
        <f t="shared" si="203"/>
        <v>41105.835497685184</v>
      </c>
      <c r="V2087">
        <f t="shared" si="204"/>
        <v>2012</v>
      </c>
    </row>
    <row r="2088" spans="1:22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 t="shared" si="199"/>
        <v>4014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200"/>
        <v>101</v>
      </c>
      <c r="Q2088">
        <f t="shared" si="201"/>
        <v>115.09</v>
      </c>
      <c r="R2088" s="10" t="s">
        <v>8322</v>
      </c>
      <c r="S2088" t="s">
        <v>8326</v>
      </c>
      <c r="T2088" s="14">
        <f t="shared" si="202"/>
        <v>40860.67050925926</v>
      </c>
      <c r="U2088" s="14">
        <f t="shared" si="203"/>
        <v>40891.207638888889</v>
      </c>
      <c r="V2088">
        <f t="shared" si="204"/>
        <v>2011</v>
      </c>
    </row>
    <row r="2089" spans="1:22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 t="shared" si="199"/>
        <v>1527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200"/>
        <v>104</v>
      </c>
      <c r="Q2089">
        <f t="shared" si="201"/>
        <v>62.12</v>
      </c>
      <c r="R2089" s="10" t="s">
        <v>8322</v>
      </c>
      <c r="S2089" t="s">
        <v>8326</v>
      </c>
      <c r="T2089" s="14">
        <f t="shared" si="202"/>
        <v>40764.204375000001</v>
      </c>
      <c r="U2089" s="14">
        <f t="shared" si="203"/>
        <v>40794.204375000001</v>
      </c>
      <c r="V2089">
        <f t="shared" si="204"/>
        <v>2011</v>
      </c>
    </row>
    <row r="2090" spans="1:22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 t="shared" si="199"/>
        <v>3233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200"/>
        <v>116</v>
      </c>
      <c r="Q2090">
        <f t="shared" si="201"/>
        <v>46.2</v>
      </c>
      <c r="R2090" s="10" t="s">
        <v>8322</v>
      </c>
      <c r="S2090" t="s">
        <v>8326</v>
      </c>
      <c r="T2090" s="14">
        <f t="shared" si="202"/>
        <v>40395.714722222219</v>
      </c>
      <c r="U2090" s="14">
        <f t="shared" si="203"/>
        <v>40432.165972222225</v>
      </c>
      <c r="V2090">
        <f t="shared" si="204"/>
        <v>2010</v>
      </c>
    </row>
    <row r="2091" spans="1:22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 t="shared" si="199"/>
        <v>2755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200"/>
        <v>120</v>
      </c>
      <c r="Q2091">
        <f t="shared" si="201"/>
        <v>48.55</v>
      </c>
      <c r="R2091" s="10" t="s">
        <v>8322</v>
      </c>
      <c r="S2091" t="s">
        <v>8326</v>
      </c>
      <c r="T2091" s="14">
        <f t="shared" si="202"/>
        <v>41453.076319444444</v>
      </c>
      <c r="U2091" s="14">
        <f t="shared" si="203"/>
        <v>41488.076319444444</v>
      </c>
      <c r="V2091">
        <f t="shared" si="204"/>
        <v>2013</v>
      </c>
    </row>
    <row r="2092" spans="1:22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 t="shared" si="199"/>
        <v>8602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200"/>
        <v>115</v>
      </c>
      <c r="Q2092">
        <f t="shared" si="201"/>
        <v>57.52</v>
      </c>
      <c r="R2092" s="10" t="s">
        <v>8322</v>
      </c>
      <c r="S2092" t="s">
        <v>8326</v>
      </c>
      <c r="T2092" s="14">
        <f t="shared" si="202"/>
        <v>41299.381423611114</v>
      </c>
      <c r="U2092" s="14">
        <f t="shared" si="203"/>
        <v>41329.381423611114</v>
      </c>
      <c r="V2092">
        <f t="shared" si="204"/>
        <v>2013</v>
      </c>
    </row>
    <row r="2093" spans="1:22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 t="shared" si="199"/>
        <v>19842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200"/>
        <v>120</v>
      </c>
      <c r="Q2093">
        <f t="shared" si="201"/>
        <v>88.15</v>
      </c>
      <c r="R2093" s="10" t="s">
        <v>8322</v>
      </c>
      <c r="S2093" t="s">
        <v>8326</v>
      </c>
      <c r="T2093" s="14">
        <f t="shared" si="202"/>
        <v>40555.322662037033</v>
      </c>
      <c r="U2093" s="14">
        <f t="shared" si="203"/>
        <v>40603.833333333336</v>
      </c>
      <c r="V2093">
        <f t="shared" si="204"/>
        <v>2011</v>
      </c>
    </row>
    <row r="2094" spans="1:22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 t="shared" si="199"/>
        <v>6039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200"/>
        <v>101</v>
      </c>
      <c r="Q2094">
        <f t="shared" si="201"/>
        <v>110.49</v>
      </c>
      <c r="R2094" s="10" t="s">
        <v>8322</v>
      </c>
      <c r="S2094" t="s">
        <v>8326</v>
      </c>
      <c r="T2094" s="14">
        <f t="shared" si="202"/>
        <v>40763.707546296297</v>
      </c>
      <c r="U2094" s="14">
        <f t="shared" si="203"/>
        <v>40823.707546296297</v>
      </c>
      <c r="V2094">
        <f t="shared" si="204"/>
        <v>2011</v>
      </c>
    </row>
    <row r="2095" spans="1:22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 t="shared" si="199"/>
        <v>1519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200"/>
        <v>102</v>
      </c>
      <c r="Q2095">
        <f t="shared" si="201"/>
        <v>66.83</v>
      </c>
      <c r="R2095" s="10" t="s">
        <v>8322</v>
      </c>
      <c r="S2095" t="s">
        <v>8326</v>
      </c>
      <c r="T2095" s="14">
        <f t="shared" si="202"/>
        <v>41205.854537037041</v>
      </c>
      <c r="U2095" s="14">
        <f t="shared" si="203"/>
        <v>41265.896203703705</v>
      </c>
      <c r="V2095">
        <f t="shared" si="204"/>
        <v>2012</v>
      </c>
    </row>
    <row r="2096" spans="1:22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 t="shared" si="199"/>
        <v>3860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200"/>
        <v>121</v>
      </c>
      <c r="Q2096">
        <f t="shared" si="201"/>
        <v>58.6</v>
      </c>
      <c r="R2096" s="10" t="s">
        <v>8322</v>
      </c>
      <c r="S2096" t="s">
        <v>8326</v>
      </c>
      <c r="T2096" s="14">
        <f t="shared" si="202"/>
        <v>40939.02002314815</v>
      </c>
      <c r="U2096" s="14">
        <f t="shared" si="203"/>
        <v>40973.125</v>
      </c>
      <c r="V2096">
        <f t="shared" si="204"/>
        <v>2012</v>
      </c>
    </row>
    <row r="2097" spans="1:22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 t="shared" si="199"/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200"/>
        <v>100</v>
      </c>
      <c r="Q2097">
        <f t="shared" si="201"/>
        <v>113.64</v>
      </c>
      <c r="R2097" s="10" t="s">
        <v>8322</v>
      </c>
      <c r="S2097" t="s">
        <v>8326</v>
      </c>
      <c r="T2097" s="14">
        <f t="shared" si="202"/>
        <v>40758.733483796292</v>
      </c>
      <c r="U2097" s="14">
        <f t="shared" si="203"/>
        <v>40818.733483796292</v>
      </c>
      <c r="V2097">
        <f t="shared" si="204"/>
        <v>2011</v>
      </c>
    </row>
    <row r="2098" spans="1:22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 t="shared" si="199"/>
        <v>605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200"/>
        <v>102</v>
      </c>
      <c r="Q2098">
        <f t="shared" si="201"/>
        <v>43.57</v>
      </c>
      <c r="R2098" s="10" t="s">
        <v>8322</v>
      </c>
      <c r="S2098" t="s">
        <v>8326</v>
      </c>
      <c r="T2098" s="14">
        <f t="shared" si="202"/>
        <v>41192.758506944447</v>
      </c>
      <c r="U2098" s="14">
        <f t="shared" si="203"/>
        <v>41208.165972222225</v>
      </c>
      <c r="V2098">
        <f t="shared" si="204"/>
        <v>2012</v>
      </c>
    </row>
    <row r="2099" spans="1:22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 t="shared" si="199"/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200"/>
        <v>100</v>
      </c>
      <c r="Q2099">
        <f t="shared" si="201"/>
        <v>78.95</v>
      </c>
      <c r="R2099" s="10" t="s">
        <v>8322</v>
      </c>
      <c r="S2099" t="s">
        <v>8326</v>
      </c>
      <c r="T2099" s="14">
        <f t="shared" si="202"/>
        <v>40818.58489583333</v>
      </c>
      <c r="U2099" s="14">
        <f t="shared" si="203"/>
        <v>40878.626562500001</v>
      </c>
      <c r="V2099">
        <f t="shared" si="204"/>
        <v>2011</v>
      </c>
    </row>
    <row r="2100" spans="1:22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 t="shared" si="199"/>
        <v>6010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200"/>
        <v>100</v>
      </c>
      <c r="Q2100">
        <f t="shared" si="201"/>
        <v>188.13</v>
      </c>
      <c r="R2100" s="10" t="s">
        <v>8322</v>
      </c>
      <c r="S2100" t="s">
        <v>8326</v>
      </c>
      <c r="T2100" s="14">
        <f t="shared" si="202"/>
        <v>40946.11383101852</v>
      </c>
      <c r="U2100" s="14">
        <f t="shared" si="203"/>
        <v>40976.11383101852</v>
      </c>
      <c r="V2100">
        <f t="shared" si="204"/>
        <v>2012</v>
      </c>
    </row>
    <row r="2101" spans="1:22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 t="shared" si="199"/>
        <v>3486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200"/>
        <v>132</v>
      </c>
      <c r="Q2101">
        <f t="shared" si="201"/>
        <v>63.03</v>
      </c>
      <c r="R2101" s="10" t="s">
        <v>8322</v>
      </c>
      <c r="S2101" t="s">
        <v>8326</v>
      </c>
      <c r="T2101" s="14">
        <f t="shared" si="202"/>
        <v>42173.746342592596</v>
      </c>
      <c r="U2101" s="14">
        <f t="shared" si="203"/>
        <v>42187.152777777781</v>
      </c>
      <c r="V2101">
        <f t="shared" si="204"/>
        <v>2015</v>
      </c>
    </row>
    <row r="2102" spans="1:22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 t="shared" si="199"/>
        <v>710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200"/>
        <v>137</v>
      </c>
      <c r="Q2102">
        <f t="shared" si="201"/>
        <v>30.37</v>
      </c>
      <c r="R2102" s="10" t="s">
        <v>8322</v>
      </c>
      <c r="S2102" t="s">
        <v>8326</v>
      </c>
      <c r="T2102" s="14">
        <f t="shared" si="202"/>
        <v>41074.834965277776</v>
      </c>
      <c r="U2102" s="14">
        <f t="shared" si="203"/>
        <v>41090.165972222225</v>
      </c>
      <c r="V2102">
        <f t="shared" si="204"/>
        <v>2012</v>
      </c>
    </row>
    <row r="2103" spans="1:22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 t="shared" si="199"/>
        <v>2133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200"/>
        <v>113</v>
      </c>
      <c r="Q2103">
        <f t="shared" si="201"/>
        <v>51.48</v>
      </c>
      <c r="R2103" s="10" t="s">
        <v>8322</v>
      </c>
      <c r="S2103" t="s">
        <v>8326</v>
      </c>
      <c r="T2103" s="14">
        <f t="shared" si="202"/>
        <v>40892.149467592593</v>
      </c>
      <c r="U2103" s="14">
        <f t="shared" si="203"/>
        <v>40952.149467592593</v>
      </c>
      <c r="V2103">
        <f t="shared" si="204"/>
        <v>2011</v>
      </c>
    </row>
    <row r="2104" spans="1:22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 t="shared" si="199"/>
        <v>1180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200"/>
        <v>136</v>
      </c>
      <c r="Q2104">
        <f t="shared" si="201"/>
        <v>35.79</v>
      </c>
      <c r="R2104" s="10" t="s">
        <v>8322</v>
      </c>
      <c r="S2104" t="s">
        <v>8326</v>
      </c>
      <c r="T2104" s="14">
        <f t="shared" si="202"/>
        <v>40638.868611111109</v>
      </c>
      <c r="U2104" s="14">
        <f t="shared" si="203"/>
        <v>40668.868611111109</v>
      </c>
      <c r="V2104">
        <f t="shared" si="204"/>
        <v>2011</v>
      </c>
    </row>
    <row r="2105" spans="1:22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 t="shared" si="199"/>
        <v>9571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200"/>
        <v>146</v>
      </c>
      <c r="Q2105">
        <f t="shared" si="201"/>
        <v>98.82</v>
      </c>
      <c r="R2105" s="10" t="s">
        <v>8322</v>
      </c>
      <c r="S2105" t="s">
        <v>8326</v>
      </c>
      <c r="T2105" s="14">
        <f t="shared" si="202"/>
        <v>41192.754942129628</v>
      </c>
      <c r="U2105" s="14">
        <f t="shared" si="203"/>
        <v>41222.7966087963</v>
      </c>
      <c r="V2105">
        <f t="shared" si="204"/>
        <v>2012</v>
      </c>
    </row>
    <row r="2106" spans="1:22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 t="shared" si="199"/>
        <v>918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200"/>
        <v>130</v>
      </c>
      <c r="Q2106">
        <f t="shared" si="201"/>
        <v>28</v>
      </c>
      <c r="R2106" s="10" t="s">
        <v>8322</v>
      </c>
      <c r="S2106" t="s">
        <v>8326</v>
      </c>
      <c r="T2106" s="14">
        <f t="shared" si="202"/>
        <v>41394.074467592596</v>
      </c>
      <c r="U2106" s="14">
        <f t="shared" si="203"/>
        <v>41425</v>
      </c>
      <c r="V2106">
        <f t="shared" si="204"/>
        <v>2013</v>
      </c>
    </row>
    <row r="2107" spans="1:22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 t="shared" si="199"/>
        <v>3540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200"/>
        <v>254</v>
      </c>
      <c r="Q2107">
        <f t="shared" si="201"/>
        <v>51.31</v>
      </c>
      <c r="R2107" s="10" t="s">
        <v>8322</v>
      </c>
      <c r="S2107" t="s">
        <v>8326</v>
      </c>
      <c r="T2107" s="14">
        <f t="shared" si="202"/>
        <v>41951.788807870369</v>
      </c>
      <c r="U2107" s="14">
        <f t="shared" si="203"/>
        <v>41964.166666666672</v>
      </c>
      <c r="V2107">
        <f t="shared" si="204"/>
        <v>2014</v>
      </c>
    </row>
    <row r="2108" spans="1:22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 t="shared" si="199"/>
        <v>2278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200"/>
        <v>107</v>
      </c>
      <c r="Q2108">
        <f t="shared" si="201"/>
        <v>53.52</v>
      </c>
      <c r="R2108" s="10" t="s">
        <v>8322</v>
      </c>
      <c r="S2108" t="s">
        <v>8326</v>
      </c>
      <c r="T2108" s="14">
        <f t="shared" si="202"/>
        <v>41270.21497685185</v>
      </c>
      <c r="U2108" s="14">
        <f t="shared" si="203"/>
        <v>41300.21497685185</v>
      </c>
      <c r="V2108">
        <f t="shared" si="204"/>
        <v>2012</v>
      </c>
    </row>
    <row r="2109" spans="1:22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 t="shared" si="199"/>
        <v>2077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200"/>
        <v>108</v>
      </c>
      <c r="Q2109">
        <f t="shared" si="201"/>
        <v>37.15</v>
      </c>
      <c r="R2109" s="10" t="s">
        <v>8322</v>
      </c>
      <c r="S2109" t="s">
        <v>8326</v>
      </c>
      <c r="T2109" s="14">
        <f t="shared" si="202"/>
        <v>41934.71056712963</v>
      </c>
      <c r="U2109" s="14">
        <f t="shared" si="203"/>
        <v>41955.752233796295</v>
      </c>
      <c r="V2109">
        <f t="shared" si="204"/>
        <v>2014</v>
      </c>
    </row>
    <row r="2110" spans="1:22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 t="shared" si="199"/>
        <v>16585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200"/>
        <v>107</v>
      </c>
      <c r="Q2110">
        <f t="shared" si="201"/>
        <v>89.9</v>
      </c>
      <c r="R2110" s="10" t="s">
        <v>8322</v>
      </c>
      <c r="S2110" t="s">
        <v>8326</v>
      </c>
      <c r="T2110" s="14">
        <f t="shared" si="202"/>
        <v>41135.175694444442</v>
      </c>
      <c r="U2110" s="14">
        <f t="shared" si="203"/>
        <v>41162.163194444445</v>
      </c>
      <c r="V2110">
        <f t="shared" si="204"/>
        <v>2012</v>
      </c>
    </row>
    <row r="2111" spans="1:22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 t="shared" si="199"/>
        <v>4131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200"/>
        <v>107</v>
      </c>
      <c r="Q2111">
        <f t="shared" si="201"/>
        <v>106.53</v>
      </c>
      <c r="R2111" s="10" t="s">
        <v>8322</v>
      </c>
      <c r="S2111" t="s">
        <v>8326</v>
      </c>
      <c r="T2111" s="14">
        <f t="shared" si="202"/>
        <v>42160.708530092597</v>
      </c>
      <c r="U2111" s="14">
        <f t="shared" si="203"/>
        <v>42190.708530092597</v>
      </c>
      <c r="V2111">
        <f t="shared" si="204"/>
        <v>2015</v>
      </c>
    </row>
    <row r="2112" spans="1:22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 t="shared" si="199"/>
        <v>2004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200"/>
        <v>100</v>
      </c>
      <c r="Q2112">
        <f t="shared" si="201"/>
        <v>52.82</v>
      </c>
      <c r="R2112" s="10" t="s">
        <v>8322</v>
      </c>
      <c r="S2112" t="s">
        <v>8326</v>
      </c>
      <c r="T2112" s="14">
        <f t="shared" si="202"/>
        <v>41759.670937499999</v>
      </c>
      <c r="U2112" s="14">
        <f t="shared" si="203"/>
        <v>41787.207638888889</v>
      </c>
      <c r="V2112">
        <f t="shared" si="204"/>
        <v>2014</v>
      </c>
    </row>
    <row r="2113" spans="1:22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 t="shared" si="199"/>
        <v>2065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200"/>
        <v>107</v>
      </c>
      <c r="Q2113">
        <f t="shared" si="201"/>
        <v>54.62</v>
      </c>
      <c r="R2113" s="10" t="s">
        <v>8322</v>
      </c>
      <c r="S2113" t="s">
        <v>8326</v>
      </c>
      <c r="T2113" s="14">
        <f t="shared" si="202"/>
        <v>40703.197048611109</v>
      </c>
      <c r="U2113" s="14">
        <f t="shared" si="203"/>
        <v>40770.041666666664</v>
      </c>
      <c r="V2113">
        <f t="shared" si="204"/>
        <v>2011</v>
      </c>
    </row>
    <row r="2114" spans="1:22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 t="shared" si="199"/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200"/>
        <v>100</v>
      </c>
      <c r="Q2114">
        <f t="shared" si="201"/>
        <v>27.27</v>
      </c>
      <c r="R2114" s="10" t="s">
        <v>8322</v>
      </c>
      <c r="S2114" t="s">
        <v>8326</v>
      </c>
      <c r="T2114" s="14">
        <f t="shared" si="202"/>
        <v>41365.928159722222</v>
      </c>
      <c r="U2114" s="14">
        <f t="shared" si="203"/>
        <v>41379.928159722222</v>
      </c>
      <c r="V2114">
        <f t="shared" si="204"/>
        <v>2013</v>
      </c>
    </row>
    <row r="2115" spans="1:22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 t="shared" si="199"/>
        <v>7170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si="200"/>
        <v>105</v>
      </c>
      <c r="Q2115">
        <f t="shared" si="201"/>
        <v>68.599999999999994</v>
      </c>
      <c r="R2115" s="10" t="s">
        <v>8322</v>
      </c>
      <c r="S2115" t="s">
        <v>8326</v>
      </c>
      <c r="T2115" s="14">
        <f t="shared" si="202"/>
        <v>41870.86546296296</v>
      </c>
      <c r="U2115" s="14">
        <f t="shared" si="203"/>
        <v>41905.86546296296</v>
      </c>
      <c r="V2115">
        <f t="shared" si="204"/>
        <v>2014</v>
      </c>
    </row>
    <row r="2116" spans="1:22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 t="shared" si="199"/>
        <v>5118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200"/>
        <v>105</v>
      </c>
      <c r="Q2116">
        <f t="shared" si="201"/>
        <v>35.61</v>
      </c>
      <c r="R2116" s="10" t="s">
        <v>8322</v>
      </c>
      <c r="S2116" t="s">
        <v>8326</v>
      </c>
      <c r="T2116" s="14">
        <f t="shared" si="202"/>
        <v>40458.815625000003</v>
      </c>
      <c r="U2116" s="14">
        <f t="shared" si="203"/>
        <v>40521.207638888889</v>
      </c>
      <c r="V2116">
        <f t="shared" si="204"/>
        <v>2010</v>
      </c>
    </row>
    <row r="2117" spans="1:22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 t="shared" si="199"/>
        <v>2443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200"/>
        <v>226</v>
      </c>
      <c r="Q2117">
        <f t="shared" si="201"/>
        <v>94.03</v>
      </c>
      <c r="R2117" s="10" t="s">
        <v>8322</v>
      </c>
      <c r="S2117" t="s">
        <v>8326</v>
      </c>
      <c r="T2117" s="14">
        <f t="shared" si="202"/>
        <v>40564.081030092595</v>
      </c>
      <c r="U2117" s="14">
        <f t="shared" si="203"/>
        <v>40594.081030092595</v>
      </c>
      <c r="V2117">
        <f t="shared" si="204"/>
        <v>2011</v>
      </c>
    </row>
    <row r="2118" spans="1:22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 t="shared" si="199"/>
        <v>48217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200"/>
        <v>101</v>
      </c>
      <c r="Q2118">
        <f t="shared" si="201"/>
        <v>526.46</v>
      </c>
      <c r="R2118" s="10" t="s">
        <v>8322</v>
      </c>
      <c r="S2118" t="s">
        <v>8326</v>
      </c>
      <c r="T2118" s="14">
        <f t="shared" si="202"/>
        <v>41136.777812500004</v>
      </c>
      <c r="U2118" s="14">
        <f t="shared" si="203"/>
        <v>41184.777812500004</v>
      </c>
      <c r="V2118">
        <f t="shared" si="204"/>
        <v>2012</v>
      </c>
    </row>
    <row r="2119" spans="1:22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 t="shared" si="199"/>
        <v>1487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200"/>
        <v>148</v>
      </c>
      <c r="Q2119">
        <f t="shared" si="201"/>
        <v>50.66</v>
      </c>
      <c r="R2119" s="10" t="s">
        <v>8322</v>
      </c>
      <c r="S2119" t="s">
        <v>8326</v>
      </c>
      <c r="T2119" s="14">
        <f t="shared" si="202"/>
        <v>42290.059594907405</v>
      </c>
      <c r="U2119" s="14">
        <f t="shared" si="203"/>
        <v>42304.207638888889</v>
      </c>
      <c r="V2119">
        <f t="shared" si="204"/>
        <v>2015</v>
      </c>
    </row>
    <row r="2120" spans="1:22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 t="shared" si="199"/>
        <v>1173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200"/>
        <v>135</v>
      </c>
      <c r="Q2120">
        <f t="shared" si="201"/>
        <v>79.180000000000007</v>
      </c>
      <c r="R2120" s="10" t="s">
        <v>8322</v>
      </c>
      <c r="S2120" t="s">
        <v>8326</v>
      </c>
      <c r="T2120" s="14">
        <f t="shared" si="202"/>
        <v>40718.839537037034</v>
      </c>
      <c r="U2120" s="14">
        <f t="shared" si="203"/>
        <v>40748.839537037034</v>
      </c>
      <c r="V2120">
        <f t="shared" si="204"/>
        <v>2011</v>
      </c>
    </row>
    <row r="2121" spans="1:22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 t="shared" si="199"/>
        <v>2008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200"/>
        <v>101</v>
      </c>
      <c r="Q2121">
        <f t="shared" si="201"/>
        <v>91.59</v>
      </c>
      <c r="R2121" s="10" t="s">
        <v>8322</v>
      </c>
      <c r="S2121" t="s">
        <v>8326</v>
      </c>
      <c r="T2121" s="14">
        <f t="shared" si="202"/>
        <v>41107.130150462966</v>
      </c>
      <c r="U2121" s="14">
        <f t="shared" si="203"/>
        <v>41137.130150462966</v>
      </c>
      <c r="V2121">
        <f t="shared" si="204"/>
        <v>2012</v>
      </c>
    </row>
    <row r="2122" spans="1:22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 t="shared" si="199"/>
        <v>8035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200"/>
        <v>101</v>
      </c>
      <c r="Q2122">
        <f t="shared" si="201"/>
        <v>116.96</v>
      </c>
      <c r="R2122" s="10" t="s">
        <v>8322</v>
      </c>
      <c r="S2122" t="s">
        <v>8326</v>
      </c>
      <c r="T2122" s="14">
        <f t="shared" si="202"/>
        <v>41591.964537037034</v>
      </c>
      <c r="U2122" s="14">
        <f t="shared" si="203"/>
        <v>41640.964537037034</v>
      </c>
      <c r="V2122">
        <f t="shared" si="204"/>
        <v>2013</v>
      </c>
    </row>
    <row r="2123" spans="1:22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 t="shared" si="199"/>
        <v>25142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200"/>
        <v>1</v>
      </c>
      <c r="Q2123">
        <f t="shared" si="201"/>
        <v>28.4</v>
      </c>
      <c r="R2123" s="10" t="s">
        <v>8330</v>
      </c>
      <c r="S2123" t="s">
        <v>8331</v>
      </c>
      <c r="T2123" s="14">
        <f t="shared" si="202"/>
        <v>42716.7424537037</v>
      </c>
      <c r="U2123" s="14">
        <f t="shared" si="203"/>
        <v>42746.7424537037</v>
      </c>
      <c r="V2123">
        <f t="shared" si="204"/>
        <v>2016</v>
      </c>
    </row>
    <row r="2124" spans="1:22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 t="shared" si="199"/>
        <v>40155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200"/>
        <v>0</v>
      </c>
      <c r="Q2124">
        <f t="shared" si="201"/>
        <v>103.33</v>
      </c>
      <c r="R2124" s="10" t="s">
        <v>8330</v>
      </c>
      <c r="S2124" t="s">
        <v>8331</v>
      </c>
      <c r="T2124" s="14">
        <f t="shared" si="202"/>
        <v>42712.300567129627</v>
      </c>
      <c r="U2124" s="14">
        <f t="shared" si="203"/>
        <v>42742.300567129627</v>
      </c>
      <c r="V2124">
        <f t="shared" si="204"/>
        <v>2016</v>
      </c>
    </row>
    <row r="2125" spans="1:22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 t="shared" si="199"/>
        <v>275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200"/>
        <v>10</v>
      </c>
      <c r="Q2125">
        <f t="shared" si="201"/>
        <v>10</v>
      </c>
      <c r="R2125" s="10" t="s">
        <v>8330</v>
      </c>
      <c r="S2125" t="s">
        <v>8331</v>
      </c>
      <c r="T2125" s="14">
        <f t="shared" si="202"/>
        <v>40198.424849537041</v>
      </c>
      <c r="U2125" s="14">
        <f t="shared" si="203"/>
        <v>40252.290972222225</v>
      </c>
      <c r="V2125">
        <f t="shared" si="204"/>
        <v>2010</v>
      </c>
    </row>
    <row r="2126" spans="1:22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 t="shared" si="199"/>
        <v>608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200"/>
        <v>10</v>
      </c>
      <c r="Q2126">
        <f t="shared" si="201"/>
        <v>23</v>
      </c>
      <c r="R2126" s="10" t="s">
        <v>8330</v>
      </c>
      <c r="S2126" t="s">
        <v>8331</v>
      </c>
      <c r="T2126" s="14">
        <f t="shared" si="202"/>
        <v>40464.028182870366</v>
      </c>
      <c r="U2126" s="14">
        <f t="shared" si="203"/>
        <v>40512.208333333336</v>
      </c>
      <c r="V2126">
        <f t="shared" si="204"/>
        <v>2010</v>
      </c>
    </row>
    <row r="2127" spans="1:22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 t="shared" si="199"/>
        <v>30426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200"/>
        <v>1</v>
      </c>
      <c r="Q2127">
        <f t="shared" si="201"/>
        <v>31.56</v>
      </c>
      <c r="R2127" s="10" t="s">
        <v>8330</v>
      </c>
      <c r="S2127" t="s">
        <v>8331</v>
      </c>
      <c r="T2127" s="14">
        <f t="shared" si="202"/>
        <v>42191.023530092592</v>
      </c>
      <c r="U2127" s="14">
        <f t="shared" si="203"/>
        <v>42221.023530092592</v>
      </c>
      <c r="V2127">
        <f t="shared" si="204"/>
        <v>2015</v>
      </c>
    </row>
    <row r="2128" spans="1:22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 t="shared" si="199"/>
        <v>10005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200"/>
        <v>0</v>
      </c>
      <c r="Q2128">
        <f t="shared" si="201"/>
        <v>5</v>
      </c>
      <c r="R2128" s="10" t="s">
        <v>8330</v>
      </c>
      <c r="S2128" t="s">
        <v>8331</v>
      </c>
      <c r="T2128" s="14">
        <f t="shared" si="202"/>
        <v>41951.973229166666</v>
      </c>
      <c r="U2128" s="14">
        <f t="shared" si="203"/>
        <v>41981.973229166666</v>
      </c>
      <c r="V2128">
        <f t="shared" si="204"/>
        <v>2014</v>
      </c>
    </row>
    <row r="2129" spans="1:22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 t="shared" si="199"/>
        <v>18038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200"/>
        <v>29</v>
      </c>
      <c r="Q2129">
        <f t="shared" si="201"/>
        <v>34.22</v>
      </c>
      <c r="R2129" s="10" t="s">
        <v>8330</v>
      </c>
      <c r="S2129" t="s">
        <v>8331</v>
      </c>
      <c r="T2129" s="14">
        <f t="shared" si="202"/>
        <v>42045.50535879629</v>
      </c>
      <c r="U2129" s="14">
        <f t="shared" si="203"/>
        <v>42075.463692129633</v>
      </c>
      <c r="V2129">
        <f t="shared" si="204"/>
        <v>2015</v>
      </c>
    </row>
    <row r="2130" spans="1:22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 t="shared" si="199"/>
        <v>7513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200"/>
        <v>0</v>
      </c>
      <c r="Q2130">
        <f t="shared" si="201"/>
        <v>25</v>
      </c>
      <c r="R2130" s="10" t="s">
        <v>8330</v>
      </c>
      <c r="S2130" t="s">
        <v>8331</v>
      </c>
      <c r="T2130" s="14">
        <f t="shared" si="202"/>
        <v>41843.772789351853</v>
      </c>
      <c r="U2130" s="14">
        <f t="shared" si="203"/>
        <v>41903.772789351853</v>
      </c>
      <c r="V2130">
        <f t="shared" si="204"/>
        <v>2014</v>
      </c>
    </row>
    <row r="2131" spans="1:22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 t="shared" si="199"/>
        <v>1118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200"/>
        <v>12</v>
      </c>
      <c r="Q2131">
        <f t="shared" si="201"/>
        <v>19.670000000000002</v>
      </c>
      <c r="R2131" s="10" t="s">
        <v>8330</v>
      </c>
      <c r="S2131" t="s">
        <v>8331</v>
      </c>
      <c r="T2131" s="14">
        <f t="shared" si="202"/>
        <v>42409.024305555555</v>
      </c>
      <c r="U2131" s="14">
        <f t="shared" si="203"/>
        <v>42439.024305555555</v>
      </c>
      <c r="V2131">
        <f t="shared" si="204"/>
        <v>2016</v>
      </c>
    </row>
    <row r="2132" spans="1:22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 t="shared" si="199"/>
        <v>21043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200"/>
        <v>0</v>
      </c>
      <c r="Q2132">
        <f t="shared" si="201"/>
        <v>21.25</v>
      </c>
      <c r="R2132" s="10" t="s">
        <v>8330</v>
      </c>
      <c r="S2132" t="s">
        <v>8331</v>
      </c>
      <c r="T2132" s="14">
        <f t="shared" si="202"/>
        <v>41832.086377314816</v>
      </c>
      <c r="U2132" s="14">
        <f t="shared" si="203"/>
        <v>41867.086377314816</v>
      </c>
      <c r="V2132">
        <f t="shared" si="204"/>
        <v>2014</v>
      </c>
    </row>
    <row r="2133" spans="1:22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 t="shared" si="199"/>
        <v>263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200"/>
        <v>5</v>
      </c>
      <c r="Q2133">
        <f t="shared" si="201"/>
        <v>8.33</v>
      </c>
      <c r="R2133" s="10" t="s">
        <v>8330</v>
      </c>
      <c r="S2133" t="s">
        <v>8331</v>
      </c>
      <c r="T2133" s="14">
        <f t="shared" si="202"/>
        <v>42167.207071759258</v>
      </c>
      <c r="U2133" s="14">
        <f t="shared" si="203"/>
        <v>42197.207071759258</v>
      </c>
      <c r="V2133">
        <f t="shared" si="204"/>
        <v>2015</v>
      </c>
    </row>
    <row r="2134" spans="1:22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 t="shared" si="199"/>
        <v>51056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200"/>
        <v>2</v>
      </c>
      <c r="Q2134">
        <f t="shared" si="201"/>
        <v>21.34</v>
      </c>
      <c r="R2134" s="10" t="s">
        <v>8330</v>
      </c>
      <c r="S2134" t="s">
        <v>8331</v>
      </c>
      <c r="T2134" s="14">
        <f t="shared" si="202"/>
        <v>41643.487175925926</v>
      </c>
      <c r="U2134" s="14">
        <f t="shared" si="203"/>
        <v>41673.487175925926</v>
      </c>
      <c r="V2134">
        <f t="shared" si="204"/>
        <v>2014</v>
      </c>
    </row>
    <row r="2135" spans="1:22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 t="shared" si="199"/>
        <v>508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200"/>
        <v>2</v>
      </c>
      <c r="Q2135">
        <f t="shared" si="201"/>
        <v>5.33</v>
      </c>
      <c r="R2135" s="10" t="s">
        <v>8330</v>
      </c>
      <c r="S2135" t="s">
        <v>8331</v>
      </c>
      <c r="T2135" s="14">
        <f t="shared" si="202"/>
        <v>40619.097210648149</v>
      </c>
      <c r="U2135" s="14">
        <f t="shared" si="203"/>
        <v>40657.290972222225</v>
      </c>
      <c r="V2135">
        <f t="shared" si="204"/>
        <v>2011</v>
      </c>
    </row>
    <row r="2136" spans="1:22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 t="shared" si="199"/>
        <v>3052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200"/>
        <v>2</v>
      </c>
      <c r="Q2136">
        <f t="shared" si="201"/>
        <v>34.67</v>
      </c>
      <c r="R2136" s="10" t="s">
        <v>8330</v>
      </c>
      <c r="S2136" t="s">
        <v>8331</v>
      </c>
      <c r="T2136" s="14">
        <f t="shared" si="202"/>
        <v>41361.886469907404</v>
      </c>
      <c r="U2136" s="14">
        <f t="shared" si="203"/>
        <v>41391.886469907404</v>
      </c>
      <c r="V2136">
        <f t="shared" si="204"/>
        <v>2013</v>
      </c>
    </row>
    <row r="2137" spans="1:22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 t="shared" si="199"/>
        <v>2739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200"/>
        <v>10</v>
      </c>
      <c r="Q2137">
        <f t="shared" si="201"/>
        <v>21.73</v>
      </c>
      <c r="R2137" s="10" t="s">
        <v>8330</v>
      </c>
      <c r="S2137" t="s">
        <v>8331</v>
      </c>
      <c r="T2137" s="14">
        <f t="shared" si="202"/>
        <v>41156.963344907403</v>
      </c>
      <c r="U2137" s="14">
        <f t="shared" si="203"/>
        <v>41186.963344907403</v>
      </c>
      <c r="V2137">
        <f t="shared" si="204"/>
        <v>2012</v>
      </c>
    </row>
    <row r="2138" spans="1:22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 t="shared" si="199"/>
        <v>40024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200"/>
        <v>0</v>
      </c>
      <c r="Q2138">
        <f t="shared" si="201"/>
        <v>11.92</v>
      </c>
      <c r="R2138" s="10" t="s">
        <v>8330</v>
      </c>
      <c r="S2138" t="s">
        <v>8331</v>
      </c>
      <c r="T2138" s="14">
        <f t="shared" si="202"/>
        <v>41536.509097222224</v>
      </c>
      <c r="U2138" s="14">
        <f t="shared" si="203"/>
        <v>41566.509097222224</v>
      </c>
      <c r="V2138">
        <f t="shared" si="204"/>
        <v>2013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 t="shared" si="199"/>
        <v>32102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200"/>
        <v>28</v>
      </c>
      <c r="Q2139">
        <f t="shared" si="201"/>
        <v>26.6</v>
      </c>
      <c r="R2139" s="10" t="s">
        <v>8330</v>
      </c>
      <c r="S2139" t="s">
        <v>8331</v>
      </c>
      <c r="T2139" s="14">
        <f t="shared" si="202"/>
        <v>41948.771168981482</v>
      </c>
      <c r="U2139" s="14">
        <f t="shared" si="203"/>
        <v>41978.771168981482</v>
      </c>
      <c r="V2139">
        <f t="shared" si="204"/>
        <v>2014</v>
      </c>
    </row>
    <row r="2140" spans="1:22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 t="shared" si="199"/>
        <v>564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200"/>
        <v>13</v>
      </c>
      <c r="Q2140">
        <f t="shared" si="201"/>
        <v>10.67</v>
      </c>
      <c r="R2140" s="10" t="s">
        <v>8330</v>
      </c>
      <c r="S2140" t="s">
        <v>8331</v>
      </c>
      <c r="T2140" s="14">
        <f t="shared" si="202"/>
        <v>41557.013182870374</v>
      </c>
      <c r="U2140" s="14">
        <f t="shared" si="203"/>
        <v>41587.054849537039</v>
      </c>
      <c r="V2140">
        <f t="shared" si="204"/>
        <v>2013</v>
      </c>
    </row>
    <row r="2141" spans="1:22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 t="shared" ref="F2141:F2204" si="205">ROUND(AVERAGE(D2141:E2141),0)</f>
        <v>15813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ref="P2141:P2204" si="206">ROUND(E2141/D2141*100,0)</f>
        <v>5</v>
      </c>
      <c r="Q2141">
        <f t="shared" ref="Q2141:Q2204" si="207">IFERROR(ROUND(E2141/M2141,2),0)</f>
        <v>29.04</v>
      </c>
      <c r="R2141" s="10" t="s">
        <v>8330</v>
      </c>
      <c r="S2141" t="s">
        <v>8331</v>
      </c>
      <c r="T2141" s="14">
        <f t="shared" ref="T2141:T2204" si="208">(((K2141/60)/60)/24)+DATE(1970,1,1)</f>
        <v>42647.750092592592</v>
      </c>
      <c r="U2141" s="14">
        <f t="shared" ref="U2141:U2204" si="209">(((J2141/60)/60)/24)+DATE(1970,1,1)</f>
        <v>42677.750092592592</v>
      </c>
      <c r="V2141">
        <f t="shared" ref="V2141:V2204" si="210">YEAR(T2141)</f>
        <v>2016</v>
      </c>
    </row>
    <row r="2142" spans="1:22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 t="shared" si="205"/>
        <v>250280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206"/>
        <v>0</v>
      </c>
      <c r="Q2142">
        <f t="shared" si="207"/>
        <v>50.91</v>
      </c>
      <c r="R2142" s="10" t="s">
        <v>8330</v>
      </c>
      <c r="S2142" t="s">
        <v>8331</v>
      </c>
      <c r="T2142" s="14">
        <f t="shared" si="208"/>
        <v>41255.833611111113</v>
      </c>
      <c r="U2142" s="14">
        <f t="shared" si="209"/>
        <v>41285.833611111113</v>
      </c>
      <c r="V2142">
        <f t="shared" si="210"/>
        <v>2012</v>
      </c>
    </row>
    <row r="2143" spans="1:22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>
        <f t="shared" si="205"/>
        <v>7500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206"/>
        <v>0</v>
      </c>
      <c r="Q2143">
        <f t="shared" si="207"/>
        <v>0</v>
      </c>
      <c r="R2143" s="10" t="s">
        <v>8330</v>
      </c>
      <c r="S2143" t="s">
        <v>8331</v>
      </c>
      <c r="T2143" s="14">
        <f t="shared" si="208"/>
        <v>41927.235636574071</v>
      </c>
      <c r="U2143" s="14">
        <f t="shared" si="209"/>
        <v>41957.277303240742</v>
      </c>
      <c r="V2143">
        <f t="shared" si="210"/>
        <v>2014</v>
      </c>
    </row>
    <row r="2144" spans="1:22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 t="shared" si="205"/>
        <v>5551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206"/>
        <v>6</v>
      </c>
      <c r="Q2144">
        <f t="shared" si="207"/>
        <v>50.08</v>
      </c>
      <c r="R2144" s="10" t="s">
        <v>8330</v>
      </c>
      <c r="S2144" t="s">
        <v>8331</v>
      </c>
      <c r="T2144" s="14">
        <f t="shared" si="208"/>
        <v>42340.701504629629</v>
      </c>
      <c r="U2144" s="14">
        <f t="shared" si="209"/>
        <v>42368.701504629629</v>
      </c>
      <c r="V2144">
        <f t="shared" si="210"/>
        <v>2015</v>
      </c>
    </row>
    <row r="2145" spans="1:22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 t="shared" si="205"/>
        <v>1113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206"/>
        <v>11</v>
      </c>
      <c r="Q2145">
        <f t="shared" si="207"/>
        <v>45</v>
      </c>
      <c r="R2145" s="10" t="s">
        <v>8330</v>
      </c>
      <c r="S2145" t="s">
        <v>8331</v>
      </c>
      <c r="T2145" s="14">
        <f t="shared" si="208"/>
        <v>40332.886712962965</v>
      </c>
      <c r="U2145" s="14">
        <f t="shared" si="209"/>
        <v>40380.791666666664</v>
      </c>
      <c r="V2145">
        <f t="shared" si="210"/>
        <v>2010</v>
      </c>
    </row>
    <row r="2146" spans="1:22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 t="shared" si="205"/>
        <v>18054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206"/>
        <v>2</v>
      </c>
      <c r="Q2146">
        <f t="shared" si="207"/>
        <v>25.29</v>
      </c>
      <c r="R2146" s="10" t="s">
        <v>8330</v>
      </c>
      <c r="S2146" t="s">
        <v>8331</v>
      </c>
      <c r="T2146" s="14">
        <f t="shared" si="208"/>
        <v>41499.546759259261</v>
      </c>
      <c r="U2146" s="14">
        <f t="shared" si="209"/>
        <v>41531.546759259261</v>
      </c>
      <c r="V2146">
        <f t="shared" si="210"/>
        <v>2013</v>
      </c>
    </row>
    <row r="2147" spans="1:22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 t="shared" si="205"/>
        <v>9783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206"/>
        <v>30</v>
      </c>
      <c r="Q2147">
        <f t="shared" si="207"/>
        <v>51.29</v>
      </c>
      <c r="R2147" s="10" t="s">
        <v>8330</v>
      </c>
      <c r="S2147" t="s">
        <v>8331</v>
      </c>
      <c r="T2147" s="14">
        <f t="shared" si="208"/>
        <v>41575.237430555557</v>
      </c>
      <c r="U2147" s="14">
        <f t="shared" si="209"/>
        <v>41605.279097222221</v>
      </c>
      <c r="V2147">
        <f t="shared" si="210"/>
        <v>2013</v>
      </c>
    </row>
    <row r="2148" spans="1:22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 t="shared" si="205"/>
        <v>2501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206"/>
        <v>0</v>
      </c>
      <c r="Q2148">
        <f t="shared" si="207"/>
        <v>1</v>
      </c>
      <c r="R2148" s="10" t="s">
        <v>8330</v>
      </c>
      <c r="S2148" t="s">
        <v>8331</v>
      </c>
      <c r="T2148" s="14">
        <f t="shared" si="208"/>
        <v>42397.679513888885</v>
      </c>
      <c r="U2148" s="14">
        <f t="shared" si="209"/>
        <v>42411.679513888885</v>
      </c>
      <c r="V2148">
        <f t="shared" si="210"/>
        <v>2016</v>
      </c>
    </row>
    <row r="2149" spans="1:22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 t="shared" si="205"/>
        <v>196358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206"/>
        <v>1</v>
      </c>
      <c r="Q2149">
        <f t="shared" si="207"/>
        <v>49.38</v>
      </c>
      <c r="R2149" s="10" t="s">
        <v>8330</v>
      </c>
      <c r="S2149" t="s">
        <v>8331</v>
      </c>
      <c r="T2149" s="14">
        <f t="shared" si="208"/>
        <v>41927.295694444445</v>
      </c>
      <c r="U2149" s="14">
        <f t="shared" si="209"/>
        <v>41959.337361111116</v>
      </c>
      <c r="V2149">
        <f t="shared" si="210"/>
        <v>2014</v>
      </c>
    </row>
    <row r="2150" spans="1:22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 t="shared" si="205"/>
        <v>51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206"/>
        <v>2</v>
      </c>
      <c r="Q2150">
        <f t="shared" si="207"/>
        <v>1</v>
      </c>
      <c r="R2150" s="10" t="s">
        <v>8330</v>
      </c>
      <c r="S2150" t="s">
        <v>8331</v>
      </c>
      <c r="T2150" s="14">
        <f t="shared" si="208"/>
        <v>42066.733587962968</v>
      </c>
      <c r="U2150" s="14">
        <f t="shared" si="209"/>
        <v>42096.691921296297</v>
      </c>
      <c r="V2150">
        <f t="shared" si="210"/>
        <v>2015</v>
      </c>
    </row>
    <row r="2151" spans="1:22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>
        <f t="shared" si="205"/>
        <v>1000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206"/>
        <v>0</v>
      </c>
      <c r="Q2151">
        <f t="shared" si="207"/>
        <v>0</v>
      </c>
      <c r="R2151" s="10" t="s">
        <v>8330</v>
      </c>
      <c r="S2151" t="s">
        <v>8331</v>
      </c>
      <c r="T2151" s="14">
        <f t="shared" si="208"/>
        <v>40355.024953703702</v>
      </c>
      <c r="U2151" s="14">
        <f t="shared" si="209"/>
        <v>40390</v>
      </c>
      <c r="V2151">
        <f t="shared" si="210"/>
        <v>2010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 t="shared" si="205"/>
        <v>25203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206"/>
        <v>1</v>
      </c>
      <c r="Q2152">
        <f t="shared" si="207"/>
        <v>101.25</v>
      </c>
      <c r="R2152" s="10" t="s">
        <v>8330</v>
      </c>
      <c r="S2152" t="s">
        <v>8331</v>
      </c>
      <c r="T2152" s="14">
        <f t="shared" si="208"/>
        <v>42534.284710648149</v>
      </c>
      <c r="U2152" s="14">
        <f t="shared" si="209"/>
        <v>42564.284710648149</v>
      </c>
      <c r="V2152">
        <f t="shared" si="210"/>
        <v>2016</v>
      </c>
    </row>
    <row r="2153" spans="1:22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 t="shared" si="205"/>
        <v>22559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206"/>
        <v>0</v>
      </c>
      <c r="Q2153">
        <f t="shared" si="207"/>
        <v>19.670000000000002</v>
      </c>
      <c r="R2153" s="10" t="s">
        <v>8330</v>
      </c>
      <c r="S2153" t="s">
        <v>8331</v>
      </c>
      <c r="T2153" s="14">
        <f t="shared" si="208"/>
        <v>42520.847384259265</v>
      </c>
      <c r="U2153" s="14">
        <f t="shared" si="209"/>
        <v>42550.847384259265</v>
      </c>
      <c r="V2153">
        <f t="shared" si="210"/>
        <v>2016</v>
      </c>
    </row>
    <row r="2154" spans="1:22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 t="shared" si="205"/>
        <v>15025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206"/>
        <v>0</v>
      </c>
      <c r="Q2154">
        <f t="shared" si="207"/>
        <v>12.5</v>
      </c>
      <c r="R2154" s="10" t="s">
        <v>8330</v>
      </c>
      <c r="S2154" t="s">
        <v>8331</v>
      </c>
      <c r="T2154" s="14">
        <f t="shared" si="208"/>
        <v>41683.832280092596</v>
      </c>
      <c r="U2154" s="14">
        <f t="shared" si="209"/>
        <v>41713.790613425925</v>
      </c>
      <c r="V2154">
        <f t="shared" si="210"/>
        <v>2014</v>
      </c>
    </row>
    <row r="2155" spans="1:22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 t="shared" si="205"/>
        <v>186330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206"/>
        <v>0</v>
      </c>
      <c r="Q2155">
        <f t="shared" si="207"/>
        <v>8.5</v>
      </c>
      <c r="R2155" s="10" t="s">
        <v>8330</v>
      </c>
      <c r="S2155" t="s">
        <v>8331</v>
      </c>
      <c r="T2155" s="14">
        <f t="shared" si="208"/>
        <v>41974.911087962959</v>
      </c>
      <c r="U2155" s="14">
        <f t="shared" si="209"/>
        <v>42014.332638888889</v>
      </c>
      <c r="V2155">
        <f t="shared" si="210"/>
        <v>2014</v>
      </c>
    </row>
    <row r="2156" spans="1:22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 t="shared" si="205"/>
        <v>126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206"/>
        <v>1</v>
      </c>
      <c r="Q2156">
        <f t="shared" si="207"/>
        <v>1</v>
      </c>
      <c r="R2156" s="10" t="s">
        <v>8330</v>
      </c>
      <c r="S2156" t="s">
        <v>8331</v>
      </c>
      <c r="T2156" s="14">
        <f t="shared" si="208"/>
        <v>41647.632256944446</v>
      </c>
      <c r="U2156" s="14">
        <f t="shared" si="209"/>
        <v>41667.632256944446</v>
      </c>
      <c r="V2156">
        <f t="shared" si="210"/>
        <v>2014</v>
      </c>
    </row>
    <row r="2157" spans="1:22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 t="shared" si="205"/>
        <v>2558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206"/>
        <v>2</v>
      </c>
      <c r="Q2157">
        <f t="shared" si="207"/>
        <v>23</v>
      </c>
      <c r="R2157" s="10" t="s">
        <v>8330</v>
      </c>
      <c r="S2157" t="s">
        <v>8331</v>
      </c>
      <c r="T2157" s="14">
        <f t="shared" si="208"/>
        <v>42430.747511574074</v>
      </c>
      <c r="U2157" s="14">
        <f t="shared" si="209"/>
        <v>42460.70584490741</v>
      </c>
      <c r="V2157">
        <f t="shared" si="210"/>
        <v>2016</v>
      </c>
    </row>
    <row r="2158" spans="1:22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 t="shared" si="205"/>
        <v>28747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206"/>
        <v>3</v>
      </c>
      <c r="Q2158">
        <f t="shared" si="207"/>
        <v>17.989999999999998</v>
      </c>
      <c r="R2158" s="10" t="s">
        <v>8330</v>
      </c>
      <c r="S2158" t="s">
        <v>8331</v>
      </c>
      <c r="T2158" s="14">
        <f t="shared" si="208"/>
        <v>41488.85423611111</v>
      </c>
      <c r="U2158" s="14">
        <f t="shared" si="209"/>
        <v>41533.85423611111</v>
      </c>
      <c r="V2158">
        <f t="shared" si="210"/>
        <v>2013</v>
      </c>
    </row>
    <row r="2159" spans="1:22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 t="shared" si="205"/>
        <v>48072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206"/>
        <v>28</v>
      </c>
      <c r="Q2159">
        <f t="shared" si="207"/>
        <v>370.95</v>
      </c>
      <c r="R2159" s="10" t="s">
        <v>8330</v>
      </c>
      <c r="S2159" t="s">
        <v>8331</v>
      </c>
      <c r="T2159" s="14">
        <f t="shared" si="208"/>
        <v>42694.98128472222</v>
      </c>
      <c r="U2159" s="14">
        <f t="shared" si="209"/>
        <v>42727.332638888889</v>
      </c>
      <c r="V2159">
        <f t="shared" si="210"/>
        <v>2016</v>
      </c>
    </row>
    <row r="2160" spans="1:22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 t="shared" si="205"/>
        <v>159885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206"/>
        <v>7</v>
      </c>
      <c r="Q2160">
        <f t="shared" si="207"/>
        <v>63.57</v>
      </c>
      <c r="R2160" s="10" t="s">
        <v>8330</v>
      </c>
      <c r="S2160" t="s">
        <v>8331</v>
      </c>
      <c r="T2160" s="14">
        <f t="shared" si="208"/>
        <v>41264.853865740741</v>
      </c>
      <c r="U2160" s="14">
        <f t="shared" si="209"/>
        <v>41309.853865740741</v>
      </c>
      <c r="V2160">
        <f t="shared" si="210"/>
        <v>2012</v>
      </c>
    </row>
    <row r="2161" spans="1:22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 t="shared" si="205"/>
        <v>1813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206"/>
        <v>1</v>
      </c>
      <c r="Q2161">
        <f t="shared" si="207"/>
        <v>13</v>
      </c>
      <c r="R2161" s="10" t="s">
        <v>8330</v>
      </c>
      <c r="S2161" t="s">
        <v>8331</v>
      </c>
      <c r="T2161" s="14">
        <f t="shared" si="208"/>
        <v>40710.731180555551</v>
      </c>
      <c r="U2161" s="14">
        <f t="shared" si="209"/>
        <v>40740.731180555551</v>
      </c>
      <c r="V2161">
        <f t="shared" si="210"/>
        <v>2011</v>
      </c>
    </row>
    <row r="2162" spans="1:22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 t="shared" si="205"/>
        <v>5043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206"/>
        <v>1</v>
      </c>
      <c r="Q2162">
        <f t="shared" si="207"/>
        <v>5.31</v>
      </c>
      <c r="R2162" s="10" t="s">
        <v>8330</v>
      </c>
      <c r="S2162" t="s">
        <v>8331</v>
      </c>
      <c r="T2162" s="14">
        <f t="shared" si="208"/>
        <v>41018.711863425924</v>
      </c>
      <c r="U2162" s="14">
        <f t="shared" si="209"/>
        <v>41048.711863425924</v>
      </c>
      <c r="V2162">
        <f t="shared" si="210"/>
        <v>2012</v>
      </c>
    </row>
    <row r="2163" spans="1:22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 t="shared" si="205"/>
        <v>432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206"/>
        <v>116</v>
      </c>
      <c r="Q2163">
        <f t="shared" si="207"/>
        <v>35.619999999999997</v>
      </c>
      <c r="R2163" s="10" t="s">
        <v>8322</v>
      </c>
      <c r="S2163" t="s">
        <v>8323</v>
      </c>
      <c r="T2163" s="14">
        <f t="shared" si="208"/>
        <v>42240.852534722217</v>
      </c>
      <c r="U2163" s="14">
        <f t="shared" si="209"/>
        <v>42270.852534722217</v>
      </c>
      <c r="V2163">
        <f t="shared" si="210"/>
        <v>2015</v>
      </c>
    </row>
    <row r="2164" spans="1:22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 t="shared" si="205"/>
        <v>4776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206"/>
        <v>112</v>
      </c>
      <c r="Q2164">
        <f t="shared" si="207"/>
        <v>87.1</v>
      </c>
      <c r="R2164" s="10" t="s">
        <v>8322</v>
      </c>
      <c r="S2164" t="s">
        <v>8323</v>
      </c>
      <c r="T2164" s="14">
        <f t="shared" si="208"/>
        <v>41813.766099537039</v>
      </c>
      <c r="U2164" s="14">
        <f t="shared" si="209"/>
        <v>41844.766099537039</v>
      </c>
      <c r="V2164">
        <f t="shared" si="210"/>
        <v>2014</v>
      </c>
    </row>
    <row r="2165" spans="1:22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 t="shared" si="205"/>
        <v>2903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206"/>
        <v>132</v>
      </c>
      <c r="Q2165">
        <f t="shared" si="207"/>
        <v>75.11</v>
      </c>
      <c r="R2165" s="10" t="s">
        <v>8322</v>
      </c>
      <c r="S2165" t="s">
        <v>8323</v>
      </c>
      <c r="T2165" s="14">
        <f t="shared" si="208"/>
        <v>42111.899537037039</v>
      </c>
      <c r="U2165" s="14">
        <f t="shared" si="209"/>
        <v>42163.159722222219</v>
      </c>
      <c r="V2165">
        <f t="shared" si="210"/>
        <v>2015</v>
      </c>
    </row>
    <row r="2166" spans="1:22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 t="shared" si="205"/>
        <v>5573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206"/>
        <v>103</v>
      </c>
      <c r="Q2166">
        <f t="shared" si="207"/>
        <v>68.010000000000005</v>
      </c>
      <c r="R2166" s="10" t="s">
        <v>8322</v>
      </c>
      <c r="S2166" t="s">
        <v>8323</v>
      </c>
      <c r="T2166" s="14">
        <f t="shared" si="208"/>
        <v>42515.71775462963</v>
      </c>
      <c r="U2166" s="14">
        <f t="shared" si="209"/>
        <v>42546.165972222225</v>
      </c>
      <c r="V2166">
        <f t="shared" si="210"/>
        <v>2016</v>
      </c>
    </row>
    <row r="2167" spans="1:22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 t="shared" si="205"/>
        <v>2983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206"/>
        <v>139</v>
      </c>
      <c r="Q2167">
        <f t="shared" si="207"/>
        <v>29.62</v>
      </c>
      <c r="R2167" s="10" t="s">
        <v>8322</v>
      </c>
      <c r="S2167" t="s">
        <v>8323</v>
      </c>
      <c r="T2167" s="14">
        <f t="shared" si="208"/>
        <v>42438.667071759264</v>
      </c>
      <c r="U2167" s="14">
        <f t="shared" si="209"/>
        <v>42468.625405092593</v>
      </c>
      <c r="V2167">
        <f t="shared" si="210"/>
        <v>2016</v>
      </c>
    </row>
    <row r="2168" spans="1:22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 t="shared" si="205"/>
        <v>2466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206"/>
        <v>147</v>
      </c>
      <c r="Q2168">
        <f t="shared" si="207"/>
        <v>91.63</v>
      </c>
      <c r="R2168" s="10" t="s">
        <v>8322</v>
      </c>
      <c r="S2168" t="s">
        <v>8323</v>
      </c>
      <c r="T2168" s="14">
        <f t="shared" si="208"/>
        <v>41933.838171296295</v>
      </c>
      <c r="U2168" s="14">
        <f t="shared" si="209"/>
        <v>41978.879837962959</v>
      </c>
      <c r="V2168">
        <f t="shared" si="210"/>
        <v>2014</v>
      </c>
    </row>
    <row r="2169" spans="1:22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 t="shared" si="205"/>
        <v>165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206"/>
        <v>120</v>
      </c>
      <c r="Q2169">
        <f t="shared" si="207"/>
        <v>22.5</v>
      </c>
      <c r="R2169" s="10" t="s">
        <v>8322</v>
      </c>
      <c r="S2169" t="s">
        <v>8323</v>
      </c>
      <c r="T2169" s="14">
        <f t="shared" si="208"/>
        <v>41153.066400462965</v>
      </c>
      <c r="U2169" s="14">
        <f t="shared" si="209"/>
        <v>41167.066400462965</v>
      </c>
      <c r="V2169">
        <f t="shared" si="210"/>
        <v>2012</v>
      </c>
    </row>
    <row r="2170" spans="1:22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 t="shared" si="205"/>
        <v>19942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206"/>
        <v>122</v>
      </c>
      <c r="Q2170">
        <f t="shared" si="207"/>
        <v>64.37</v>
      </c>
      <c r="R2170" s="10" t="s">
        <v>8322</v>
      </c>
      <c r="S2170" t="s">
        <v>8323</v>
      </c>
      <c r="T2170" s="14">
        <f t="shared" si="208"/>
        <v>42745.600243055553</v>
      </c>
      <c r="U2170" s="14">
        <f t="shared" si="209"/>
        <v>42776.208333333328</v>
      </c>
      <c r="V2170">
        <f t="shared" si="210"/>
        <v>2017</v>
      </c>
    </row>
    <row r="2171" spans="1:22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 t="shared" si="205"/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206"/>
        <v>100</v>
      </c>
      <c r="Q2171">
        <f t="shared" si="207"/>
        <v>21.86</v>
      </c>
      <c r="R2171" s="10" t="s">
        <v>8322</v>
      </c>
      <c r="S2171" t="s">
        <v>8323</v>
      </c>
      <c r="T2171" s="14">
        <f t="shared" si="208"/>
        <v>42793.700821759259</v>
      </c>
      <c r="U2171" s="14">
        <f t="shared" si="209"/>
        <v>42796.700821759259</v>
      </c>
      <c r="V2171">
        <f t="shared" si="210"/>
        <v>2017</v>
      </c>
    </row>
    <row r="2172" spans="1:22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 t="shared" si="205"/>
        <v>492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206"/>
        <v>181</v>
      </c>
      <c r="Q2172">
        <f t="shared" si="207"/>
        <v>33.32</v>
      </c>
      <c r="R2172" s="10" t="s">
        <v>8322</v>
      </c>
      <c r="S2172" t="s">
        <v>8323</v>
      </c>
      <c r="T2172" s="14">
        <f t="shared" si="208"/>
        <v>42198.750254629631</v>
      </c>
      <c r="U2172" s="14">
        <f t="shared" si="209"/>
        <v>42238.750254629631</v>
      </c>
      <c r="V2172">
        <f t="shared" si="210"/>
        <v>2015</v>
      </c>
    </row>
    <row r="2173" spans="1:22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 t="shared" si="205"/>
        <v>4122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206"/>
        <v>106</v>
      </c>
      <c r="Q2173">
        <f t="shared" si="207"/>
        <v>90.28</v>
      </c>
      <c r="R2173" s="10" t="s">
        <v>8322</v>
      </c>
      <c r="S2173" t="s">
        <v>8323</v>
      </c>
      <c r="T2173" s="14">
        <f t="shared" si="208"/>
        <v>42141.95711805555</v>
      </c>
      <c r="U2173" s="14">
        <f t="shared" si="209"/>
        <v>42177.208333333328</v>
      </c>
      <c r="V2173">
        <f t="shared" si="210"/>
        <v>2015</v>
      </c>
    </row>
    <row r="2174" spans="1:22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 t="shared" si="205"/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206"/>
        <v>100</v>
      </c>
      <c r="Q2174">
        <f t="shared" si="207"/>
        <v>76.92</v>
      </c>
      <c r="R2174" s="10" t="s">
        <v>8322</v>
      </c>
      <c r="S2174" t="s">
        <v>8323</v>
      </c>
      <c r="T2174" s="14">
        <f t="shared" si="208"/>
        <v>42082.580092592587</v>
      </c>
      <c r="U2174" s="14">
        <f t="shared" si="209"/>
        <v>42112.580092592587</v>
      </c>
      <c r="V2174">
        <f t="shared" si="210"/>
        <v>2015</v>
      </c>
    </row>
    <row r="2175" spans="1:22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 t="shared" si="205"/>
        <v>4766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206"/>
        <v>127</v>
      </c>
      <c r="Q2175">
        <f t="shared" si="207"/>
        <v>59.23</v>
      </c>
      <c r="R2175" s="10" t="s">
        <v>8322</v>
      </c>
      <c r="S2175" t="s">
        <v>8323</v>
      </c>
      <c r="T2175" s="14">
        <f t="shared" si="208"/>
        <v>41495.692627314813</v>
      </c>
      <c r="U2175" s="14">
        <f t="shared" si="209"/>
        <v>41527.165972222225</v>
      </c>
      <c r="V2175">
        <f t="shared" si="210"/>
        <v>2013</v>
      </c>
    </row>
    <row r="2176" spans="1:22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 t="shared" si="205"/>
        <v>4060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206"/>
        <v>103</v>
      </c>
      <c r="Q2176">
        <f t="shared" si="207"/>
        <v>65.38</v>
      </c>
      <c r="R2176" s="10" t="s">
        <v>8322</v>
      </c>
      <c r="S2176" t="s">
        <v>8323</v>
      </c>
      <c r="T2176" s="14">
        <f t="shared" si="208"/>
        <v>42465.542905092589</v>
      </c>
      <c r="U2176" s="14">
        <f t="shared" si="209"/>
        <v>42495.542905092589</v>
      </c>
      <c r="V2176">
        <f t="shared" si="210"/>
        <v>2016</v>
      </c>
    </row>
    <row r="2177" spans="1:22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 t="shared" si="205"/>
        <v>1225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206"/>
        <v>250</v>
      </c>
      <c r="Q2177">
        <f t="shared" si="207"/>
        <v>67.31</v>
      </c>
      <c r="R2177" s="10" t="s">
        <v>8322</v>
      </c>
      <c r="S2177" t="s">
        <v>8323</v>
      </c>
      <c r="T2177" s="14">
        <f t="shared" si="208"/>
        <v>42565.009097222224</v>
      </c>
      <c r="U2177" s="14">
        <f t="shared" si="209"/>
        <v>42572.009097222224</v>
      </c>
      <c r="V2177">
        <f t="shared" si="210"/>
        <v>2016</v>
      </c>
    </row>
    <row r="2178" spans="1:22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 t="shared" si="205"/>
        <v>5651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206"/>
        <v>126</v>
      </c>
      <c r="Q2178">
        <f t="shared" si="207"/>
        <v>88.75</v>
      </c>
      <c r="R2178" s="10" t="s">
        <v>8322</v>
      </c>
      <c r="S2178" t="s">
        <v>8323</v>
      </c>
      <c r="T2178" s="14">
        <f t="shared" si="208"/>
        <v>42096.633206018523</v>
      </c>
      <c r="U2178" s="14">
        <f t="shared" si="209"/>
        <v>42126.633206018523</v>
      </c>
      <c r="V2178">
        <f t="shared" si="210"/>
        <v>2015</v>
      </c>
    </row>
    <row r="2179" spans="1:22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 t="shared" si="205"/>
        <v>2502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si="206"/>
        <v>100</v>
      </c>
      <c r="Q2179">
        <f t="shared" si="207"/>
        <v>65.87</v>
      </c>
      <c r="R2179" s="10" t="s">
        <v>8322</v>
      </c>
      <c r="S2179" t="s">
        <v>8323</v>
      </c>
      <c r="T2179" s="14">
        <f t="shared" si="208"/>
        <v>42502.250775462962</v>
      </c>
      <c r="U2179" s="14">
        <f t="shared" si="209"/>
        <v>42527.250775462962</v>
      </c>
      <c r="V2179">
        <f t="shared" si="210"/>
        <v>2016</v>
      </c>
    </row>
    <row r="2180" spans="1:22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 t="shared" si="205"/>
        <v>29830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206"/>
        <v>139</v>
      </c>
      <c r="Q2180">
        <f t="shared" si="207"/>
        <v>40.35</v>
      </c>
      <c r="R2180" s="10" t="s">
        <v>8322</v>
      </c>
      <c r="S2180" t="s">
        <v>8323</v>
      </c>
      <c r="T2180" s="14">
        <f t="shared" si="208"/>
        <v>42723.63653935185</v>
      </c>
      <c r="U2180" s="14">
        <f t="shared" si="209"/>
        <v>42753.63653935185</v>
      </c>
      <c r="V2180">
        <f t="shared" si="210"/>
        <v>2016</v>
      </c>
    </row>
    <row r="2181" spans="1:22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 t="shared" si="205"/>
        <v>1307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206"/>
        <v>161</v>
      </c>
      <c r="Q2181">
        <f t="shared" si="207"/>
        <v>76.86</v>
      </c>
      <c r="R2181" s="10" t="s">
        <v>8322</v>
      </c>
      <c r="S2181" t="s">
        <v>8323</v>
      </c>
      <c r="T2181" s="14">
        <f t="shared" si="208"/>
        <v>42075.171203703707</v>
      </c>
      <c r="U2181" s="14">
        <f t="shared" si="209"/>
        <v>42105.171203703707</v>
      </c>
      <c r="V2181">
        <f t="shared" si="210"/>
        <v>2015</v>
      </c>
    </row>
    <row r="2182" spans="1:22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 t="shared" si="205"/>
        <v>5180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206"/>
        <v>107</v>
      </c>
      <c r="Q2182">
        <f t="shared" si="207"/>
        <v>68.709999999999994</v>
      </c>
      <c r="R2182" s="10" t="s">
        <v>8322</v>
      </c>
      <c r="S2182" t="s">
        <v>8323</v>
      </c>
      <c r="T2182" s="14">
        <f t="shared" si="208"/>
        <v>42279.669768518521</v>
      </c>
      <c r="U2182" s="14">
        <f t="shared" si="209"/>
        <v>42321.711435185185</v>
      </c>
      <c r="V2182">
        <f t="shared" si="210"/>
        <v>2015</v>
      </c>
    </row>
    <row r="2183" spans="1:22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 t="shared" si="205"/>
        <v>2531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206"/>
        <v>153</v>
      </c>
      <c r="Q2183">
        <f t="shared" si="207"/>
        <v>57.77</v>
      </c>
      <c r="R2183" s="10" t="s">
        <v>8330</v>
      </c>
      <c r="S2183" t="s">
        <v>8348</v>
      </c>
      <c r="T2183" s="14">
        <f t="shared" si="208"/>
        <v>42773.005243055552</v>
      </c>
      <c r="U2183" s="14">
        <f t="shared" si="209"/>
        <v>42787.005243055552</v>
      </c>
      <c r="V2183">
        <f t="shared" si="210"/>
        <v>2017</v>
      </c>
    </row>
    <row r="2184" spans="1:22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 t="shared" si="205"/>
        <v>9363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206"/>
        <v>524</v>
      </c>
      <c r="Q2184">
        <f t="shared" si="207"/>
        <v>44.17</v>
      </c>
      <c r="R2184" s="10" t="s">
        <v>8330</v>
      </c>
      <c r="S2184" t="s">
        <v>8348</v>
      </c>
      <c r="T2184" s="14">
        <f t="shared" si="208"/>
        <v>41879.900752314818</v>
      </c>
      <c r="U2184" s="14">
        <f t="shared" si="209"/>
        <v>41914.900752314818</v>
      </c>
      <c r="V2184">
        <f t="shared" si="210"/>
        <v>2014</v>
      </c>
    </row>
    <row r="2185" spans="1:22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 t="shared" si="205"/>
        <v>5304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206"/>
        <v>489</v>
      </c>
      <c r="Q2185">
        <f t="shared" si="207"/>
        <v>31.57</v>
      </c>
      <c r="R2185" s="10" t="s">
        <v>8330</v>
      </c>
      <c r="S2185" t="s">
        <v>8348</v>
      </c>
      <c r="T2185" s="14">
        <f t="shared" si="208"/>
        <v>42745.365474537044</v>
      </c>
      <c r="U2185" s="14">
        <f t="shared" si="209"/>
        <v>42775.208333333328</v>
      </c>
      <c r="V2185">
        <f t="shared" si="210"/>
        <v>2017</v>
      </c>
    </row>
    <row r="2186" spans="1:22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 t="shared" si="205"/>
        <v>19237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206"/>
        <v>285</v>
      </c>
      <c r="Q2186">
        <f t="shared" si="207"/>
        <v>107.05</v>
      </c>
      <c r="R2186" s="10" t="s">
        <v>8330</v>
      </c>
      <c r="S2186" t="s">
        <v>8348</v>
      </c>
      <c r="T2186" s="14">
        <f t="shared" si="208"/>
        <v>42380.690289351856</v>
      </c>
      <c r="U2186" s="14">
        <f t="shared" si="209"/>
        <v>42394.666666666672</v>
      </c>
      <c r="V2186">
        <f t="shared" si="210"/>
        <v>2016</v>
      </c>
    </row>
    <row r="2187" spans="1:22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 t="shared" si="205"/>
        <v>48924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206"/>
        <v>1857</v>
      </c>
      <c r="Q2187">
        <f t="shared" si="207"/>
        <v>149.03</v>
      </c>
      <c r="R2187" s="10" t="s">
        <v>8330</v>
      </c>
      <c r="S2187" t="s">
        <v>8348</v>
      </c>
      <c r="T2187" s="14">
        <f t="shared" si="208"/>
        <v>41319.349988425929</v>
      </c>
      <c r="U2187" s="14">
        <f t="shared" si="209"/>
        <v>41359.349988425929</v>
      </c>
      <c r="V2187">
        <f t="shared" si="210"/>
        <v>2013</v>
      </c>
    </row>
    <row r="2188" spans="1:22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 t="shared" si="205"/>
        <v>20968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206"/>
        <v>110</v>
      </c>
      <c r="Q2188">
        <f t="shared" si="207"/>
        <v>55.96</v>
      </c>
      <c r="R2188" s="10" t="s">
        <v>8330</v>
      </c>
      <c r="S2188" t="s">
        <v>8348</v>
      </c>
      <c r="T2188" s="14">
        <f t="shared" si="208"/>
        <v>42583.615081018521</v>
      </c>
      <c r="U2188" s="14">
        <f t="shared" si="209"/>
        <v>42620.083333333328</v>
      </c>
      <c r="V2188">
        <f t="shared" si="210"/>
        <v>2016</v>
      </c>
    </row>
    <row r="2189" spans="1:22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 t="shared" si="205"/>
        <v>111464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206"/>
        <v>1015</v>
      </c>
      <c r="Q2189">
        <f t="shared" si="207"/>
        <v>56.97</v>
      </c>
      <c r="R2189" s="10" t="s">
        <v>8330</v>
      </c>
      <c r="S2189" t="s">
        <v>8348</v>
      </c>
      <c r="T2189" s="14">
        <f t="shared" si="208"/>
        <v>42068.209097222221</v>
      </c>
      <c r="U2189" s="14">
        <f t="shared" si="209"/>
        <v>42097.165972222225</v>
      </c>
      <c r="V2189">
        <f t="shared" si="210"/>
        <v>2015</v>
      </c>
    </row>
    <row r="2190" spans="1:22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 t="shared" si="205"/>
        <v>14070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206"/>
        <v>412</v>
      </c>
      <c r="Q2190">
        <f t="shared" si="207"/>
        <v>44.06</v>
      </c>
      <c r="R2190" s="10" t="s">
        <v>8330</v>
      </c>
      <c r="S2190" t="s">
        <v>8348</v>
      </c>
      <c r="T2190" s="14">
        <f t="shared" si="208"/>
        <v>42633.586122685185</v>
      </c>
      <c r="U2190" s="14">
        <f t="shared" si="209"/>
        <v>42668.708333333328</v>
      </c>
      <c r="V2190">
        <f t="shared" si="210"/>
        <v>2016</v>
      </c>
    </row>
    <row r="2191" spans="1:22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 t="shared" si="205"/>
        <v>3620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206"/>
        <v>503</v>
      </c>
      <c r="Q2191">
        <f t="shared" si="207"/>
        <v>68.63</v>
      </c>
      <c r="R2191" s="10" t="s">
        <v>8330</v>
      </c>
      <c r="S2191" t="s">
        <v>8348</v>
      </c>
      <c r="T2191" s="14">
        <f t="shared" si="208"/>
        <v>42467.788194444445</v>
      </c>
      <c r="U2191" s="14">
        <f t="shared" si="209"/>
        <v>42481.916666666672</v>
      </c>
      <c r="V2191">
        <f t="shared" si="210"/>
        <v>2016</v>
      </c>
    </row>
    <row r="2192" spans="1:22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 t="shared" si="205"/>
        <v>27038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206"/>
        <v>185</v>
      </c>
      <c r="Q2192">
        <f t="shared" si="207"/>
        <v>65.319999999999993</v>
      </c>
      <c r="R2192" s="10" t="s">
        <v>8330</v>
      </c>
      <c r="S2192" t="s">
        <v>8348</v>
      </c>
      <c r="T2192" s="14">
        <f t="shared" si="208"/>
        <v>42417.625046296293</v>
      </c>
      <c r="U2192" s="14">
        <f t="shared" si="209"/>
        <v>42452.290972222225</v>
      </c>
      <c r="V2192">
        <f t="shared" si="210"/>
        <v>2016</v>
      </c>
    </row>
    <row r="2193" spans="1:22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 t="shared" si="205"/>
        <v>824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206"/>
        <v>120</v>
      </c>
      <c r="Q2193">
        <f t="shared" si="207"/>
        <v>35.92</v>
      </c>
      <c r="R2193" s="10" t="s">
        <v>8330</v>
      </c>
      <c r="S2193" t="s">
        <v>8348</v>
      </c>
      <c r="T2193" s="14">
        <f t="shared" si="208"/>
        <v>42768.833645833336</v>
      </c>
      <c r="U2193" s="14">
        <f t="shared" si="209"/>
        <v>42780.833645833336</v>
      </c>
      <c r="V2193">
        <f t="shared" si="210"/>
        <v>2017</v>
      </c>
    </row>
    <row r="2194" spans="1:22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 t="shared" si="205"/>
        <v>70874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206"/>
        <v>1081</v>
      </c>
      <c r="Q2194">
        <f t="shared" si="207"/>
        <v>40.07</v>
      </c>
      <c r="R2194" s="10" t="s">
        <v>8330</v>
      </c>
      <c r="S2194" t="s">
        <v>8348</v>
      </c>
      <c r="T2194" s="14">
        <f t="shared" si="208"/>
        <v>42691.8512037037</v>
      </c>
      <c r="U2194" s="14">
        <f t="shared" si="209"/>
        <v>42719.958333333328</v>
      </c>
      <c r="V2194">
        <f t="shared" si="210"/>
        <v>2016</v>
      </c>
    </row>
    <row r="2195" spans="1:22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 t="shared" si="205"/>
        <v>41428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206"/>
        <v>452</v>
      </c>
      <c r="Q2195">
        <f t="shared" si="207"/>
        <v>75.650000000000006</v>
      </c>
      <c r="R2195" s="10" t="s">
        <v>8330</v>
      </c>
      <c r="S2195" t="s">
        <v>8348</v>
      </c>
      <c r="T2195" s="14">
        <f t="shared" si="208"/>
        <v>42664.405925925923</v>
      </c>
      <c r="U2195" s="14">
        <f t="shared" si="209"/>
        <v>42695.207638888889</v>
      </c>
      <c r="V2195">
        <f t="shared" si="210"/>
        <v>2016</v>
      </c>
    </row>
    <row r="2196" spans="1:22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 t="shared" si="205"/>
        <v>31869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206"/>
        <v>537</v>
      </c>
      <c r="Q2196">
        <f t="shared" si="207"/>
        <v>61.2</v>
      </c>
      <c r="R2196" s="10" t="s">
        <v>8330</v>
      </c>
      <c r="S2196" t="s">
        <v>8348</v>
      </c>
      <c r="T2196" s="14">
        <f t="shared" si="208"/>
        <v>42425.757986111115</v>
      </c>
      <c r="U2196" s="14">
        <f t="shared" si="209"/>
        <v>42455.716319444444</v>
      </c>
      <c r="V2196">
        <f t="shared" si="210"/>
        <v>2016</v>
      </c>
    </row>
    <row r="2197" spans="1:22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 t="shared" si="205"/>
        <v>5068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206"/>
        <v>120</v>
      </c>
      <c r="Q2197">
        <f t="shared" si="207"/>
        <v>48.13</v>
      </c>
      <c r="R2197" s="10" t="s">
        <v>8330</v>
      </c>
      <c r="S2197" t="s">
        <v>8348</v>
      </c>
      <c r="T2197" s="14">
        <f t="shared" si="208"/>
        <v>42197.771990740745</v>
      </c>
      <c r="U2197" s="14">
        <f t="shared" si="209"/>
        <v>42227.771990740745</v>
      </c>
      <c r="V2197">
        <f t="shared" si="210"/>
        <v>2015</v>
      </c>
    </row>
    <row r="2198" spans="1:22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 t="shared" si="205"/>
        <v>14969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206"/>
        <v>114</v>
      </c>
      <c r="Q2198">
        <f t="shared" si="207"/>
        <v>68.11</v>
      </c>
      <c r="R2198" s="10" t="s">
        <v>8330</v>
      </c>
      <c r="S2198" t="s">
        <v>8348</v>
      </c>
      <c r="T2198" s="14">
        <f t="shared" si="208"/>
        <v>42675.487291666665</v>
      </c>
      <c r="U2198" s="14">
        <f t="shared" si="209"/>
        <v>42706.291666666672</v>
      </c>
      <c r="V2198">
        <f t="shared" si="210"/>
        <v>2016</v>
      </c>
    </row>
    <row r="2199" spans="1:22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 t="shared" si="205"/>
        <v>157655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206"/>
        <v>951</v>
      </c>
      <c r="Q2199">
        <f t="shared" si="207"/>
        <v>65.89</v>
      </c>
      <c r="R2199" s="10" t="s">
        <v>8330</v>
      </c>
      <c r="S2199" t="s">
        <v>8348</v>
      </c>
      <c r="T2199" s="14">
        <f t="shared" si="208"/>
        <v>42033.584016203706</v>
      </c>
      <c r="U2199" s="14">
        <f t="shared" si="209"/>
        <v>42063.584016203706</v>
      </c>
      <c r="V2199">
        <f t="shared" si="210"/>
        <v>2015</v>
      </c>
    </row>
    <row r="2200" spans="1:22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 t="shared" si="205"/>
        <v>46579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206"/>
        <v>133</v>
      </c>
      <c r="Q2200">
        <f t="shared" si="207"/>
        <v>81.650000000000006</v>
      </c>
      <c r="R2200" s="10" t="s">
        <v>8330</v>
      </c>
      <c r="S2200" t="s">
        <v>8348</v>
      </c>
      <c r="T2200" s="14">
        <f t="shared" si="208"/>
        <v>42292.513888888891</v>
      </c>
      <c r="U2200" s="14">
        <f t="shared" si="209"/>
        <v>42322.555555555555</v>
      </c>
      <c r="V2200">
        <f t="shared" si="210"/>
        <v>2015</v>
      </c>
    </row>
    <row r="2201" spans="1:22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 t="shared" si="205"/>
        <v>11114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206"/>
        <v>147</v>
      </c>
      <c r="Q2201">
        <f t="shared" si="207"/>
        <v>52.7</v>
      </c>
      <c r="R2201" s="10" t="s">
        <v>8330</v>
      </c>
      <c r="S2201" t="s">
        <v>8348</v>
      </c>
      <c r="T2201" s="14">
        <f t="shared" si="208"/>
        <v>42262.416643518518</v>
      </c>
      <c r="U2201" s="14">
        <f t="shared" si="209"/>
        <v>42292.416643518518</v>
      </c>
      <c r="V2201">
        <f t="shared" si="210"/>
        <v>2015</v>
      </c>
    </row>
    <row r="2202" spans="1:22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 t="shared" si="205"/>
        <v>6422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206"/>
        <v>542</v>
      </c>
      <c r="Q2202">
        <f t="shared" si="207"/>
        <v>41.23</v>
      </c>
      <c r="R2202" s="10" t="s">
        <v>8330</v>
      </c>
      <c r="S2202" t="s">
        <v>8348</v>
      </c>
      <c r="T2202" s="14">
        <f t="shared" si="208"/>
        <v>42163.625787037032</v>
      </c>
      <c r="U2202" s="14">
        <f t="shared" si="209"/>
        <v>42191.125</v>
      </c>
      <c r="V2202">
        <f t="shared" si="210"/>
        <v>2015</v>
      </c>
    </row>
    <row r="2203" spans="1:22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 t="shared" si="205"/>
        <v>265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206"/>
        <v>383</v>
      </c>
      <c r="Q2203">
        <f t="shared" si="207"/>
        <v>15.04</v>
      </c>
      <c r="R2203" s="10" t="s">
        <v>8322</v>
      </c>
      <c r="S2203" t="s">
        <v>8327</v>
      </c>
      <c r="T2203" s="14">
        <f t="shared" si="208"/>
        <v>41276.846817129634</v>
      </c>
      <c r="U2203" s="14">
        <f t="shared" si="209"/>
        <v>41290.846817129634</v>
      </c>
      <c r="V2203">
        <f t="shared" si="210"/>
        <v>2013</v>
      </c>
    </row>
    <row r="2204" spans="1:22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 t="shared" si="205"/>
        <v>16084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206"/>
        <v>704</v>
      </c>
      <c r="Q2204">
        <f t="shared" si="207"/>
        <v>39.07</v>
      </c>
      <c r="R2204" s="10" t="s">
        <v>8322</v>
      </c>
      <c r="S2204" t="s">
        <v>8327</v>
      </c>
      <c r="T2204" s="14">
        <f t="shared" si="208"/>
        <v>41184.849166666667</v>
      </c>
      <c r="U2204" s="14">
        <f t="shared" si="209"/>
        <v>41214.849166666667</v>
      </c>
      <c r="V2204">
        <f t="shared" si="210"/>
        <v>2012</v>
      </c>
    </row>
    <row r="2205" spans="1:22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 t="shared" ref="F2205:F2268" si="211">ROUND(AVERAGE(D2205:E2205),0)</f>
        <v>2096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ref="P2205:P2268" si="212">ROUND(E2205/D2205*100,0)</f>
        <v>110</v>
      </c>
      <c r="Q2205">
        <f t="shared" ref="Q2205:Q2268" si="213">IFERROR(ROUND(E2205/M2205,2),0)</f>
        <v>43.82</v>
      </c>
      <c r="R2205" s="10" t="s">
        <v>8322</v>
      </c>
      <c r="S2205" t="s">
        <v>8327</v>
      </c>
      <c r="T2205" s="14">
        <f t="shared" ref="T2205:T2268" si="214">(((K2205/60)/60)/24)+DATE(1970,1,1)</f>
        <v>42241.85974537037</v>
      </c>
      <c r="U2205" s="14">
        <f t="shared" ref="U2205:U2268" si="215">(((J2205/60)/60)/24)+DATE(1970,1,1)</f>
        <v>42271.85974537037</v>
      </c>
      <c r="V2205">
        <f t="shared" ref="V2205:V2268" si="216">YEAR(T2205)</f>
        <v>2015</v>
      </c>
    </row>
    <row r="2206" spans="1:22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 t="shared" si="211"/>
        <v>1747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212"/>
        <v>133</v>
      </c>
      <c r="Q2206">
        <f t="shared" si="213"/>
        <v>27.3</v>
      </c>
      <c r="R2206" s="10" t="s">
        <v>8322</v>
      </c>
      <c r="S2206" t="s">
        <v>8327</v>
      </c>
      <c r="T2206" s="14">
        <f t="shared" si="214"/>
        <v>41312.311562499999</v>
      </c>
      <c r="U2206" s="14">
        <f t="shared" si="215"/>
        <v>41342.311562499999</v>
      </c>
      <c r="V2206">
        <f t="shared" si="216"/>
        <v>2013</v>
      </c>
    </row>
    <row r="2207" spans="1:22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 t="shared" si="211"/>
        <v>945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212"/>
        <v>152</v>
      </c>
      <c r="Q2207">
        <f t="shared" si="213"/>
        <v>42.22</v>
      </c>
      <c r="R2207" s="10" t="s">
        <v>8322</v>
      </c>
      <c r="S2207" t="s">
        <v>8327</v>
      </c>
      <c r="T2207" s="14">
        <f t="shared" si="214"/>
        <v>41031.82163194444</v>
      </c>
      <c r="U2207" s="14">
        <f t="shared" si="215"/>
        <v>41061.82163194444</v>
      </c>
      <c r="V2207">
        <f t="shared" si="216"/>
        <v>2012</v>
      </c>
    </row>
    <row r="2208" spans="1:22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 t="shared" si="211"/>
        <v>1115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212"/>
        <v>103</v>
      </c>
      <c r="Q2208">
        <f t="shared" si="213"/>
        <v>33.24</v>
      </c>
      <c r="R2208" s="10" t="s">
        <v>8322</v>
      </c>
      <c r="S2208" t="s">
        <v>8327</v>
      </c>
      <c r="T2208" s="14">
        <f t="shared" si="214"/>
        <v>40997.257222222222</v>
      </c>
      <c r="U2208" s="14">
        <f t="shared" si="215"/>
        <v>41015.257222222222</v>
      </c>
      <c r="V2208">
        <f t="shared" si="216"/>
        <v>2012</v>
      </c>
    </row>
    <row r="2209" spans="1:22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 t="shared" si="211"/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212"/>
        <v>100</v>
      </c>
      <c r="Q2209">
        <f t="shared" si="213"/>
        <v>285.70999999999998</v>
      </c>
      <c r="R2209" s="10" t="s">
        <v>8322</v>
      </c>
      <c r="S2209" t="s">
        <v>8327</v>
      </c>
      <c r="T2209" s="14">
        <f t="shared" si="214"/>
        <v>41564.194131944445</v>
      </c>
      <c r="U2209" s="14">
        <f t="shared" si="215"/>
        <v>41594.235798611109</v>
      </c>
      <c r="V2209">
        <f t="shared" si="216"/>
        <v>2013</v>
      </c>
    </row>
    <row r="2210" spans="1:22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 t="shared" si="211"/>
        <v>1008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212"/>
        <v>102</v>
      </c>
      <c r="Q2210">
        <f t="shared" si="213"/>
        <v>42.33</v>
      </c>
      <c r="R2210" s="10" t="s">
        <v>8322</v>
      </c>
      <c r="S2210" t="s">
        <v>8327</v>
      </c>
      <c r="T2210" s="14">
        <f t="shared" si="214"/>
        <v>40946.882245370369</v>
      </c>
      <c r="U2210" s="14">
        <f t="shared" si="215"/>
        <v>41006.166666666664</v>
      </c>
      <c r="V2210">
        <f t="shared" si="216"/>
        <v>2012</v>
      </c>
    </row>
    <row r="2211" spans="1:22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 t="shared" si="211"/>
        <v>627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212"/>
        <v>151</v>
      </c>
      <c r="Q2211">
        <f t="shared" si="213"/>
        <v>50.27</v>
      </c>
      <c r="R2211" s="10" t="s">
        <v>8322</v>
      </c>
      <c r="S2211" t="s">
        <v>8327</v>
      </c>
      <c r="T2211" s="14">
        <f t="shared" si="214"/>
        <v>41732.479675925926</v>
      </c>
      <c r="U2211" s="14">
        <f t="shared" si="215"/>
        <v>41743.958333333336</v>
      </c>
      <c r="V2211">
        <f t="shared" si="216"/>
        <v>2014</v>
      </c>
    </row>
    <row r="2212" spans="1:22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 t="shared" si="211"/>
        <v>4229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212"/>
        <v>111</v>
      </c>
      <c r="Q2212">
        <f t="shared" si="213"/>
        <v>61.9</v>
      </c>
      <c r="R2212" s="10" t="s">
        <v>8322</v>
      </c>
      <c r="S2212" t="s">
        <v>8327</v>
      </c>
      <c r="T2212" s="14">
        <f t="shared" si="214"/>
        <v>40956.066087962965</v>
      </c>
      <c r="U2212" s="14">
        <f t="shared" si="215"/>
        <v>41013.73333333333</v>
      </c>
      <c r="V2212">
        <f t="shared" si="216"/>
        <v>2012</v>
      </c>
    </row>
    <row r="2213" spans="1:22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 t="shared" si="211"/>
        <v>3695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212"/>
        <v>196</v>
      </c>
      <c r="Q2213">
        <f t="shared" si="213"/>
        <v>40.75</v>
      </c>
      <c r="R2213" s="10" t="s">
        <v>8322</v>
      </c>
      <c r="S2213" t="s">
        <v>8327</v>
      </c>
      <c r="T2213" s="14">
        <f t="shared" si="214"/>
        <v>41716.785011574073</v>
      </c>
      <c r="U2213" s="14">
        <f t="shared" si="215"/>
        <v>41739.290972222225</v>
      </c>
      <c r="V2213">
        <f t="shared" si="216"/>
        <v>2014</v>
      </c>
    </row>
    <row r="2214" spans="1:22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 t="shared" si="211"/>
        <v>6432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212"/>
        <v>114</v>
      </c>
      <c r="Q2214">
        <f t="shared" si="213"/>
        <v>55.8</v>
      </c>
      <c r="R2214" s="10" t="s">
        <v>8322</v>
      </c>
      <c r="S2214" t="s">
        <v>8327</v>
      </c>
      <c r="T2214" s="14">
        <f t="shared" si="214"/>
        <v>41548.747418981482</v>
      </c>
      <c r="U2214" s="14">
        <f t="shared" si="215"/>
        <v>41582.041666666664</v>
      </c>
      <c r="V2214">
        <f t="shared" si="216"/>
        <v>2013</v>
      </c>
    </row>
    <row r="2215" spans="1:22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 t="shared" si="211"/>
        <v>8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212"/>
        <v>200</v>
      </c>
      <c r="Q2215">
        <f t="shared" si="213"/>
        <v>10</v>
      </c>
      <c r="R2215" s="10" t="s">
        <v>8322</v>
      </c>
      <c r="S2215" t="s">
        <v>8327</v>
      </c>
      <c r="T2215" s="14">
        <f t="shared" si="214"/>
        <v>42109.826145833329</v>
      </c>
      <c r="U2215" s="14">
        <f t="shared" si="215"/>
        <v>42139.826145833329</v>
      </c>
      <c r="V2215">
        <f t="shared" si="216"/>
        <v>2015</v>
      </c>
    </row>
    <row r="2216" spans="1:22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 t="shared" si="211"/>
        <v>1178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212"/>
        <v>293</v>
      </c>
      <c r="Q2216">
        <f t="shared" si="213"/>
        <v>73.13</v>
      </c>
      <c r="R2216" s="10" t="s">
        <v>8322</v>
      </c>
      <c r="S2216" t="s">
        <v>8327</v>
      </c>
      <c r="T2216" s="14">
        <f t="shared" si="214"/>
        <v>41646.792222222226</v>
      </c>
      <c r="U2216" s="14">
        <f t="shared" si="215"/>
        <v>41676.792222222226</v>
      </c>
      <c r="V2216">
        <f t="shared" si="216"/>
        <v>2014</v>
      </c>
    </row>
    <row r="2217" spans="1:22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 t="shared" si="211"/>
        <v>705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212"/>
        <v>156</v>
      </c>
      <c r="Q2217">
        <f t="shared" si="213"/>
        <v>26.06</v>
      </c>
      <c r="R2217" s="10" t="s">
        <v>8322</v>
      </c>
      <c r="S2217" t="s">
        <v>8327</v>
      </c>
      <c r="T2217" s="14">
        <f t="shared" si="214"/>
        <v>40958.717268518521</v>
      </c>
      <c r="U2217" s="14">
        <f t="shared" si="215"/>
        <v>40981.290972222225</v>
      </c>
      <c r="V2217">
        <f t="shared" si="216"/>
        <v>2012</v>
      </c>
    </row>
    <row r="2218" spans="1:22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 t="shared" si="211"/>
        <v>309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212"/>
        <v>106</v>
      </c>
      <c r="Q2218">
        <f t="shared" si="213"/>
        <v>22.64</v>
      </c>
      <c r="R2218" s="10" t="s">
        <v>8322</v>
      </c>
      <c r="S2218" t="s">
        <v>8327</v>
      </c>
      <c r="T2218" s="14">
        <f t="shared" si="214"/>
        <v>42194.751678240747</v>
      </c>
      <c r="U2218" s="14">
        <f t="shared" si="215"/>
        <v>42208.751678240747</v>
      </c>
      <c r="V2218">
        <f t="shared" si="216"/>
        <v>2015</v>
      </c>
    </row>
    <row r="2219" spans="1:22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 t="shared" si="211"/>
        <v>423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212"/>
        <v>101</v>
      </c>
      <c r="Q2219">
        <f t="shared" si="213"/>
        <v>47.22</v>
      </c>
      <c r="R2219" s="10" t="s">
        <v>8322</v>
      </c>
      <c r="S2219" t="s">
        <v>8327</v>
      </c>
      <c r="T2219" s="14">
        <f t="shared" si="214"/>
        <v>42299.776770833334</v>
      </c>
      <c r="U2219" s="14">
        <f t="shared" si="215"/>
        <v>42310.333333333328</v>
      </c>
      <c r="V2219">
        <f t="shared" si="216"/>
        <v>2015</v>
      </c>
    </row>
    <row r="2220" spans="1:22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 t="shared" si="211"/>
        <v>2228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212"/>
        <v>123</v>
      </c>
      <c r="Q2220">
        <f t="shared" si="213"/>
        <v>32.32</v>
      </c>
      <c r="R2220" s="10" t="s">
        <v>8322</v>
      </c>
      <c r="S2220" t="s">
        <v>8327</v>
      </c>
      <c r="T2220" s="14">
        <f t="shared" si="214"/>
        <v>41127.812303240738</v>
      </c>
      <c r="U2220" s="14">
        <f t="shared" si="215"/>
        <v>41150</v>
      </c>
      <c r="V2220">
        <f t="shared" si="216"/>
        <v>2012</v>
      </c>
    </row>
    <row r="2221" spans="1:22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 t="shared" si="211"/>
        <v>1008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212"/>
        <v>102</v>
      </c>
      <c r="Q2221">
        <f t="shared" si="213"/>
        <v>53.42</v>
      </c>
      <c r="R2221" s="10" t="s">
        <v>8322</v>
      </c>
      <c r="S2221" t="s">
        <v>8327</v>
      </c>
      <c r="T2221" s="14">
        <f t="shared" si="214"/>
        <v>42205.718888888892</v>
      </c>
      <c r="U2221" s="14">
        <f t="shared" si="215"/>
        <v>42235.718888888892</v>
      </c>
      <c r="V2221">
        <f t="shared" si="216"/>
        <v>2015</v>
      </c>
    </row>
    <row r="2222" spans="1:22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 t="shared" si="211"/>
        <v>3520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212"/>
        <v>101</v>
      </c>
      <c r="Q2222">
        <f t="shared" si="213"/>
        <v>51.3</v>
      </c>
      <c r="R2222" s="10" t="s">
        <v>8322</v>
      </c>
      <c r="S2222" t="s">
        <v>8327</v>
      </c>
      <c r="T2222" s="14">
        <f t="shared" si="214"/>
        <v>41452.060601851852</v>
      </c>
      <c r="U2222" s="14">
        <f t="shared" si="215"/>
        <v>41482.060601851852</v>
      </c>
      <c r="V2222">
        <f t="shared" si="216"/>
        <v>2013</v>
      </c>
    </row>
    <row r="2223" spans="1:22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 t="shared" si="211"/>
        <v>7805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212"/>
        <v>108</v>
      </c>
      <c r="Q2223">
        <f t="shared" si="213"/>
        <v>37.200000000000003</v>
      </c>
      <c r="R2223" s="10" t="s">
        <v>8330</v>
      </c>
      <c r="S2223" t="s">
        <v>8348</v>
      </c>
      <c r="T2223" s="14">
        <f t="shared" si="214"/>
        <v>42452.666770833333</v>
      </c>
      <c r="U2223" s="14">
        <f t="shared" si="215"/>
        <v>42483</v>
      </c>
      <c r="V2223">
        <f t="shared" si="216"/>
        <v>2016</v>
      </c>
    </row>
    <row r="2224" spans="1:22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 t="shared" si="211"/>
        <v>657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212"/>
        <v>163</v>
      </c>
      <c r="Q2224">
        <f t="shared" si="213"/>
        <v>27.1</v>
      </c>
      <c r="R2224" s="10" t="s">
        <v>8330</v>
      </c>
      <c r="S2224" t="s">
        <v>8348</v>
      </c>
      <c r="T2224" s="14">
        <f t="shared" si="214"/>
        <v>40906.787581018521</v>
      </c>
      <c r="U2224" s="14">
        <f t="shared" si="215"/>
        <v>40936.787581018521</v>
      </c>
      <c r="V2224">
        <f t="shared" si="216"/>
        <v>2011</v>
      </c>
    </row>
    <row r="2225" spans="1:22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 t="shared" si="211"/>
        <v>20066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212"/>
        <v>106</v>
      </c>
      <c r="Q2225">
        <f t="shared" si="213"/>
        <v>206.31</v>
      </c>
      <c r="R2225" s="10" t="s">
        <v>8330</v>
      </c>
      <c r="S2225" t="s">
        <v>8348</v>
      </c>
      <c r="T2225" s="14">
        <f t="shared" si="214"/>
        <v>42152.640833333338</v>
      </c>
      <c r="U2225" s="14">
        <f t="shared" si="215"/>
        <v>42182.640833333338</v>
      </c>
      <c r="V2225">
        <f t="shared" si="216"/>
        <v>2015</v>
      </c>
    </row>
    <row r="2226" spans="1:22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 t="shared" si="211"/>
        <v>17158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212"/>
        <v>243</v>
      </c>
      <c r="Q2226">
        <f t="shared" si="213"/>
        <v>82.15</v>
      </c>
      <c r="R2226" s="10" t="s">
        <v>8330</v>
      </c>
      <c r="S2226" t="s">
        <v>8348</v>
      </c>
      <c r="T2226" s="14">
        <f t="shared" si="214"/>
        <v>42644.667534722219</v>
      </c>
      <c r="U2226" s="14">
        <f t="shared" si="215"/>
        <v>42672.791666666672</v>
      </c>
      <c r="V2226">
        <f t="shared" si="216"/>
        <v>2016</v>
      </c>
    </row>
    <row r="2227" spans="1:22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 t="shared" si="211"/>
        <v>109708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212"/>
        <v>945</v>
      </c>
      <c r="Q2227">
        <f t="shared" si="213"/>
        <v>164.8</v>
      </c>
      <c r="R2227" s="10" t="s">
        <v>8330</v>
      </c>
      <c r="S2227" t="s">
        <v>8348</v>
      </c>
      <c r="T2227" s="14">
        <f t="shared" si="214"/>
        <v>41873.79184027778</v>
      </c>
      <c r="U2227" s="14">
        <f t="shared" si="215"/>
        <v>41903.79184027778</v>
      </c>
      <c r="V2227">
        <f t="shared" si="216"/>
        <v>2014</v>
      </c>
    </row>
    <row r="2228" spans="1:22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 t="shared" si="211"/>
        <v>18762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212"/>
        <v>108</v>
      </c>
      <c r="Q2228">
        <f t="shared" si="213"/>
        <v>60.82</v>
      </c>
      <c r="R2228" s="10" t="s">
        <v>8330</v>
      </c>
      <c r="S2228" t="s">
        <v>8348</v>
      </c>
      <c r="T2228" s="14">
        <f t="shared" si="214"/>
        <v>42381.79886574074</v>
      </c>
      <c r="U2228" s="14">
        <f t="shared" si="215"/>
        <v>42412.207638888889</v>
      </c>
      <c r="V2228">
        <f t="shared" si="216"/>
        <v>2016</v>
      </c>
    </row>
    <row r="2229" spans="1:22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 t="shared" si="211"/>
        <v>16730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212"/>
        <v>157</v>
      </c>
      <c r="Q2229">
        <f t="shared" si="213"/>
        <v>67.97</v>
      </c>
      <c r="R2229" s="10" t="s">
        <v>8330</v>
      </c>
      <c r="S2229" t="s">
        <v>8348</v>
      </c>
      <c r="T2229" s="14">
        <f t="shared" si="214"/>
        <v>41561.807349537034</v>
      </c>
      <c r="U2229" s="14">
        <f t="shared" si="215"/>
        <v>41591.849016203705</v>
      </c>
      <c r="V2229">
        <f t="shared" si="216"/>
        <v>2013</v>
      </c>
    </row>
    <row r="2230" spans="1:22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 t="shared" si="211"/>
        <v>6372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212"/>
        <v>1174</v>
      </c>
      <c r="Q2230">
        <f t="shared" si="213"/>
        <v>81.56</v>
      </c>
      <c r="R2230" s="10" t="s">
        <v>8330</v>
      </c>
      <c r="S2230" t="s">
        <v>8348</v>
      </c>
      <c r="T2230" s="14">
        <f t="shared" si="214"/>
        <v>42202.278194444443</v>
      </c>
      <c r="U2230" s="14">
        <f t="shared" si="215"/>
        <v>42232.278194444443</v>
      </c>
      <c r="V2230">
        <f t="shared" si="216"/>
        <v>2015</v>
      </c>
    </row>
    <row r="2231" spans="1:22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 t="shared" si="211"/>
        <v>10858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212"/>
        <v>171</v>
      </c>
      <c r="Q2231">
        <f t="shared" si="213"/>
        <v>25.43</v>
      </c>
      <c r="R2231" s="10" t="s">
        <v>8330</v>
      </c>
      <c r="S2231" t="s">
        <v>8348</v>
      </c>
      <c r="T2231" s="14">
        <f t="shared" si="214"/>
        <v>41484.664247685185</v>
      </c>
      <c r="U2231" s="14">
        <f t="shared" si="215"/>
        <v>41520.166666666664</v>
      </c>
      <c r="V2231">
        <f t="shared" si="216"/>
        <v>2013</v>
      </c>
    </row>
    <row r="2232" spans="1:22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 t="shared" si="211"/>
        <v>9603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212"/>
        <v>126</v>
      </c>
      <c r="Q2232">
        <f t="shared" si="213"/>
        <v>21.5</v>
      </c>
      <c r="R2232" s="10" t="s">
        <v>8330</v>
      </c>
      <c r="S2232" t="s">
        <v>8348</v>
      </c>
      <c r="T2232" s="14">
        <f t="shared" si="214"/>
        <v>41724.881099537037</v>
      </c>
      <c r="U2232" s="14">
        <f t="shared" si="215"/>
        <v>41754.881099537037</v>
      </c>
      <c r="V2232">
        <f t="shared" si="216"/>
        <v>2014</v>
      </c>
    </row>
    <row r="2233" spans="1:22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 t="shared" si="211"/>
        <v>16402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212"/>
        <v>1212</v>
      </c>
      <c r="Q2233">
        <f t="shared" si="213"/>
        <v>27.23</v>
      </c>
      <c r="R2233" s="10" t="s">
        <v>8330</v>
      </c>
      <c r="S2233" t="s">
        <v>8348</v>
      </c>
      <c r="T2233" s="14">
        <f t="shared" si="214"/>
        <v>41423.910891203705</v>
      </c>
      <c r="U2233" s="14">
        <f t="shared" si="215"/>
        <v>41450.208333333336</v>
      </c>
      <c r="V2233">
        <f t="shared" si="216"/>
        <v>2013</v>
      </c>
    </row>
    <row r="2234" spans="1:22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 t="shared" si="211"/>
        <v>14895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212"/>
        <v>496</v>
      </c>
      <c r="Q2234">
        <f t="shared" si="213"/>
        <v>25.09</v>
      </c>
      <c r="R2234" s="10" t="s">
        <v>8330</v>
      </c>
      <c r="S2234" t="s">
        <v>8348</v>
      </c>
      <c r="T2234" s="14">
        <f t="shared" si="214"/>
        <v>41806.794074074074</v>
      </c>
      <c r="U2234" s="14">
        <f t="shared" si="215"/>
        <v>41839.125</v>
      </c>
      <c r="V2234">
        <f t="shared" si="216"/>
        <v>2014</v>
      </c>
    </row>
    <row r="2235" spans="1:22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 t="shared" si="211"/>
        <v>5401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212"/>
        <v>332</v>
      </c>
      <c r="Q2235">
        <f t="shared" si="213"/>
        <v>21.23</v>
      </c>
      <c r="R2235" s="10" t="s">
        <v>8330</v>
      </c>
      <c r="S2235" t="s">
        <v>8348</v>
      </c>
      <c r="T2235" s="14">
        <f t="shared" si="214"/>
        <v>42331.378923611104</v>
      </c>
      <c r="U2235" s="14">
        <f t="shared" si="215"/>
        <v>42352</v>
      </c>
      <c r="V2235">
        <f t="shared" si="216"/>
        <v>2015</v>
      </c>
    </row>
    <row r="2236" spans="1:22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 t="shared" si="211"/>
        <v>633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212"/>
        <v>1165</v>
      </c>
      <c r="Q2236">
        <f t="shared" si="213"/>
        <v>41.61</v>
      </c>
      <c r="R2236" s="10" t="s">
        <v>8330</v>
      </c>
      <c r="S2236" t="s">
        <v>8348</v>
      </c>
      <c r="T2236" s="14">
        <f t="shared" si="214"/>
        <v>42710.824618055558</v>
      </c>
      <c r="U2236" s="14">
        <f t="shared" si="215"/>
        <v>42740.824618055558</v>
      </c>
      <c r="V2236">
        <f t="shared" si="216"/>
        <v>2016</v>
      </c>
    </row>
    <row r="2237" spans="1:22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 t="shared" si="211"/>
        <v>16466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212"/>
        <v>153</v>
      </c>
      <c r="Q2237">
        <f t="shared" si="213"/>
        <v>135.59</v>
      </c>
      <c r="R2237" s="10" t="s">
        <v>8330</v>
      </c>
      <c r="S2237" t="s">
        <v>8348</v>
      </c>
      <c r="T2237" s="14">
        <f t="shared" si="214"/>
        <v>42062.022118055553</v>
      </c>
      <c r="U2237" s="14">
        <f t="shared" si="215"/>
        <v>42091.980451388896</v>
      </c>
      <c r="V2237">
        <f t="shared" si="216"/>
        <v>2015</v>
      </c>
    </row>
    <row r="2238" spans="1:22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 t="shared" si="211"/>
        <v>8920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212"/>
        <v>537</v>
      </c>
      <c r="Q2238">
        <f t="shared" si="213"/>
        <v>22.12</v>
      </c>
      <c r="R2238" s="10" t="s">
        <v>8330</v>
      </c>
      <c r="S2238" t="s">
        <v>8348</v>
      </c>
      <c r="T2238" s="14">
        <f t="shared" si="214"/>
        <v>42371.617164351846</v>
      </c>
      <c r="U2238" s="14">
        <f t="shared" si="215"/>
        <v>42401.617164351846</v>
      </c>
      <c r="V2238">
        <f t="shared" si="216"/>
        <v>2016</v>
      </c>
    </row>
    <row r="2239" spans="1:22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 t="shared" si="211"/>
        <v>40764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212"/>
        <v>353</v>
      </c>
      <c r="Q2239">
        <f t="shared" si="213"/>
        <v>64.63</v>
      </c>
      <c r="R2239" s="10" t="s">
        <v>8330</v>
      </c>
      <c r="S2239" t="s">
        <v>8348</v>
      </c>
      <c r="T2239" s="14">
        <f t="shared" si="214"/>
        <v>41915.003275462965</v>
      </c>
      <c r="U2239" s="14">
        <f t="shared" si="215"/>
        <v>41955.332638888889</v>
      </c>
      <c r="V2239">
        <f t="shared" si="216"/>
        <v>2014</v>
      </c>
    </row>
    <row r="2240" spans="1:22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 t="shared" si="211"/>
        <v>4748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212"/>
        <v>137</v>
      </c>
      <c r="Q2240">
        <f t="shared" si="213"/>
        <v>69.569999999999993</v>
      </c>
      <c r="R2240" s="10" t="s">
        <v>8330</v>
      </c>
      <c r="S2240" t="s">
        <v>8348</v>
      </c>
      <c r="T2240" s="14">
        <f t="shared" si="214"/>
        <v>42774.621712962966</v>
      </c>
      <c r="U2240" s="14">
        <f t="shared" si="215"/>
        <v>42804.621712962966</v>
      </c>
      <c r="V2240">
        <f t="shared" si="216"/>
        <v>2017</v>
      </c>
    </row>
    <row r="2241" spans="1:22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 t="shared" si="211"/>
        <v>28503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212"/>
        <v>128</v>
      </c>
      <c r="Q2241">
        <f t="shared" si="213"/>
        <v>75.13</v>
      </c>
      <c r="R2241" s="10" t="s">
        <v>8330</v>
      </c>
      <c r="S2241" t="s">
        <v>8348</v>
      </c>
      <c r="T2241" s="14">
        <f t="shared" si="214"/>
        <v>41572.958495370374</v>
      </c>
      <c r="U2241" s="14">
        <f t="shared" si="215"/>
        <v>41609.168055555558</v>
      </c>
      <c r="V2241">
        <f t="shared" si="216"/>
        <v>2013</v>
      </c>
    </row>
    <row r="2242" spans="1:22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 t="shared" si="211"/>
        <v>9267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212"/>
        <v>271</v>
      </c>
      <c r="Q2242">
        <f t="shared" si="213"/>
        <v>140.97999999999999</v>
      </c>
      <c r="R2242" s="10" t="s">
        <v>8330</v>
      </c>
      <c r="S2242" t="s">
        <v>8348</v>
      </c>
      <c r="T2242" s="14">
        <f t="shared" si="214"/>
        <v>42452.825740740736</v>
      </c>
      <c r="U2242" s="14">
        <f t="shared" si="215"/>
        <v>42482.825740740736</v>
      </c>
      <c r="V2242">
        <f t="shared" si="216"/>
        <v>2016</v>
      </c>
    </row>
    <row r="2243" spans="1:22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 t="shared" si="211"/>
        <v>4532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si="212"/>
        <v>806</v>
      </c>
      <c r="Q2243">
        <f t="shared" si="213"/>
        <v>49.47</v>
      </c>
      <c r="R2243" s="10" t="s">
        <v>8330</v>
      </c>
      <c r="S2243" t="s">
        <v>8348</v>
      </c>
      <c r="T2243" s="14">
        <f t="shared" si="214"/>
        <v>42766.827546296292</v>
      </c>
      <c r="U2243" s="14">
        <f t="shared" si="215"/>
        <v>42796.827546296292</v>
      </c>
      <c r="V2243">
        <f t="shared" si="216"/>
        <v>2017</v>
      </c>
    </row>
    <row r="2244" spans="1:22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 t="shared" si="211"/>
        <v>73005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212"/>
        <v>1360</v>
      </c>
      <c r="Q2244">
        <f t="shared" si="213"/>
        <v>53.87</v>
      </c>
      <c r="R2244" s="10" t="s">
        <v>8330</v>
      </c>
      <c r="S2244" t="s">
        <v>8348</v>
      </c>
      <c r="T2244" s="14">
        <f t="shared" si="214"/>
        <v>41569.575613425928</v>
      </c>
      <c r="U2244" s="14">
        <f t="shared" si="215"/>
        <v>41605.126388888886</v>
      </c>
      <c r="V2244">
        <f t="shared" si="216"/>
        <v>2013</v>
      </c>
    </row>
    <row r="2245" spans="1:22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 t="shared" si="211"/>
        <v>4652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212"/>
        <v>930250</v>
      </c>
      <c r="Q2245">
        <f t="shared" si="213"/>
        <v>4.57</v>
      </c>
      <c r="R2245" s="10" t="s">
        <v>8330</v>
      </c>
      <c r="S2245" t="s">
        <v>8348</v>
      </c>
      <c r="T2245" s="14">
        <f t="shared" si="214"/>
        <v>42800.751041666663</v>
      </c>
      <c r="U2245" s="14">
        <f t="shared" si="215"/>
        <v>42807.125</v>
      </c>
      <c r="V2245">
        <f t="shared" si="216"/>
        <v>2017</v>
      </c>
    </row>
    <row r="2246" spans="1:22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 t="shared" si="211"/>
        <v>11926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212"/>
        <v>377</v>
      </c>
      <c r="Q2246">
        <f t="shared" si="213"/>
        <v>65</v>
      </c>
      <c r="R2246" s="10" t="s">
        <v>8330</v>
      </c>
      <c r="S2246" t="s">
        <v>8348</v>
      </c>
      <c r="T2246" s="14">
        <f t="shared" si="214"/>
        <v>42647.818819444445</v>
      </c>
      <c r="U2246" s="14">
        <f t="shared" si="215"/>
        <v>42659.854166666672</v>
      </c>
      <c r="V2246">
        <f t="shared" si="216"/>
        <v>2016</v>
      </c>
    </row>
    <row r="2247" spans="1:22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 t="shared" si="211"/>
        <v>54941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212"/>
        <v>2647</v>
      </c>
      <c r="Q2247">
        <f t="shared" si="213"/>
        <v>53.48</v>
      </c>
      <c r="R2247" s="10" t="s">
        <v>8330</v>
      </c>
      <c r="S2247" t="s">
        <v>8348</v>
      </c>
      <c r="T2247" s="14">
        <f t="shared" si="214"/>
        <v>41660.708530092597</v>
      </c>
      <c r="U2247" s="14">
        <f t="shared" si="215"/>
        <v>41691.75</v>
      </c>
      <c r="V2247">
        <f t="shared" si="216"/>
        <v>2014</v>
      </c>
    </row>
    <row r="2248" spans="1:22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 t="shared" si="211"/>
        <v>2502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212"/>
        <v>100</v>
      </c>
      <c r="Q2248">
        <f t="shared" si="213"/>
        <v>43.91</v>
      </c>
      <c r="R2248" s="10" t="s">
        <v>8330</v>
      </c>
      <c r="S2248" t="s">
        <v>8348</v>
      </c>
      <c r="T2248" s="14">
        <f t="shared" si="214"/>
        <v>42221.79178240741</v>
      </c>
      <c r="U2248" s="14">
        <f t="shared" si="215"/>
        <v>42251.79178240741</v>
      </c>
      <c r="V2248">
        <f t="shared" si="216"/>
        <v>2015</v>
      </c>
    </row>
    <row r="2249" spans="1:22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 t="shared" si="211"/>
        <v>18912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212"/>
        <v>104</v>
      </c>
      <c r="Q2249">
        <f t="shared" si="213"/>
        <v>50.85</v>
      </c>
      <c r="R2249" s="10" t="s">
        <v>8330</v>
      </c>
      <c r="S2249" t="s">
        <v>8348</v>
      </c>
      <c r="T2249" s="14">
        <f t="shared" si="214"/>
        <v>42200.666261574079</v>
      </c>
      <c r="U2249" s="14">
        <f t="shared" si="215"/>
        <v>42214.666261574079</v>
      </c>
      <c r="V2249">
        <f t="shared" si="216"/>
        <v>2015</v>
      </c>
    </row>
    <row r="2250" spans="1:22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 t="shared" si="211"/>
        <v>7253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212"/>
        <v>107</v>
      </c>
      <c r="Q2250">
        <f t="shared" si="213"/>
        <v>58.63</v>
      </c>
      <c r="R2250" s="10" t="s">
        <v>8330</v>
      </c>
      <c r="S2250" t="s">
        <v>8348</v>
      </c>
      <c r="T2250" s="14">
        <f t="shared" si="214"/>
        <v>42688.875902777778</v>
      </c>
      <c r="U2250" s="14">
        <f t="shared" si="215"/>
        <v>42718.875902777778</v>
      </c>
      <c r="V2250">
        <f t="shared" si="216"/>
        <v>2016</v>
      </c>
    </row>
    <row r="2251" spans="1:22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 t="shared" si="211"/>
        <v>4704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212"/>
        <v>169</v>
      </c>
      <c r="Q2251">
        <f t="shared" si="213"/>
        <v>32.82</v>
      </c>
      <c r="R2251" s="10" t="s">
        <v>8330</v>
      </c>
      <c r="S2251" t="s">
        <v>8348</v>
      </c>
      <c r="T2251" s="14">
        <f t="shared" si="214"/>
        <v>41336.703298611108</v>
      </c>
      <c r="U2251" s="14">
        <f t="shared" si="215"/>
        <v>41366.661631944444</v>
      </c>
      <c r="V2251">
        <f t="shared" si="216"/>
        <v>2013</v>
      </c>
    </row>
    <row r="2252" spans="1:22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 t="shared" si="211"/>
        <v>134389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212"/>
        <v>975</v>
      </c>
      <c r="Q2252">
        <f t="shared" si="213"/>
        <v>426.93</v>
      </c>
      <c r="R2252" s="10" t="s">
        <v>8330</v>
      </c>
      <c r="S2252" t="s">
        <v>8348</v>
      </c>
      <c r="T2252" s="14">
        <f t="shared" si="214"/>
        <v>42677.005474537036</v>
      </c>
      <c r="U2252" s="14">
        <f t="shared" si="215"/>
        <v>42707.0471412037</v>
      </c>
      <c r="V2252">
        <f t="shared" si="216"/>
        <v>2016</v>
      </c>
    </row>
    <row r="2253" spans="1:22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 t="shared" si="211"/>
        <v>9964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212"/>
        <v>134</v>
      </c>
      <c r="Q2253">
        <f t="shared" si="213"/>
        <v>23.81</v>
      </c>
      <c r="R2253" s="10" t="s">
        <v>8330</v>
      </c>
      <c r="S2253" t="s">
        <v>8348</v>
      </c>
      <c r="T2253" s="14">
        <f t="shared" si="214"/>
        <v>41846.34579861111</v>
      </c>
      <c r="U2253" s="14">
        <f t="shared" si="215"/>
        <v>41867.34579861111</v>
      </c>
      <c r="V2253">
        <f t="shared" si="216"/>
        <v>2014</v>
      </c>
    </row>
    <row r="2254" spans="1:22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 t="shared" si="211"/>
        <v>16753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212"/>
        <v>272</v>
      </c>
      <c r="Q2254">
        <f t="shared" si="213"/>
        <v>98.41</v>
      </c>
      <c r="R2254" s="10" t="s">
        <v>8330</v>
      </c>
      <c r="S2254" t="s">
        <v>8348</v>
      </c>
      <c r="T2254" s="14">
        <f t="shared" si="214"/>
        <v>42573.327986111108</v>
      </c>
      <c r="U2254" s="14">
        <f t="shared" si="215"/>
        <v>42588.327986111108</v>
      </c>
      <c r="V2254">
        <f t="shared" si="216"/>
        <v>2016</v>
      </c>
    </row>
    <row r="2255" spans="1:22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 t="shared" si="211"/>
        <v>8508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212"/>
        <v>113</v>
      </c>
      <c r="Q2255">
        <f t="shared" si="213"/>
        <v>107.32</v>
      </c>
      <c r="R2255" s="10" t="s">
        <v>8330</v>
      </c>
      <c r="S2255" t="s">
        <v>8348</v>
      </c>
      <c r="T2255" s="14">
        <f t="shared" si="214"/>
        <v>42296.631331018521</v>
      </c>
      <c r="U2255" s="14">
        <f t="shared" si="215"/>
        <v>42326.672997685186</v>
      </c>
      <c r="V2255">
        <f t="shared" si="216"/>
        <v>2015</v>
      </c>
    </row>
    <row r="2256" spans="1:22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 t="shared" si="211"/>
        <v>1400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212"/>
        <v>460</v>
      </c>
      <c r="Q2256">
        <f t="shared" si="213"/>
        <v>11.67</v>
      </c>
      <c r="R2256" s="10" t="s">
        <v>8330</v>
      </c>
      <c r="S2256" t="s">
        <v>8348</v>
      </c>
      <c r="T2256" s="14">
        <f t="shared" si="214"/>
        <v>42752.647777777776</v>
      </c>
      <c r="U2256" s="14">
        <f t="shared" si="215"/>
        <v>42759.647777777776</v>
      </c>
      <c r="V2256">
        <f t="shared" si="216"/>
        <v>2017</v>
      </c>
    </row>
    <row r="2257" spans="1:22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 t="shared" si="211"/>
        <v>7637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212"/>
        <v>287</v>
      </c>
      <c r="Q2257">
        <f t="shared" si="213"/>
        <v>41.78</v>
      </c>
      <c r="R2257" s="10" t="s">
        <v>8330</v>
      </c>
      <c r="S2257" t="s">
        <v>8348</v>
      </c>
      <c r="T2257" s="14">
        <f t="shared" si="214"/>
        <v>42467.951979166668</v>
      </c>
      <c r="U2257" s="14">
        <f t="shared" si="215"/>
        <v>42497.951979166668</v>
      </c>
      <c r="V2257">
        <f t="shared" si="216"/>
        <v>2016</v>
      </c>
    </row>
    <row r="2258" spans="1:22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 t="shared" si="211"/>
        <v>775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212"/>
        <v>223</v>
      </c>
      <c r="Q2258">
        <f t="shared" si="213"/>
        <v>21.38</v>
      </c>
      <c r="R2258" s="10" t="s">
        <v>8330</v>
      </c>
      <c r="S2258" t="s">
        <v>8348</v>
      </c>
      <c r="T2258" s="14">
        <f t="shared" si="214"/>
        <v>42682.451921296291</v>
      </c>
      <c r="U2258" s="14">
        <f t="shared" si="215"/>
        <v>42696.451921296291</v>
      </c>
      <c r="V2258">
        <f t="shared" si="216"/>
        <v>2016</v>
      </c>
    </row>
    <row r="2259" spans="1:22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 t="shared" si="211"/>
        <v>9202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212"/>
        <v>636</v>
      </c>
      <c r="Q2259">
        <f t="shared" si="213"/>
        <v>94.1</v>
      </c>
      <c r="R2259" s="10" t="s">
        <v>8330</v>
      </c>
      <c r="S2259" t="s">
        <v>8348</v>
      </c>
      <c r="T2259" s="14">
        <f t="shared" si="214"/>
        <v>42505.936678240745</v>
      </c>
      <c r="U2259" s="14">
        <f t="shared" si="215"/>
        <v>42540.958333333328</v>
      </c>
      <c r="V2259">
        <f t="shared" si="216"/>
        <v>2016</v>
      </c>
    </row>
    <row r="2260" spans="1:22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 t="shared" si="211"/>
        <v>2712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212"/>
        <v>147</v>
      </c>
      <c r="Q2260">
        <f t="shared" si="213"/>
        <v>15.72</v>
      </c>
      <c r="R2260" s="10" t="s">
        <v>8330</v>
      </c>
      <c r="S2260" t="s">
        <v>8348</v>
      </c>
      <c r="T2260" s="14">
        <f t="shared" si="214"/>
        <v>42136.75100694444</v>
      </c>
      <c r="U2260" s="14">
        <f t="shared" si="215"/>
        <v>42166.75100694444</v>
      </c>
      <c r="V2260">
        <f t="shared" si="216"/>
        <v>2015</v>
      </c>
    </row>
    <row r="2261" spans="1:22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 t="shared" si="211"/>
        <v>9836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212"/>
        <v>1867</v>
      </c>
      <c r="Q2261">
        <f t="shared" si="213"/>
        <v>90.64</v>
      </c>
      <c r="R2261" s="10" t="s">
        <v>8330</v>
      </c>
      <c r="S2261" t="s">
        <v>8348</v>
      </c>
      <c r="T2261" s="14">
        <f t="shared" si="214"/>
        <v>42702.804814814815</v>
      </c>
      <c r="U2261" s="14">
        <f t="shared" si="215"/>
        <v>42712.804814814815</v>
      </c>
      <c r="V2261">
        <f t="shared" si="216"/>
        <v>2016</v>
      </c>
    </row>
    <row r="2262" spans="1:22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 t="shared" si="211"/>
        <v>5337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212"/>
        <v>327</v>
      </c>
      <c r="Q2262">
        <f t="shared" si="213"/>
        <v>97.3</v>
      </c>
      <c r="R2262" s="10" t="s">
        <v>8330</v>
      </c>
      <c r="S2262" t="s">
        <v>8348</v>
      </c>
      <c r="T2262" s="14">
        <f t="shared" si="214"/>
        <v>41695.016782407409</v>
      </c>
      <c r="U2262" s="14">
        <f t="shared" si="215"/>
        <v>41724.975115740745</v>
      </c>
      <c r="V2262">
        <f t="shared" si="216"/>
        <v>2014</v>
      </c>
    </row>
    <row r="2263" spans="1:22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 t="shared" si="211"/>
        <v>4398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212"/>
        <v>780</v>
      </c>
      <c r="Q2263">
        <f t="shared" si="213"/>
        <v>37.119999999999997</v>
      </c>
      <c r="R2263" s="10" t="s">
        <v>8330</v>
      </c>
      <c r="S2263" t="s">
        <v>8348</v>
      </c>
      <c r="T2263" s="14">
        <f t="shared" si="214"/>
        <v>42759.724768518514</v>
      </c>
      <c r="U2263" s="14">
        <f t="shared" si="215"/>
        <v>42780.724768518514</v>
      </c>
      <c r="V2263">
        <f t="shared" si="216"/>
        <v>2017</v>
      </c>
    </row>
    <row r="2264" spans="1:22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 t="shared" si="211"/>
        <v>4194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212"/>
        <v>154</v>
      </c>
      <c r="Q2264">
        <f t="shared" si="213"/>
        <v>28.1</v>
      </c>
      <c r="R2264" s="10" t="s">
        <v>8330</v>
      </c>
      <c r="S2264" t="s">
        <v>8348</v>
      </c>
      <c r="T2264" s="14">
        <f t="shared" si="214"/>
        <v>41926.585162037038</v>
      </c>
      <c r="U2264" s="14">
        <f t="shared" si="215"/>
        <v>41961</v>
      </c>
      <c r="V2264">
        <f t="shared" si="216"/>
        <v>2014</v>
      </c>
    </row>
    <row r="2265" spans="1:22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 t="shared" si="211"/>
        <v>8083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212"/>
        <v>116</v>
      </c>
      <c r="Q2265">
        <f t="shared" si="213"/>
        <v>144.43</v>
      </c>
      <c r="R2265" s="10" t="s">
        <v>8330</v>
      </c>
      <c r="S2265" t="s">
        <v>8348</v>
      </c>
      <c r="T2265" s="14">
        <f t="shared" si="214"/>
        <v>42014.832326388889</v>
      </c>
      <c r="U2265" s="14">
        <f t="shared" si="215"/>
        <v>42035.832326388889</v>
      </c>
      <c r="V2265">
        <f t="shared" si="216"/>
        <v>2015</v>
      </c>
    </row>
    <row r="2266" spans="1:22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 t="shared" si="211"/>
        <v>8401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212"/>
        <v>180</v>
      </c>
      <c r="Q2266">
        <f t="shared" si="213"/>
        <v>24.27</v>
      </c>
      <c r="R2266" s="10" t="s">
        <v>8330</v>
      </c>
      <c r="S2266" t="s">
        <v>8348</v>
      </c>
      <c r="T2266" s="14">
        <f t="shared" si="214"/>
        <v>42496.582337962958</v>
      </c>
      <c r="U2266" s="14">
        <f t="shared" si="215"/>
        <v>42513.125</v>
      </c>
      <c r="V2266">
        <f t="shared" si="216"/>
        <v>2016</v>
      </c>
    </row>
    <row r="2267" spans="1:22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 t="shared" si="211"/>
        <v>399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212"/>
        <v>299</v>
      </c>
      <c r="Q2267">
        <f t="shared" si="213"/>
        <v>35.119999999999997</v>
      </c>
      <c r="R2267" s="10" t="s">
        <v>8330</v>
      </c>
      <c r="S2267" t="s">
        <v>8348</v>
      </c>
      <c r="T2267" s="14">
        <f t="shared" si="214"/>
        <v>42689.853090277778</v>
      </c>
      <c r="U2267" s="14">
        <f t="shared" si="215"/>
        <v>42696.853090277778</v>
      </c>
      <c r="V2267">
        <f t="shared" si="216"/>
        <v>2016</v>
      </c>
    </row>
    <row r="2268" spans="1:22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 t="shared" si="211"/>
        <v>3152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212"/>
        <v>320</v>
      </c>
      <c r="Q2268">
        <f t="shared" si="213"/>
        <v>24.76</v>
      </c>
      <c r="R2268" s="10" t="s">
        <v>8330</v>
      </c>
      <c r="S2268" t="s">
        <v>8348</v>
      </c>
      <c r="T2268" s="14">
        <f t="shared" si="214"/>
        <v>42469.874907407408</v>
      </c>
      <c r="U2268" s="14">
        <f t="shared" si="215"/>
        <v>42487.083333333328</v>
      </c>
      <c r="V2268">
        <f t="shared" si="216"/>
        <v>2016</v>
      </c>
    </row>
    <row r="2269" spans="1:22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 t="shared" ref="F2269:F2332" si="217">ROUND(AVERAGE(D2269:E2269),0)</f>
        <v>48053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ref="P2269:P2332" si="218">ROUND(E2269/D2269*100,0)</f>
        <v>381</v>
      </c>
      <c r="Q2269">
        <f t="shared" ref="Q2269:Q2332" si="219">IFERROR(ROUND(E2269/M2269,2),0)</f>
        <v>188.38</v>
      </c>
      <c r="R2269" s="10" t="s">
        <v>8330</v>
      </c>
      <c r="S2269" t="s">
        <v>8348</v>
      </c>
      <c r="T2269" s="14">
        <f t="shared" ref="T2269:T2332" si="220">(((K2269/60)/60)/24)+DATE(1970,1,1)</f>
        <v>41968.829826388886</v>
      </c>
      <c r="U2269" s="14">
        <f t="shared" ref="U2269:U2332" si="221">(((J2269/60)/60)/24)+DATE(1970,1,1)</f>
        <v>41994.041666666672</v>
      </c>
      <c r="V2269">
        <f t="shared" ref="V2269:V2332" si="222">YEAR(T2269)</f>
        <v>2014</v>
      </c>
    </row>
    <row r="2270" spans="1:22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 t="shared" si="217"/>
        <v>28364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218"/>
        <v>103</v>
      </c>
      <c r="Q2270">
        <f t="shared" si="219"/>
        <v>148.08000000000001</v>
      </c>
      <c r="R2270" s="10" t="s">
        <v>8330</v>
      </c>
      <c r="S2270" t="s">
        <v>8348</v>
      </c>
      <c r="T2270" s="14">
        <f t="shared" si="220"/>
        <v>42776.082349537035</v>
      </c>
      <c r="U2270" s="14">
        <f t="shared" si="221"/>
        <v>42806.082349537035</v>
      </c>
      <c r="V2270">
        <f t="shared" si="222"/>
        <v>2017</v>
      </c>
    </row>
    <row r="2271" spans="1:22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 t="shared" si="217"/>
        <v>23771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218"/>
        <v>1802</v>
      </c>
      <c r="Q2271">
        <f t="shared" si="219"/>
        <v>49.93</v>
      </c>
      <c r="R2271" s="10" t="s">
        <v>8330</v>
      </c>
      <c r="S2271" t="s">
        <v>8348</v>
      </c>
      <c r="T2271" s="14">
        <f t="shared" si="220"/>
        <v>42776.704432870371</v>
      </c>
      <c r="U2271" s="14">
        <f t="shared" si="221"/>
        <v>42801.208333333328</v>
      </c>
      <c r="V2271">
        <f t="shared" si="222"/>
        <v>2017</v>
      </c>
    </row>
    <row r="2272" spans="1:22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 t="shared" si="217"/>
        <v>102531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218"/>
        <v>720</v>
      </c>
      <c r="Q2272">
        <f t="shared" si="219"/>
        <v>107.82</v>
      </c>
      <c r="R2272" s="10" t="s">
        <v>8330</v>
      </c>
      <c r="S2272" t="s">
        <v>8348</v>
      </c>
      <c r="T2272" s="14">
        <f t="shared" si="220"/>
        <v>42725.869363425925</v>
      </c>
      <c r="U2272" s="14">
        <f t="shared" si="221"/>
        <v>42745.915972222225</v>
      </c>
      <c r="V2272">
        <f t="shared" si="222"/>
        <v>2016</v>
      </c>
    </row>
    <row r="2273" spans="1:22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 t="shared" si="217"/>
        <v>38309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218"/>
        <v>283</v>
      </c>
      <c r="Q2273">
        <f t="shared" si="219"/>
        <v>42.63</v>
      </c>
      <c r="R2273" s="10" t="s">
        <v>8330</v>
      </c>
      <c r="S2273" t="s">
        <v>8348</v>
      </c>
      <c r="T2273" s="14">
        <f t="shared" si="220"/>
        <v>42684.000046296293</v>
      </c>
      <c r="U2273" s="14">
        <f t="shared" si="221"/>
        <v>42714.000046296293</v>
      </c>
      <c r="V2273">
        <f t="shared" si="222"/>
        <v>2016</v>
      </c>
    </row>
    <row r="2274" spans="1:22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 t="shared" si="217"/>
        <v>7283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218"/>
        <v>1357</v>
      </c>
      <c r="Q2274">
        <f t="shared" si="219"/>
        <v>14.37</v>
      </c>
      <c r="R2274" s="10" t="s">
        <v>8330</v>
      </c>
      <c r="S2274" t="s">
        <v>8348</v>
      </c>
      <c r="T2274" s="14">
        <f t="shared" si="220"/>
        <v>42315.699490740735</v>
      </c>
      <c r="U2274" s="14">
        <f t="shared" si="221"/>
        <v>42345.699490740735</v>
      </c>
      <c r="V2274">
        <f t="shared" si="222"/>
        <v>2015</v>
      </c>
    </row>
    <row r="2275" spans="1:22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 t="shared" si="217"/>
        <v>4005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218"/>
        <v>220</v>
      </c>
      <c r="Q2275">
        <f t="shared" si="219"/>
        <v>37.479999999999997</v>
      </c>
      <c r="R2275" s="10" t="s">
        <v>8330</v>
      </c>
      <c r="S2275" t="s">
        <v>8348</v>
      </c>
      <c r="T2275" s="14">
        <f t="shared" si="220"/>
        <v>42781.549097222218</v>
      </c>
      <c r="U2275" s="14">
        <f t="shared" si="221"/>
        <v>42806.507430555561</v>
      </c>
      <c r="V2275">
        <f t="shared" si="222"/>
        <v>2017</v>
      </c>
    </row>
    <row r="2276" spans="1:22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 t="shared" si="217"/>
        <v>2745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218"/>
        <v>120</v>
      </c>
      <c r="Q2276">
        <f t="shared" si="219"/>
        <v>30.2</v>
      </c>
      <c r="R2276" s="10" t="s">
        <v>8330</v>
      </c>
      <c r="S2276" t="s">
        <v>8348</v>
      </c>
      <c r="T2276" s="14">
        <f t="shared" si="220"/>
        <v>41663.500659722224</v>
      </c>
      <c r="U2276" s="14">
        <f t="shared" si="221"/>
        <v>41693.500659722224</v>
      </c>
      <c r="V2276">
        <f t="shared" si="222"/>
        <v>2014</v>
      </c>
    </row>
    <row r="2277" spans="1:22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 t="shared" si="217"/>
        <v>1650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218"/>
        <v>408</v>
      </c>
      <c r="Q2277">
        <f t="shared" si="219"/>
        <v>33.549999999999997</v>
      </c>
      <c r="R2277" s="10" t="s">
        <v>8330</v>
      </c>
      <c r="S2277" t="s">
        <v>8348</v>
      </c>
      <c r="T2277" s="14">
        <f t="shared" si="220"/>
        <v>41965.616655092599</v>
      </c>
      <c r="U2277" s="14">
        <f t="shared" si="221"/>
        <v>41995.616655092599</v>
      </c>
      <c r="V2277">
        <f t="shared" si="222"/>
        <v>2014</v>
      </c>
    </row>
    <row r="2278" spans="1:22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 t="shared" si="217"/>
        <v>4723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218"/>
        <v>106</v>
      </c>
      <c r="Q2278">
        <f t="shared" si="219"/>
        <v>64.75</v>
      </c>
      <c r="R2278" s="10" t="s">
        <v>8330</v>
      </c>
      <c r="S2278" t="s">
        <v>8348</v>
      </c>
      <c r="T2278" s="14">
        <f t="shared" si="220"/>
        <v>41614.651493055557</v>
      </c>
      <c r="U2278" s="14">
        <f t="shared" si="221"/>
        <v>41644.651493055557</v>
      </c>
      <c r="V2278">
        <f t="shared" si="222"/>
        <v>2013</v>
      </c>
    </row>
    <row r="2279" spans="1:22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 t="shared" si="217"/>
        <v>10246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218"/>
        <v>141</v>
      </c>
      <c r="Q2279">
        <f t="shared" si="219"/>
        <v>57.93</v>
      </c>
      <c r="R2279" s="10" t="s">
        <v>8330</v>
      </c>
      <c r="S2279" t="s">
        <v>8348</v>
      </c>
      <c r="T2279" s="14">
        <f t="shared" si="220"/>
        <v>40936.678506944445</v>
      </c>
      <c r="U2279" s="14">
        <f t="shared" si="221"/>
        <v>40966.678506944445</v>
      </c>
      <c r="V2279">
        <f t="shared" si="222"/>
        <v>2012</v>
      </c>
    </row>
    <row r="2280" spans="1:22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 t="shared" si="217"/>
        <v>3707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218"/>
        <v>271</v>
      </c>
      <c r="Q2280">
        <f t="shared" si="219"/>
        <v>53.08</v>
      </c>
      <c r="R2280" s="10" t="s">
        <v>8330</v>
      </c>
      <c r="S2280" t="s">
        <v>8348</v>
      </c>
      <c r="T2280" s="14">
        <f t="shared" si="220"/>
        <v>42338.709108796291</v>
      </c>
      <c r="U2280" s="14">
        <f t="shared" si="221"/>
        <v>42372.957638888889</v>
      </c>
      <c r="V2280">
        <f t="shared" si="222"/>
        <v>2015</v>
      </c>
    </row>
    <row r="2281" spans="1:22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 t="shared" si="217"/>
        <v>1269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218"/>
        <v>154</v>
      </c>
      <c r="Q2281">
        <f t="shared" si="219"/>
        <v>48.06</v>
      </c>
      <c r="R2281" s="10" t="s">
        <v>8330</v>
      </c>
      <c r="S2281" t="s">
        <v>8348</v>
      </c>
      <c r="T2281" s="14">
        <f t="shared" si="220"/>
        <v>42020.806701388887</v>
      </c>
      <c r="U2281" s="14">
        <f t="shared" si="221"/>
        <v>42039.166666666672</v>
      </c>
      <c r="V2281">
        <f t="shared" si="222"/>
        <v>2015</v>
      </c>
    </row>
    <row r="2282" spans="1:22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 t="shared" si="217"/>
        <v>24675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218"/>
        <v>404</v>
      </c>
      <c r="Q2282">
        <f t="shared" si="219"/>
        <v>82.4</v>
      </c>
      <c r="R2282" s="10" t="s">
        <v>8330</v>
      </c>
      <c r="S2282" t="s">
        <v>8348</v>
      </c>
      <c r="T2282" s="14">
        <f t="shared" si="220"/>
        <v>42234.624895833331</v>
      </c>
      <c r="U2282" s="14">
        <f t="shared" si="221"/>
        <v>42264.624895833331</v>
      </c>
      <c r="V2282">
        <f t="shared" si="222"/>
        <v>2015</v>
      </c>
    </row>
    <row r="2283" spans="1:22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 t="shared" si="217"/>
        <v>428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218"/>
        <v>185</v>
      </c>
      <c r="Q2283">
        <f t="shared" si="219"/>
        <v>50.45</v>
      </c>
      <c r="R2283" s="10" t="s">
        <v>8322</v>
      </c>
      <c r="S2283" t="s">
        <v>8323</v>
      </c>
      <c r="T2283" s="14">
        <f t="shared" si="220"/>
        <v>40687.285844907405</v>
      </c>
      <c r="U2283" s="14">
        <f t="shared" si="221"/>
        <v>40749.284722222219</v>
      </c>
      <c r="V2283">
        <f t="shared" si="222"/>
        <v>2011</v>
      </c>
    </row>
    <row r="2284" spans="1:22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 t="shared" si="217"/>
        <v>1070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218"/>
        <v>185</v>
      </c>
      <c r="Q2284">
        <f t="shared" si="219"/>
        <v>115.83</v>
      </c>
      <c r="R2284" s="10" t="s">
        <v>8322</v>
      </c>
      <c r="S2284" t="s">
        <v>8323</v>
      </c>
      <c r="T2284" s="14">
        <f t="shared" si="220"/>
        <v>42323.17460648148</v>
      </c>
      <c r="U2284" s="14">
        <f t="shared" si="221"/>
        <v>42383.17460648148</v>
      </c>
      <c r="V2284">
        <f t="shared" si="222"/>
        <v>2015</v>
      </c>
    </row>
    <row r="2285" spans="1:22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 t="shared" si="217"/>
        <v>3013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218"/>
        <v>101</v>
      </c>
      <c r="Q2285">
        <f t="shared" si="219"/>
        <v>63.03</v>
      </c>
      <c r="R2285" s="10" t="s">
        <v>8322</v>
      </c>
      <c r="S2285" t="s">
        <v>8323</v>
      </c>
      <c r="T2285" s="14">
        <f t="shared" si="220"/>
        <v>40978.125046296293</v>
      </c>
      <c r="U2285" s="14">
        <f t="shared" si="221"/>
        <v>41038.083379629628</v>
      </c>
      <c r="V2285">
        <f t="shared" si="222"/>
        <v>2012</v>
      </c>
    </row>
    <row r="2286" spans="1:22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 t="shared" si="217"/>
        <v>6187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218"/>
        <v>106</v>
      </c>
      <c r="Q2286">
        <f t="shared" si="219"/>
        <v>108.02</v>
      </c>
      <c r="R2286" s="10" t="s">
        <v>8322</v>
      </c>
      <c r="S2286" t="s">
        <v>8323</v>
      </c>
      <c r="T2286" s="14">
        <f t="shared" si="220"/>
        <v>40585.796817129631</v>
      </c>
      <c r="U2286" s="14">
        <f t="shared" si="221"/>
        <v>40614.166666666664</v>
      </c>
      <c r="V2286">
        <f t="shared" si="222"/>
        <v>2011</v>
      </c>
    </row>
    <row r="2287" spans="1:22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 t="shared" si="217"/>
        <v>3321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218"/>
        <v>121</v>
      </c>
      <c r="Q2287">
        <f t="shared" si="219"/>
        <v>46.09</v>
      </c>
      <c r="R2287" s="10" t="s">
        <v>8322</v>
      </c>
      <c r="S2287" t="s">
        <v>8323</v>
      </c>
      <c r="T2287" s="14">
        <f t="shared" si="220"/>
        <v>41059.185682870368</v>
      </c>
      <c r="U2287" s="14">
        <f t="shared" si="221"/>
        <v>41089.185682870368</v>
      </c>
      <c r="V2287">
        <f t="shared" si="222"/>
        <v>2012</v>
      </c>
    </row>
    <row r="2288" spans="1:22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 t="shared" si="217"/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218"/>
        <v>100</v>
      </c>
      <c r="Q2288">
        <f t="shared" si="219"/>
        <v>107.21</v>
      </c>
      <c r="R2288" s="10" t="s">
        <v>8322</v>
      </c>
      <c r="S2288" t="s">
        <v>8323</v>
      </c>
      <c r="T2288" s="14">
        <f t="shared" si="220"/>
        <v>41494.963587962964</v>
      </c>
      <c r="U2288" s="14">
        <f t="shared" si="221"/>
        <v>41523.165972222225</v>
      </c>
      <c r="V2288">
        <f t="shared" si="222"/>
        <v>2013</v>
      </c>
    </row>
    <row r="2289" spans="1:22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 t="shared" si="217"/>
        <v>4949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218"/>
        <v>120</v>
      </c>
      <c r="Q2289">
        <f t="shared" si="219"/>
        <v>50.93</v>
      </c>
      <c r="R2289" s="10" t="s">
        <v>8322</v>
      </c>
      <c r="S2289" t="s">
        <v>8323</v>
      </c>
      <c r="T2289" s="14">
        <f t="shared" si="220"/>
        <v>41792.667361111111</v>
      </c>
      <c r="U2289" s="14">
        <f t="shared" si="221"/>
        <v>41813.667361111111</v>
      </c>
      <c r="V2289">
        <f t="shared" si="222"/>
        <v>2014</v>
      </c>
    </row>
    <row r="2290" spans="1:22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 t="shared" si="217"/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218"/>
        <v>100</v>
      </c>
      <c r="Q2290">
        <f t="shared" si="219"/>
        <v>40.04</v>
      </c>
      <c r="R2290" s="10" t="s">
        <v>8322</v>
      </c>
      <c r="S2290" t="s">
        <v>8323</v>
      </c>
      <c r="T2290" s="14">
        <f t="shared" si="220"/>
        <v>41067.827418981484</v>
      </c>
      <c r="U2290" s="14">
        <f t="shared" si="221"/>
        <v>41086.75</v>
      </c>
      <c r="V2290">
        <f t="shared" si="222"/>
        <v>2012</v>
      </c>
    </row>
    <row r="2291" spans="1:22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 t="shared" si="217"/>
        <v>1556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218"/>
        <v>107</v>
      </c>
      <c r="Q2291">
        <f t="shared" si="219"/>
        <v>64.44</v>
      </c>
      <c r="R2291" s="10" t="s">
        <v>8322</v>
      </c>
      <c r="S2291" t="s">
        <v>8323</v>
      </c>
      <c r="T2291" s="14">
        <f t="shared" si="220"/>
        <v>41571.998379629629</v>
      </c>
      <c r="U2291" s="14">
        <f t="shared" si="221"/>
        <v>41614.973611111112</v>
      </c>
      <c r="V2291">
        <f t="shared" si="222"/>
        <v>2013</v>
      </c>
    </row>
    <row r="2292" spans="1:22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 t="shared" si="217"/>
        <v>1531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218"/>
        <v>104</v>
      </c>
      <c r="Q2292">
        <f t="shared" si="219"/>
        <v>53.83</v>
      </c>
      <c r="R2292" s="10" t="s">
        <v>8322</v>
      </c>
      <c r="S2292" t="s">
        <v>8323</v>
      </c>
      <c r="T2292" s="14">
        <f t="shared" si="220"/>
        <v>40070.253819444442</v>
      </c>
      <c r="U2292" s="14">
        <f t="shared" si="221"/>
        <v>40148.708333333336</v>
      </c>
      <c r="V2292">
        <f t="shared" si="222"/>
        <v>2009</v>
      </c>
    </row>
    <row r="2293" spans="1:22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 t="shared" si="217"/>
        <v>3410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218"/>
        <v>173</v>
      </c>
      <c r="Q2293">
        <f t="shared" si="219"/>
        <v>100.47</v>
      </c>
      <c r="R2293" s="10" t="s">
        <v>8322</v>
      </c>
      <c r="S2293" t="s">
        <v>8323</v>
      </c>
      <c r="T2293" s="14">
        <f t="shared" si="220"/>
        <v>40987.977060185185</v>
      </c>
      <c r="U2293" s="14">
        <f t="shared" si="221"/>
        <v>41022.166666666664</v>
      </c>
      <c r="V2293">
        <f t="shared" si="222"/>
        <v>2012</v>
      </c>
    </row>
    <row r="2294" spans="1:22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 t="shared" si="217"/>
        <v>2073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218"/>
        <v>107</v>
      </c>
      <c r="Q2294">
        <f t="shared" si="219"/>
        <v>46.63</v>
      </c>
      <c r="R2294" s="10" t="s">
        <v>8322</v>
      </c>
      <c r="S2294" t="s">
        <v>8323</v>
      </c>
      <c r="T2294" s="14">
        <f t="shared" si="220"/>
        <v>40987.697638888887</v>
      </c>
      <c r="U2294" s="14">
        <f t="shared" si="221"/>
        <v>41017.697638888887</v>
      </c>
      <c r="V2294">
        <f t="shared" si="222"/>
        <v>2012</v>
      </c>
    </row>
    <row r="2295" spans="1:22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 t="shared" si="217"/>
        <v>885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218"/>
        <v>108</v>
      </c>
      <c r="Q2295">
        <f t="shared" si="219"/>
        <v>34.07</v>
      </c>
      <c r="R2295" s="10" t="s">
        <v>8322</v>
      </c>
      <c r="S2295" t="s">
        <v>8323</v>
      </c>
      <c r="T2295" s="14">
        <f t="shared" si="220"/>
        <v>41151.708321759259</v>
      </c>
      <c r="U2295" s="14">
        <f t="shared" si="221"/>
        <v>41177.165972222225</v>
      </c>
      <c r="V2295">
        <f t="shared" si="222"/>
        <v>2012</v>
      </c>
    </row>
    <row r="2296" spans="1:22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 t="shared" si="217"/>
        <v>6152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218"/>
        <v>146</v>
      </c>
      <c r="Q2296">
        <f t="shared" si="219"/>
        <v>65.209999999999994</v>
      </c>
      <c r="R2296" s="10" t="s">
        <v>8322</v>
      </c>
      <c r="S2296" t="s">
        <v>8323</v>
      </c>
      <c r="T2296" s="14">
        <f t="shared" si="220"/>
        <v>41264.72314814815</v>
      </c>
      <c r="U2296" s="14">
        <f t="shared" si="221"/>
        <v>41294.72314814815</v>
      </c>
      <c r="V2296">
        <f t="shared" si="222"/>
        <v>2012</v>
      </c>
    </row>
    <row r="2297" spans="1:22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 t="shared" si="217"/>
        <v>1352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218"/>
        <v>125</v>
      </c>
      <c r="Q2297">
        <f t="shared" si="219"/>
        <v>44.21</v>
      </c>
      <c r="R2297" s="10" t="s">
        <v>8322</v>
      </c>
      <c r="S2297" t="s">
        <v>8323</v>
      </c>
      <c r="T2297" s="14">
        <f t="shared" si="220"/>
        <v>41270.954351851848</v>
      </c>
      <c r="U2297" s="14">
        <f t="shared" si="221"/>
        <v>41300.954351851848</v>
      </c>
      <c r="V2297">
        <f t="shared" si="222"/>
        <v>2012</v>
      </c>
    </row>
    <row r="2298" spans="1:22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 t="shared" si="217"/>
        <v>8718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218"/>
        <v>149</v>
      </c>
      <c r="Q2298">
        <f t="shared" si="219"/>
        <v>71.97</v>
      </c>
      <c r="R2298" s="10" t="s">
        <v>8322</v>
      </c>
      <c r="S2298" t="s">
        <v>8323</v>
      </c>
      <c r="T2298" s="14">
        <f t="shared" si="220"/>
        <v>40927.731782407405</v>
      </c>
      <c r="U2298" s="14">
        <f t="shared" si="221"/>
        <v>40962.731782407405</v>
      </c>
      <c r="V2298">
        <f t="shared" si="222"/>
        <v>2012</v>
      </c>
    </row>
    <row r="2299" spans="1:22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 t="shared" si="217"/>
        <v>1003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218"/>
        <v>101</v>
      </c>
      <c r="Q2299">
        <f t="shared" si="219"/>
        <v>52.95</v>
      </c>
      <c r="R2299" s="10" t="s">
        <v>8322</v>
      </c>
      <c r="S2299" t="s">
        <v>8323</v>
      </c>
      <c r="T2299" s="14">
        <f t="shared" si="220"/>
        <v>40948.042233796295</v>
      </c>
      <c r="U2299" s="14">
        <f t="shared" si="221"/>
        <v>40982.165972222225</v>
      </c>
      <c r="V2299">
        <f t="shared" si="222"/>
        <v>2012</v>
      </c>
    </row>
    <row r="2300" spans="1:22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 t="shared" si="217"/>
        <v>30761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218"/>
        <v>105</v>
      </c>
      <c r="Q2300">
        <f t="shared" si="219"/>
        <v>109.45</v>
      </c>
      <c r="R2300" s="10" t="s">
        <v>8322</v>
      </c>
      <c r="S2300" t="s">
        <v>8323</v>
      </c>
      <c r="T2300" s="14">
        <f t="shared" si="220"/>
        <v>41694.84065972222</v>
      </c>
      <c r="U2300" s="14">
        <f t="shared" si="221"/>
        <v>41724.798993055556</v>
      </c>
      <c r="V2300">
        <f t="shared" si="222"/>
        <v>2014</v>
      </c>
    </row>
    <row r="2301" spans="1:22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 t="shared" si="217"/>
        <v>675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218"/>
        <v>350</v>
      </c>
      <c r="Q2301">
        <f t="shared" si="219"/>
        <v>75.040000000000006</v>
      </c>
      <c r="R2301" s="10" t="s">
        <v>8322</v>
      </c>
      <c r="S2301" t="s">
        <v>8323</v>
      </c>
      <c r="T2301" s="14">
        <f t="shared" si="220"/>
        <v>40565.032511574071</v>
      </c>
      <c r="U2301" s="14">
        <f t="shared" si="221"/>
        <v>40580.032511574071</v>
      </c>
      <c r="V2301">
        <f t="shared" si="222"/>
        <v>2011</v>
      </c>
    </row>
    <row r="2302" spans="1:22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 t="shared" si="217"/>
        <v>805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218"/>
        <v>101</v>
      </c>
      <c r="Q2302">
        <f t="shared" si="219"/>
        <v>115.71</v>
      </c>
      <c r="R2302" s="10" t="s">
        <v>8322</v>
      </c>
      <c r="S2302" t="s">
        <v>8323</v>
      </c>
      <c r="T2302" s="14">
        <f t="shared" si="220"/>
        <v>41074.727037037039</v>
      </c>
      <c r="U2302" s="14">
        <f t="shared" si="221"/>
        <v>41088.727037037039</v>
      </c>
      <c r="V2302">
        <f t="shared" si="222"/>
        <v>2012</v>
      </c>
    </row>
    <row r="2303" spans="1:22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 t="shared" si="217"/>
        <v>5840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218"/>
        <v>134</v>
      </c>
      <c r="Q2303">
        <f t="shared" si="219"/>
        <v>31.66</v>
      </c>
      <c r="R2303" s="10" t="s">
        <v>8322</v>
      </c>
      <c r="S2303" t="s">
        <v>8326</v>
      </c>
      <c r="T2303" s="14">
        <f t="shared" si="220"/>
        <v>41416.146944444445</v>
      </c>
      <c r="U2303" s="14">
        <f t="shared" si="221"/>
        <v>41446.146944444445</v>
      </c>
      <c r="V2303">
        <f t="shared" si="222"/>
        <v>2013</v>
      </c>
    </row>
    <row r="2304" spans="1:22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 t="shared" si="217"/>
        <v>3113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218"/>
        <v>171</v>
      </c>
      <c r="Q2304">
        <f t="shared" si="219"/>
        <v>46.18</v>
      </c>
      <c r="R2304" s="10" t="s">
        <v>8322</v>
      </c>
      <c r="S2304" t="s">
        <v>8326</v>
      </c>
      <c r="T2304" s="14">
        <f t="shared" si="220"/>
        <v>41605.868449074071</v>
      </c>
      <c r="U2304" s="14">
        <f t="shared" si="221"/>
        <v>41639.291666666664</v>
      </c>
      <c r="V2304">
        <f t="shared" si="222"/>
        <v>2013</v>
      </c>
    </row>
    <row r="2305" spans="1:22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 t="shared" si="217"/>
        <v>6752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218"/>
        <v>109</v>
      </c>
      <c r="Q2305">
        <f t="shared" si="219"/>
        <v>68.48</v>
      </c>
      <c r="R2305" s="10" t="s">
        <v>8322</v>
      </c>
      <c r="S2305" t="s">
        <v>8326</v>
      </c>
      <c r="T2305" s="14">
        <f t="shared" si="220"/>
        <v>40850.111064814817</v>
      </c>
      <c r="U2305" s="14">
        <f t="shared" si="221"/>
        <v>40890.152731481481</v>
      </c>
      <c r="V2305">
        <f t="shared" si="222"/>
        <v>2011</v>
      </c>
    </row>
    <row r="2306" spans="1:22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 t="shared" si="217"/>
        <v>6021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218"/>
        <v>101</v>
      </c>
      <c r="Q2306">
        <f t="shared" si="219"/>
        <v>53.47</v>
      </c>
      <c r="R2306" s="10" t="s">
        <v>8322</v>
      </c>
      <c r="S2306" t="s">
        <v>8326</v>
      </c>
      <c r="T2306" s="14">
        <f t="shared" si="220"/>
        <v>40502.815868055557</v>
      </c>
      <c r="U2306" s="14">
        <f t="shared" si="221"/>
        <v>40544.207638888889</v>
      </c>
      <c r="V2306">
        <f t="shared" si="222"/>
        <v>2010</v>
      </c>
    </row>
    <row r="2307" spans="1:22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 t="shared" si="217"/>
        <v>18111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si="218"/>
        <v>101</v>
      </c>
      <c r="Q2307">
        <f t="shared" si="219"/>
        <v>109.11</v>
      </c>
      <c r="R2307" s="10" t="s">
        <v>8322</v>
      </c>
      <c r="S2307" t="s">
        <v>8326</v>
      </c>
      <c r="T2307" s="14">
        <f t="shared" si="220"/>
        <v>41834.695277777777</v>
      </c>
      <c r="U2307" s="14">
        <f t="shared" si="221"/>
        <v>41859.75</v>
      </c>
      <c r="V2307">
        <f t="shared" si="222"/>
        <v>2014</v>
      </c>
    </row>
    <row r="2308" spans="1:22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 t="shared" si="217"/>
        <v>3618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218"/>
        <v>107</v>
      </c>
      <c r="Q2308">
        <f t="shared" si="219"/>
        <v>51.19</v>
      </c>
      <c r="R2308" s="10" t="s">
        <v>8322</v>
      </c>
      <c r="S2308" t="s">
        <v>8326</v>
      </c>
      <c r="T2308" s="14">
        <f t="shared" si="220"/>
        <v>40948.16815972222</v>
      </c>
      <c r="U2308" s="14">
        <f t="shared" si="221"/>
        <v>40978.16815972222</v>
      </c>
      <c r="V2308">
        <f t="shared" si="222"/>
        <v>2012</v>
      </c>
    </row>
    <row r="2309" spans="1:22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 t="shared" si="217"/>
        <v>2030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218"/>
        <v>107</v>
      </c>
      <c r="Q2309">
        <f t="shared" si="219"/>
        <v>27.94</v>
      </c>
      <c r="R2309" s="10" t="s">
        <v>8322</v>
      </c>
      <c r="S2309" t="s">
        <v>8326</v>
      </c>
      <c r="T2309" s="14">
        <f t="shared" si="220"/>
        <v>41004.802465277775</v>
      </c>
      <c r="U2309" s="14">
        <f t="shared" si="221"/>
        <v>41034.802407407406</v>
      </c>
      <c r="V2309">
        <f t="shared" si="222"/>
        <v>2012</v>
      </c>
    </row>
    <row r="2310" spans="1:22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 t="shared" si="217"/>
        <v>50327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218"/>
        <v>101</v>
      </c>
      <c r="Q2310">
        <f t="shared" si="219"/>
        <v>82.5</v>
      </c>
      <c r="R2310" s="10" t="s">
        <v>8322</v>
      </c>
      <c r="S2310" t="s">
        <v>8326</v>
      </c>
      <c r="T2310" s="14">
        <f t="shared" si="220"/>
        <v>41851.962916666671</v>
      </c>
      <c r="U2310" s="14">
        <f t="shared" si="221"/>
        <v>41880.041666666664</v>
      </c>
      <c r="V2310">
        <f t="shared" si="222"/>
        <v>2014</v>
      </c>
    </row>
    <row r="2311" spans="1:22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 t="shared" si="217"/>
        <v>6200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218"/>
        <v>107</v>
      </c>
      <c r="Q2311">
        <f t="shared" si="219"/>
        <v>59.82</v>
      </c>
      <c r="R2311" s="10" t="s">
        <v>8322</v>
      </c>
      <c r="S2311" t="s">
        <v>8326</v>
      </c>
      <c r="T2311" s="14">
        <f t="shared" si="220"/>
        <v>41307.987696759257</v>
      </c>
      <c r="U2311" s="14">
        <f t="shared" si="221"/>
        <v>41342.987696759257</v>
      </c>
      <c r="V2311">
        <f t="shared" si="222"/>
        <v>2013</v>
      </c>
    </row>
    <row r="2312" spans="1:22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 t="shared" si="217"/>
        <v>48918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218"/>
        <v>429</v>
      </c>
      <c r="Q2312">
        <f t="shared" si="219"/>
        <v>64.819999999999993</v>
      </c>
      <c r="R2312" s="10" t="s">
        <v>8322</v>
      </c>
      <c r="S2312" t="s">
        <v>8326</v>
      </c>
      <c r="T2312" s="14">
        <f t="shared" si="220"/>
        <v>41324.79415509259</v>
      </c>
      <c r="U2312" s="14">
        <f t="shared" si="221"/>
        <v>41354.752488425926</v>
      </c>
      <c r="V2312">
        <f t="shared" si="222"/>
        <v>2013</v>
      </c>
    </row>
    <row r="2313" spans="1:22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 t="shared" si="217"/>
        <v>9185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218"/>
        <v>104</v>
      </c>
      <c r="Q2313">
        <f t="shared" si="219"/>
        <v>90.1</v>
      </c>
      <c r="R2313" s="10" t="s">
        <v>8322</v>
      </c>
      <c r="S2313" t="s">
        <v>8326</v>
      </c>
      <c r="T2313" s="14">
        <f t="shared" si="220"/>
        <v>41736.004502314812</v>
      </c>
      <c r="U2313" s="14">
        <f t="shared" si="221"/>
        <v>41766.004502314812</v>
      </c>
      <c r="V2313">
        <f t="shared" si="222"/>
        <v>2014</v>
      </c>
    </row>
    <row r="2314" spans="1:22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 t="shared" si="217"/>
        <v>3118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218"/>
        <v>108</v>
      </c>
      <c r="Q2314">
        <f t="shared" si="219"/>
        <v>40.96</v>
      </c>
      <c r="R2314" s="10" t="s">
        <v>8322</v>
      </c>
      <c r="S2314" t="s">
        <v>8326</v>
      </c>
      <c r="T2314" s="14">
        <f t="shared" si="220"/>
        <v>41716.632847222223</v>
      </c>
      <c r="U2314" s="14">
        <f t="shared" si="221"/>
        <v>41747.958333333336</v>
      </c>
      <c r="V2314">
        <f t="shared" si="222"/>
        <v>2014</v>
      </c>
    </row>
    <row r="2315" spans="1:22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 t="shared" si="217"/>
        <v>6896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218"/>
        <v>176</v>
      </c>
      <c r="Q2315">
        <f t="shared" si="219"/>
        <v>56</v>
      </c>
      <c r="R2315" s="10" t="s">
        <v>8322</v>
      </c>
      <c r="S2315" t="s">
        <v>8326</v>
      </c>
      <c r="T2315" s="14">
        <f t="shared" si="220"/>
        <v>41002.958634259259</v>
      </c>
      <c r="U2315" s="14">
        <f t="shared" si="221"/>
        <v>41032.958634259259</v>
      </c>
      <c r="V2315">
        <f t="shared" si="222"/>
        <v>2012</v>
      </c>
    </row>
    <row r="2316" spans="1:22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 t="shared" si="217"/>
        <v>1542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218"/>
        <v>157</v>
      </c>
      <c r="Q2316">
        <f t="shared" si="219"/>
        <v>37.67</v>
      </c>
      <c r="R2316" s="10" t="s">
        <v>8322</v>
      </c>
      <c r="S2316" t="s">
        <v>8326</v>
      </c>
      <c r="T2316" s="14">
        <f t="shared" si="220"/>
        <v>41037.551585648151</v>
      </c>
      <c r="U2316" s="14">
        <f t="shared" si="221"/>
        <v>41067.551585648151</v>
      </c>
      <c r="V2316">
        <f t="shared" si="222"/>
        <v>2012</v>
      </c>
    </row>
    <row r="2317" spans="1:22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 t="shared" si="217"/>
        <v>2533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218"/>
        <v>103</v>
      </c>
      <c r="Q2317">
        <f t="shared" si="219"/>
        <v>40.08</v>
      </c>
      <c r="R2317" s="10" t="s">
        <v>8322</v>
      </c>
      <c r="S2317" t="s">
        <v>8326</v>
      </c>
      <c r="T2317" s="14">
        <f t="shared" si="220"/>
        <v>41004.72619212963</v>
      </c>
      <c r="U2317" s="14">
        <f t="shared" si="221"/>
        <v>41034.72619212963</v>
      </c>
      <c r="V2317">
        <f t="shared" si="222"/>
        <v>2012</v>
      </c>
    </row>
    <row r="2318" spans="1:22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 t="shared" si="217"/>
        <v>15303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218"/>
        <v>104</v>
      </c>
      <c r="Q2318">
        <f t="shared" si="219"/>
        <v>78.03</v>
      </c>
      <c r="R2318" s="10" t="s">
        <v>8322</v>
      </c>
      <c r="S2318" t="s">
        <v>8326</v>
      </c>
      <c r="T2318" s="14">
        <f t="shared" si="220"/>
        <v>40079.725115740745</v>
      </c>
      <c r="U2318" s="14">
        <f t="shared" si="221"/>
        <v>40156.76666666667</v>
      </c>
      <c r="V2318">
        <f t="shared" si="222"/>
        <v>2009</v>
      </c>
    </row>
    <row r="2319" spans="1:22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 t="shared" si="217"/>
        <v>408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218"/>
        <v>104</v>
      </c>
      <c r="Q2319">
        <f t="shared" si="219"/>
        <v>18.91</v>
      </c>
      <c r="R2319" s="10" t="s">
        <v>8322</v>
      </c>
      <c r="S2319" t="s">
        <v>8326</v>
      </c>
      <c r="T2319" s="14">
        <f t="shared" si="220"/>
        <v>40192.542233796295</v>
      </c>
      <c r="U2319" s="14">
        <f t="shared" si="221"/>
        <v>40224.208333333336</v>
      </c>
      <c r="V2319">
        <f t="shared" si="222"/>
        <v>2010</v>
      </c>
    </row>
    <row r="2320" spans="1:22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 t="shared" si="217"/>
        <v>5527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218"/>
        <v>121</v>
      </c>
      <c r="Q2320">
        <f t="shared" si="219"/>
        <v>37.130000000000003</v>
      </c>
      <c r="R2320" s="10" t="s">
        <v>8322</v>
      </c>
      <c r="S2320" t="s">
        <v>8326</v>
      </c>
      <c r="T2320" s="14">
        <f t="shared" si="220"/>
        <v>40050.643680555557</v>
      </c>
      <c r="U2320" s="14">
        <f t="shared" si="221"/>
        <v>40082.165972222225</v>
      </c>
      <c r="V2320">
        <f t="shared" si="222"/>
        <v>2009</v>
      </c>
    </row>
    <row r="2321" spans="1:22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 t="shared" si="217"/>
        <v>3116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218"/>
        <v>108</v>
      </c>
      <c r="Q2321">
        <f t="shared" si="219"/>
        <v>41.96</v>
      </c>
      <c r="R2321" s="10" t="s">
        <v>8322</v>
      </c>
      <c r="S2321" t="s">
        <v>8326</v>
      </c>
      <c r="T2321" s="14">
        <f t="shared" si="220"/>
        <v>41593.082002314812</v>
      </c>
      <c r="U2321" s="14">
        <f t="shared" si="221"/>
        <v>41623.082002314812</v>
      </c>
      <c r="V2321">
        <f t="shared" si="222"/>
        <v>2013</v>
      </c>
    </row>
    <row r="2322" spans="1:22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 t="shared" si="217"/>
        <v>5217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218"/>
        <v>109</v>
      </c>
      <c r="Q2322">
        <f t="shared" si="219"/>
        <v>61.04</v>
      </c>
      <c r="R2322" s="10" t="s">
        <v>8322</v>
      </c>
      <c r="S2322" t="s">
        <v>8326</v>
      </c>
      <c r="T2322" s="14">
        <f t="shared" si="220"/>
        <v>41696.817129629628</v>
      </c>
      <c r="U2322" s="14">
        <f t="shared" si="221"/>
        <v>41731.775462962964</v>
      </c>
      <c r="V2322">
        <f t="shared" si="222"/>
        <v>2014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 t="shared" si="217"/>
        <v>7344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218"/>
        <v>39</v>
      </c>
      <c r="Q2323">
        <f t="shared" si="219"/>
        <v>64.53</v>
      </c>
      <c r="R2323" s="10" t="s">
        <v>8333</v>
      </c>
      <c r="S2323" t="s">
        <v>8349</v>
      </c>
      <c r="T2323" s="14">
        <f t="shared" si="220"/>
        <v>42799.260428240741</v>
      </c>
      <c r="U2323" s="14">
        <f t="shared" si="221"/>
        <v>42829.21876157407</v>
      </c>
      <c r="V2323">
        <f t="shared" si="222"/>
        <v>2017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 t="shared" si="217"/>
        <v>1393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218"/>
        <v>3</v>
      </c>
      <c r="Q2324">
        <f t="shared" si="219"/>
        <v>21.25</v>
      </c>
      <c r="R2324" s="10" t="s">
        <v>8333</v>
      </c>
      <c r="S2324" t="s">
        <v>8349</v>
      </c>
      <c r="T2324" s="14">
        <f t="shared" si="220"/>
        <v>42804.895474537043</v>
      </c>
      <c r="U2324" s="14">
        <f t="shared" si="221"/>
        <v>42834.853807870371</v>
      </c>
      <c r="V2324">
        <f t="shared" si="222"/>
        <v>2017</v>
      </c>
    </row>
    <row r="2325" spans="1:22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 t="shared" si="217"/>
        <v>185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218"/>
        <v>48</v>
      </c>
      <c r="Q2325">
        <f t="shared" si="219"/>
        <v>30</v>
      </c>
      <c r="R2325" s="10" t="s">
        <v>8333</v>
      </c>
      <c r="S2325" t="s">
        <v>8349</v>
      </c>
      <c r="T2325" s="14">
        <f t="shared" si="220"/>
        <v>42807.755173611105</v>
      </c>
      <c r="U2325" s="14">
        <f t="shared" si="221"/>
        <v>42814.755173611105</v>
      </c>
      <c r="V2325">
        <f t="shared" si="222"/>
        <v>2017</v>
      </c>
    </row>
    <row r="2326" spans="1:22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 t="shared" si="217"/>
        <v>4528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218"/>
        <v>21</v>
      </c>
      <c r="Q2326">
        <f t="shared" si="219"/>
        <v>25.49</v>
      </c>
      <c r="R2326" s="10" t="s">
        <v>8333</v>
      </c>
      <c r="S2326" t="s">
        <v>8349</v>
      </c>
      <c r="T2326" s="14">
        <f t="shared" si="220"/>
        <v>42790.885243055556</v>
      </c>
      <c r="U2326" s="14">
        <f t="shared" si="221"/>
        <v>42820.843576388885</v>
      </c>
      <c r="V2326">
        <f t="shared" si="222"/>
        <v>2017</v>
      </c>
    </row>
    <row r="2327" spans="1:22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 t="shared" si="217"/>
        <v>540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218"/>
        <v>8</v>
      </c>
      <c r="Q2327">
        <f t="shared" si="219"/>
        <v>11.43</v>
      </c>
      <c r="R2327" s="10" t="s">
        <v>8333</v>
      </c>
      <c r="S2327" t="s">
        <v>8349</v>
      </c>
      <c r="T2327" s="14">
        <f t="shared" si="220"/>
        <v>42794.022349537037</v>
      </c>
      <c r="U2327" s="14">
        <f t="shared" si="221"/>
        <v>42823.980682870373</v>
      </c>
      <c r="V2327">
        <f t="shared" si="222"/>
        <v>2017</v>
      </c>
    </row>
    <row r="2328" spans="1:22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 t="shared" si="217"/>
        <v>7554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218"/>
        <v>1</v>
      </c>
      <c r="Q2328">
        <f t="shared" si="219"/>
        <v>108</v>
      </c>
      <c r="R2328" s="10" t="s">
        <v>8333</v>
      </c>
      <c r="S2328" t="s">
        <v>8349</v>
      </c>
      <c r="T2328" s="14">
        <f t="shared" si="220"/>
        <v>42804.034120370372</v>
      </c>
      <c r="U2328" s="14">
        <f t="shared" si="221"/>
        <v>42855.708333333328</v>
      </c>
      <c r="V2328">
        <f t="shared" si="222"/>
        <v>2017</v>
      </c>
    </row>
    <row r="2329" spans="1:22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 t="shared" si="217"/>
        <v>109567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218"/>
        <v>526</v>
      </c>
      <c r="Q2329">
        <f t="shared" si="219"/>
        <v>54.88</v>
      </c>
      <c r="R2329" s="10" t="s">
        <v>8333</v>
      </c>
      <c r="S2329" t="s">
        <v>8349</v>
      </c>
      <c r="T2329" s="14">
        <f t="shared" si="220"/>
        <v>41842.917129629634</v>
      </c>
      <c r="U2329" s="14">
        <f t="shared" si="221"/>
        <v>41877.917129629634</v>
      </c>
      <c r="V2329">
        <f t="shared" si="222"/>
        <v>2014</v>
      </c>
    </row>
    <row r="2330" spans="1:22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 t="shared" si="217"/>
        <v>17723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218"/>
        <v>254</v>
      </c>
      <c r="Q2330">
        <f t="shared" si="219"/>
        <v>47.38</v>
      </c>
      <c r="R2330" s="10" t="s">
        <v>8333</v>
      </c>
      <c r="S2330" t="s">
        <v>8349</v>
      </c>
      <c r="T2330" s="14">
        <f t="shared" si="220"/>
        <v>42139.781678240746</v>
      </c>
      <c r="U2330" s="14">
        <f t="shared" si="221"/>
        <v>42169.781678240746</v>
      </c>
      <c r="V2330">
        <f t="shared" si="222"/>
        <v>2015</v>
      </c>
    </row>
    <row r="2331" spans="1:22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 t="shared" si="217"/>
        <v>25740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218"/>
        <v>106</v>
      </c>
      <c r="Q2331">
        <f t="shared" si="219"/>
        <v>211.84</v>
      </c>
      <c r="R2331" s="10" t="s">
        <v>8333</v>
      </c>
      <c r="S2331" t="s">
        <v>8349</v>
      </c>
      <c r="T2331" s="14">
        <f t="shared" si="220"/>
        <v>41807.624374999999</v>
      </c>
      <c r="U2331" s="14">
        <f t="shared" si="221"/>
        <v>41837.624374999999</v>
      </c>
      <c r="V2331">
        <f t="shared" si="222"/>
        <v>2014</v>
      </c>
    </row>
    <row r="2332" spans="1:22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 t="shared" si="217"/>
        <v>35424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218"/>
        <v>102</v>
      </c>
      <c r="Q2332">
        <f t="shared" si="219"/>
        <v>219.93</v>
      </c>
      <c r="R2332" s="10" t="s">
        <v>8333</v>
      </c>
      <c r="S2332" t="s">
        <v>8349</v>
      </c>
      <c r="T2332" s="14">
        <f t="shared" si="220"/>
        <v>42332.89980324074</v>
      </c>
      <c r="U2332" s="14">
        <f t="shared" si="221"/>
        <v>42363</v>
      </c>
      <c r="V2332">
        <f t="shared" si="222"/>
        <v>2015</v>
      </c>
    </row>
    <row r="2333" spans="1:22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 t="shared" ref="F2333:F2396" si="223">ROUND(AVERAGE(D2333:E2333),0)</f>
        <v>9773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ref="P2333:P2396" si="224">ROUND(E2333/D2333*100,0)</f>
        <v>144</v>
      </c>
      <c r="Q2333">
        <f t="shared" ref="Q2333:Q2396" si="225">IFERROR(ROUND(E2333/M2333,2),0)</f>
        <v>40.799999999999997</v>
      </c>
      <c r="R2333" s="10" t="s">
        <v>8333</v>
      </c>
      <c r="S2333" t="s">
        <v>8349</v>
      </c>
      <c r="T2333" s="14">
        <f t="shared" ref="T2333:T2396" si="226">(((K2333/60)/60)/24)+DATE(1970,1,1)</f>
        <v>41839.005671296298</v>
      </c>
      <c r="U2333" s="14">
        <f t="shared" ref="U2333:U2396" si="227">(((J2333/60)/60)/24)+DATE(1970,1,1)</f>
        <v>41869.005671296298</v>
      </c>
      <c r="V2333">
        <f t="shared" ref="V2333:V2396" si="228">YEAR(T2333)</f>
        <v>2014</v>
      </c>
    </row>
    <row r="2334" spans="1:22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 t="shared" si="223"/>
        <v>25789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224"/>
        <v>106</v>
      </c>
      <c r="Q2334">
        <f t="shared" si="225"/>
        <v>75.5</v>
      </c>
      <c r="R2334" s="10" t="s">
        <v>8333</v>
      </c>
      <c r="S2334" t="s">
        <v>8349</v>
      </c>
      <c r="T2334" s="14">
        <f t="shared" si="226"/>
        <v>42011.628136574072</v>
      </c>
      <c r="U2334" s="14">
        <f t="shared" si="227"/>
        <v>42041.628136574072</v>
      </c>
      <c r="V2334">
        <f t="shared" si="228"/>
        <v>2015</v>
      </c>
    </row>
    <row r="2335" spans="1:22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 t="shared" si="223"/>
        <v>937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224"/>
        <v>212</v>
      </c>
      <c r="Q2335">
        <f t="shared" si="225"/>
        <v>13.54</v>
      </c>
      <c r="R2335" s="10" t="s">
        <v>8333</v>
      </c>
      <c r="S2335" t="s">
        <v>8349</v>
      </c>
      <c r="T2335" s="14">
        <f t="shared" si="226"/>
        <v>41767.650347222225</v>
      </c>
      <c r="U2335" s="14">
        <f t="shared" si="227"/>
        <v>41788.743055555555</v>
      </c>
      <c r="V2335">
        <f t="shared" si="228"/>
        <v>2014</v>
      </c>
    </row>
    <row r="2336" spans="1:22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 t="shared" si="223"/>
        <v>4039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224"/>
        <v>102</v>
      </c>
      <c r="Q2336">
        <f t="shared" si="225"/>
        <v>60.87</v>
      </c>
      <c r="R2336" s="10" t="s">
        <v>8333</v>
      </c>
      <c r="S2336" t="s">
        <v>8349</v>
      </c>
      <c r="T2336" s="14">
        <f t="shared" si="226"/>
        <v>41918.670115740737</v>
      </c>
      <c r="U2336" s="14">
        <f t="shared" si="227"/>
        <v>41948.731944444444</v>
      </c>
      <c r="V2336">
        <f t="shared" si="228"/>
        <v>2014</v>
      </c>
    </row>
    <row r="2337" spans="1:22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 t="shared" si="223"/>
        <v>25284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224"/>
        <v>102</v>
      </c>
      <c r="Q2337">
        <f t="shared" si="225"/>
        <v>115.69</v>
      </c>
      <c r="R2337" s="10" t="s">
        <v>8333</v>
      </c>
      <c r="S2337" t="s">
        <v>8349</v>
      </c>
      <c r="T2337" s="14">
        <f t="shared" si="226"/>
        <v>41771.572256944448</v>
      </c>
      <c r="U2337" s="14">
        <f t="shared" si="227"/>
        <v>41801.572256944448</v>
      </c>
      <c r="V2337">
        <f t="shared" si="228"/>
        <v>2014</v>
      </c>
    </row>
    <row r="2338" spans="1:22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 t="shared" si="223"/>
        <v>62073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224"/>
        <v>521</v>
      </c>
      <c r="Q2338">
        <f t="shared" si="225"/>
        <v>48.1</v>
      </c>
      <c r="R2338" s="10" t="s">
        <v>8333</v>
      </c>
      <c r="S2338" t="s">
        <v>8349</v>
      </c>
      <c r="T2338" s="14">
        <f t="shared" si="226"/>
        <v>41666.924710648149</v>
      </c>
      <c r="U2338" s="14">
        <f t="shared" si="227"/>
        <v>41706.924710648149</v>
      </c>
      <c r="V2338">
        <f t="shared" si="228"/>
        <v>2014</v>
      </c>
    </row>
    <row r="2339" spans="1:22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 t="shared" si="223"/>
        <v>12640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224"/>
        <v>111</v>
      </c>
      <c r="Q2339">
        <f t="shared" si="225"/>
        <v>74.180000000000007</v>
      </c>
      <c r="R2339" s="10" t="s">
        <v>8333</v>
      </c>
      <c r="S2339" t="s">
        <v>8349</v>
      </c>
      <c r="T2339" s="14">
        <f t="shared" si="226"/>
        <v>41786.640543981484</v>
      </c>
      <c r="U2339" s="14">
        <f t="shared" si="227"/>
        <v>41816.640543981484</v>
      </c>
      <c r="V2339">
        <f t="shared" si="228"/>
        <v>2014</v>
      </c>
    </row>
    <row r="2340" spans="1:22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 t="shared" si="223"/>
        <v>15086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224"/>
        <v>101</v>
      </c>
      <c r="Q2340">
        <f t="shared" si="225"/>
        <v>123.35</v>
      </c>
      <c r="R2340" s="10" t="s">
        <v>8333</v>
      </c>
      <c r="S2340" t="s">
        <v>8349</v>
      </c>
      <c r="T2340" s="14">
        <f t="shared" si="226"/>
        <v>41789.896805555552</v>
      </c>
      <c r="U2340" s="14">
        <f t="shared" si="227"/>
        <v>41819.896805555552</v>
      </c>
      <c r="V2340">
        <f t="shared" si="228"/>
        <v>2014</v>
      </c>
    </row>
    <row r="2341" spans="1:22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 t="shared" si="223"/>
        <v>49276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224"/>
        <v>294</v>
      </c>
      <c r="Q2341">
        <f t="shared" si="225"/>
        <v>66.62</v>
      </c>
      <c r="R2341" s="10" t="s">
        <v>8333</v>
      </c>
      <c r="S2341" t="s">
        <v>8349</v>
      </c>
      <c r="T2341" s="14">
        <f t="shared" si="226"/>
        <v>42692.79987268518</v>
      </c>
      <c r="U2341" s="14">
        <f t="shared" si="227"/>
        <v>42723.332638888889</v>
      </c>
      <c r="V2341">
        <f t="shared" si="228"/>
        <v>2016</v>
      </c>
    </row>
    <row r="2342" spans="1:22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 t="shared" si="223"/>
        <v>41156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224"/>
        <v>106</v>
      </c>
      <c r="Q2342">
        <f t="shared" si="225"/>
        <v>104.99</v>
      </c>
      <c r="R2342" s="10" t="s">
        <v>8333</v>
      </c>
      <c r="S2342" t="s">
        <v>8349</v>
      </c>
      <c r="T2342" s="14">
        <f t="shared" si="226"/>
        <v>42643.642800925925</v>
      </c>
      <c r="U2342" s="14">
        <f t="shared" si="227"/>
        <v>42673.642800925925</v>
      </c>
      <c r="V2342">
        <f t="shared" si="228"/>
        <v>2016</v>
      </c>
    </row>
    <row r="2343" spans="1:22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>
        <f t="shared" si="223"/>
        <v>2500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224"/>
        <v>0</v>
      </c>
      <c r="Q2343">
        <f t="shared" si="225"/>
        <v>0</v>
      </c>
      <c r="R2343" s="10" t="s">
        <v>8316</v>
      </c>
      <c r="S2343" t="s">
        <v>8317</v>
      </c>
      <c r="T2343" s="14">
        <f t="shared" si="226"/>
        <v>42167.813703703709</v>
      </c>
      <c r="U2343" s="14">
        <f t="shared" si="227"/>
        <v>42197.813703703709</v>
      </c>
      <c r="V2343">
        <f t="shared" si="228"/>
        <v>2015</v>
      </c>
    </row>
    <row r="2344" spans="1:22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>
        <f t="shared" si="223"/>
        <v>2750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224"/>
        <v>0</v>
      </c>
      <c r="Q2344">
        <f t="shared" si="225"/>
        <v>0</v>
      </c>
      <c r="R2344" s="10" t="s">
        <v>8316</v>
      </c>
      <c r="S2344" t="s">
        <v>8317</v>
      </c>
      <c r="T2344" s="14">
        <f t="shared" si="226"/>
        <v>41897.702199074076</v>
      </c>
      <c r="U2344" s="14">
        <f t="shared" si="227"/>
        <v>41918.208333333336</v>
      </c>
      <c r="V2344">
        <f t="shared" si="228"/>
        <v>2014</v>
      </c>
    </row>
    <row r="2345" spans="1:22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 t="shared" si="223"/>
        <v>5150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224"/>
        <v>3</v>
      </c>
      <c r="Q2345">
        <f t="shared" si="225"/>
        <v>300</v>
      </c>
      <c r="R2345" s="10" t="s">
        <v>8316</v>
      </c>
      <c r="S2345" t="s">
        <v>8317</v>
      </c>
      <c r="T2345" s="14">
        <f t="shared" si="226"/>
        <v>42327.825289351851</v>
      </c>
      <c r="U2345" s="14">
        <f t="shared" si="227"/>
        <v>42377.82430555555</v>
      </c>
      <c r="V2345">
        <f t="shared" si="228"/>
        <v>2015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 t="shared" si="223"/>
        <v>501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224"/>
        <v>0</v>
      </c>
      <c r="Q2346">
        <f t="shared" si="225"/>
        <v>1</v>
      </c>
      <c r="R2346" s="10" t="s">
        <v>8316</v>
      </c>
      <c r="S2346" t="s">
        <v>8317</v>
      </c>
      <c r="T2346" s="14">
        <f t="shared" si="226"/>
        <v>42515.727650462963</v>
      </c>
      <c r="U2346" s="14">
        <f t="shared" si="227"/>
        <v>42545.727650462963</v>
      </c>
      <c r="V2346">
        <f t="shared" si="228"/>
        <v>2016</v>
      </c>
    </row>
    <row r="2347" spans="1:22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>
        <f t="shared" si="223"/>
        <v>1500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224"/>
        <v>0</v>
      </c>
      <c r="Q2347">
        <f t="shared" si="225"/>
        <v>0</v>
      </c>
      <c r="R2347" s="10" t="s">
        <v>8316</v>
      </c>
      <c r="S2347" t="s">
        <v>8317</v>
      </c>
      <c r="T2347" s="14">
        <f t="shared" si="226"/>
        <v>42060.001805555556</v>
      </c>
      <c r="U2347" s="14">
        <f t="shared" si="227"/>
        <v>42094.985416666663</v>
      </c>
      <c r="V2347">
        <f t="shared" si="228"/>
        <v>2015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 t="shared" si="223"/>
        <v>30020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224"/>
        <v>0</v>
      </c>
      <c r="Q2348">
        <f t="shared" si="225"/>
        <v>13</v>
      </c>
      <c r="R2348" s="10" t="s">
        <v>8316</v>
      </c>
      <c r="S2348" t="s">
        <v>8317</v>
      </c>
      <c r="T2348" s="14">
        <f t="shared" si="226"/>
        <v>42615.79896990741</v>
      </c>
      <c r="U2348" s="14">
        <f t="shared" si="227"/>
        <v>42660.79896990741</v>
      </c>
      <c r="V2348">
        <f t="shared" si="228"/>
        <v>2016</v>
      </c>
    </row>
    <row r="2349" spans="1:22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 t="shared" si="223"/>
        <v>508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224"/>
        <v>2</v>
      </c>
      <c r="Q2349">
        <f t="shared" si="225"/>
        <v>15</v>
      </c>
      <c r="R2349" s="10" t="s">
        <v>8316</v>
      </c>
      <c r="S2349" t="s">
        <v>8317</v>
      </c>
      <c r="T2349" s="14">
        <f t="shared" si="226"/>
        <v>42577.607361111113</v>
      </c>
      <c r="U2349" s="14">
        <f t="shared" si="227"/>
        <v>42607.607361111113</v>
      </c>
      <c r="V2349">
        <f t="shared" si="228"/>
        <v>2016</v>
      </c>
    </row>
    <row r="2350" spans="1:22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 t="shared" si="223"/>
        <v>35135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224"/>
        <v>0</v>
      </c>
      <c r="Q2350">
        <f t="shared" si="225"/>
        <v>54</v>
      </c>
      <c r="R2350" s="10" t="s">
        <v>8316</v>
      </c>
      <c r="S2350" t="s">
        <v>8317</v>
      </c>
      <c r="T2350" s="14">
        <f t="shared" si="226"/>
        <v>42360.932152777779</v>
      </c>
      <c r="U2350" s="14">
        <f t="shared" si="227"/>
        <v>42420.932152777779</v>
      </c>
      <c r="V2350">
        <f t="shared" si="228"/>
        <v>2015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>
        <f t="shared" si="223"/>
        <v>237450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224"/>
        <v>0</v>
      </c>
      <c r="Q2351">
        <f t="shared" si="225"/>
        <v>0</v>
      </c>
      <c r="R2351" s="10" t="s">
        <v>8316</v>
      </c>
      <c r="S2351" t="s">
        <v>8317</v>
      </c>
      <c r="T2351" s="14">
        <f t="shared" si="226"/>
        <v>42198.775787037041</v>
      </c>
      <c r="U2351" s="14">
        <f t="shared" si="227"/>
        <v>42227.775787037041</v>
      </c>
      <c r="V2351">
        <f t="shared" si="228"/>
        <v>2015</v>
      </c>
    </row>
    <row r="2352" spans="1:22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>
        <f t="shared" si="223"/>
        <v>25000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224"/>
        <v>0</v>
      </c>
      <c r="Q2352">
        <f t="shared" si="225"/>
        <v>0</v>
      </c>
      <c r="R2352" s="10" t="s">
        <v>8316</v>
      </c>
      <c r="S2352" t="s">
        <v>8317</v>
      </c>
      <c r="T2352" s="14">
        <f t="shared" si="226"/>
        <v>42708.842245370368</v>
      </c>
      <c r="U2352" s="14">
        <f t="shared" si="227"/>
        <v>42738.842245370368</v>
      </c>
      <c r="V2352">
        <f t="shared" si="228"/>
        <v>2016</v>
      </c>
    </row>
    <row r="2353" spans="1:22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 t="shared" si="223"/>
        <v>9504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224"/>
        <v>1</v>
      </c>
      <c r="Q2353">
        <f t="shared" si="225"/>
        <v>15.43</v>
      </c>
      <c r="R2353" s="10" t="s">
        <v>8316</v>
      </c>
      <c r="S2353" t="s">
        <v>8317</v>
      </c>
      <c r="T2353" s="14">
        <f t="shared" si="226"/>
        <v>42094.101145833338</v>
      </c>
      <c r="U2353" s="14">
        <f t="shared" si="227"/>
        <v>42124.101145833338</v>
      </c>
      <c r="V2353">
        <f t="shared" si="228"/>
        <v>2015</v>
      </c>
    </row>
    <row r="2354" spans="1:22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>
        <f t="shared" si="223"/>
        <v>1000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224"/>
        <v>0</v>
      </c>
      <c r="Q2354">
        <f t="shared" si="225"/>
        <v>0</v>
      </c>
      <c r="R2354" s="10" t="s">
        <v>8316</v>
      </c>
      <c r="S2354" t="s">
        <v>8317</v>
      </c>
      <c r="T2354" s="14">
        <f t="shared" si="226"/>
        <v>42101.633703703701</v>
      </c>
      <c r="U2354" s="14">
        <f t="shared" si="227"/>
        <v>42161.633703703701</v>
      </c>
      <c r="V2354">
        <f t="shared" si="228"/>
        <v>2015</v>
      </c>
    </row>
    <row r="2355" spans="1:22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>
        <f t="shared" si="223"/>
        <v>500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224"/>
        <v>0</v>
      </c>
      <c r="Q2355">
        <f t="shared" si="225"/>
        <v>0</v>
      </c>
      <c r="R2355" s="10" t="s">
        <v>8316</v>
      </c>
      <c r="S2355" t="s">
        <v>8317</v>
      </c>
      <c r="T2355" s="14">
        <f t="shared" si="226"/>
        <v>42103.676180555558</v>
      </c>
      <c r="U2355" s="14">
        <f t="shared" si="227"/>
        <v>42115.676180555558</v>
      </c>
      <c r="V2355">
        <f t="shared" si="228"/>
        <v>2015</v>
      </c>
    </row>
    <row r="2356" spans="1:22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 t="shared" si="223"/>
        <v>17513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224"/>
        <v>0</v>
      </c>
      <c r="Q2356">
        <f t="shared" si="225"/>
        <v>25</v>
      </c>
      <c r="R2356" s="10" t="s">
        <v>8316</v>
      </c>
      <c r="S2356" t="s">
        <v>8317</v>
      </c>
      <c r="T2356" s="14">
        <f t="shared" si="226"/>
        <v>41954.722916666666</v>
      </c>
      <c r="U2356" s="14">
        <f t="shared" si="227"/>
        <v>42014.722916666666</v>
      </c>
      <c r="V2356">
        <f t="shared" si="228"/>
        <v>2014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 t="shared" si="223"/>
        <v>4028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224"/>
        <v>1</v>
      </c>
      <c r="Q2357">
        <f t="shared" si="225"/>
        <v>27.5</v>
      </c>
      <c r="R2357" s="10" t="s">
        <v>8316</v>
      </c>
      <c r="S2357" t="s">
        <v>8317</v>
      </c>
      <c r="T2357" s="14">
        <f t="shared" si="226"/>
        <v>42096.918240740735</v>
      </c>
      <c r="U2357" s="14">
        <f t="shared" si="227"/>
        <v>42126.918240740735</v>
      </c>
      <c r="V2357">
        <f t="shared" si="228"/>
        <v>2015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>
        <f t="shared" si="223"/>
        <v>5000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224"/>
        <v>0</v>
      </c>
      <c r="Q2358">
        <f t="shared" si="225"/>
        <v>0</v>
      </c>
      <c r="R2358" s="10" t="s">
        <v>8316</v>
      </c>
      <c r="S2358" t="s">
        <v>8317</v>
      </c>
      <c r="T2358" s="14">
        <f t="shared" si="226"/>
        <v>42130.78361111111</v>
      </c>
      <c r="U2358" s="14">
        <f t="shared" si="227"/>
        <v>42160.78361111111</v>
      </c>
      <c r="V2358">
        <f t="shared" si="228"/>
        <v>2015</v>
      </c>
    </row>
    <row r="2359" spans="1:22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>
        <f t="shared" si="223"/>
        <v>13500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224"/>
        <v>0</v>
      </c>
      <c r="Q2359">
        <f t="shared" si="225"/>
        <v>0</v>
      </c>
      <c r="R2359" s="10" t="s">
        <v>8316</v>
      </c>
      <c r="S2359" t="s">
        <v>8317</v>
      </c>
      <c r="T2359" s="14">
        <f t="shared" si="226"/>
        <v>42264.620115740734</v>
      </c>
      <c r="U2359" s="14">
        <f t="shared" si="227"/>
        <v>42294.620115740734</v>
      </c>
      <c r="V2359">
        <f t="shared" si="228"/>
        <v>2015</v>
      </c>
    </row>
    <row r="2360" spans="1:22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>
        <f t="shared" si="223"/>
        <v>750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224"/>
        <v>0</v>
      </c>
      <c r="Q2360">
        <f t="shared" si="225"/>
        <v>0</v>
      </c>
      <c r="R2360" s="10" t="s">
        <v>8316</v>
      </c>
      <c r="S2360" t="s">
        <v>8317</v>
      </c>
      <c r="T2360" s="14">
        <f t="shared" si="226"/>
        <v>41978.930972222224</v>
      </c>
      <c r="U2360" s="14">
        <f t="shared" si="227"/>
        <v>42035.027083333334</v>
      </c>
      <c r="V2360">
        <f t="shared" si="228"/>
        <v>2014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 t="shared" si="223"/>
        <v>4301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224"/>
        <v>15</v>
      </c>
      <c r="Q2361">
        <f t="shared" si="225"/>
        <v>367</v>
      </c>
      <c r="R2361" s="10" t="s">
        <v>8316</v>
      </c>
      <c r="S2361" t="s">
        <v>8317</v>
      </c>
      <c r="T2361" s="14">
        <f t="shared" si="226"/>
        <v>42159.649583333332</v>
      </c>
      <c r="U2361" s="14">
        <f t="shared" si="227"/>
        <v>42219.649583333332</v>
      </c>
      <c r="V2361">
        <f t="shared" si="228"/>
        <v>2015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 t="shared" si="223"/>
        <v>2501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224"/>
        <v>0</v>
      </c>
      <c r="Q2362">
        <f t="shared" si="225"/>
        <v>2</v>
      </c>
      <c r="R2362" s="10" t="s">
        <v>8316</v>
      </c>
      <c r="S2362" t="s">
        <v>8317</v>
      </c>
      <c r="T2362" s="14">
        <f t="shared" si="226"/>
        <v>42377.70694444445</v>
      </c>
      <c r="U2362" s="14">
        <f t="shared" si="227"/>
        <v>42407.70694444445</v>
      </c>
      <c r="V2362">
        <f t="shared" si="228"/>
        <v>2016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>
        <f t="shared" si="223"/>
        <v>100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224"/>
        <v>0</v>
      </c>
      <c r="Q2363">
        <f t="shared" si="225"/>
        <v>0</v>
      </c>
      <c r="R2363" s="10" t="s">
        <v>8316</v>
      </c>
      <c r="S2363" t="s">
        <v>8317</v>
      </c>
      <c r="T2363" s="14">
        <f t="shared" si="226"/>
        <v>42466.858888888892</v>
      </c>
      <c r="U2363" s="14">
        <f t="shared" si="227"/>
        <v>42490.916666666672</v>
      </c>
      <c r="V2363">
        <f t="shared" si="228"/>
        <v>2016</v>
      </c>
    </row>
    <row r="2364" spans="1:22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 t="shared" si="223"/>
        <v>270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224"/>
        <v>29</v>
      </c>
      <c r="Q2364">
        <f t="shared" si="225"/>
        <v>60</v>
      </c>
      <c r="R2364" s="10" t="s">
        <v>8316</v>
      </c>
      <c r="S2364" t="s">
        <v>8317</v>
      </c>
      <c r="T2364" s="14">
        <f t="shared" si="226"/>
        <v>41954.688310185185</v>
      </c>
      <c r="U2364" s="14">
        <f t="shared" si="227"/>
        <v>41984.688310185185</v>
      </c>
      <c r="V2364">
        <f t="shared" si="228"/>
        <v>2014</v>
      </c>
    </row>
    <row r="2365" spans="1:22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>
        <f t="shared" si="223"/>
        <v>87500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224"/>
        <v>0</v>
      </c>
      <c r="Q2365">
        <f t="shared" si="225"/>
        <v>0</v>
      </c>
      <c r="R2365" s="10" t="s">
        <v>8316</v>
      </c>
      <c r="S2365" t="s">
        <v>8317</v>
      </c>
      <c r="T2365" s="14">
        <f t="shared" si="226"/>
        <v>42322.011574074073</v>
      </c>
      <c r="U2365" s="14">
        <f t="shared" si="227"/>
        <v>42367.011574074073</v>
      </c>
      <c r="V2365">
        <f t="shared" si="228"/>
        <v>2015</v>
      </c>
    </row>
    <row r="2366" spans="1:22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>
        <f t="shared" si="223"/>
        <v>64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224"/>
        <v>0</v>
      </c>
      <c r="Q2366">
        <f t="shared" si="225"/>
        <v>0</v>
      </c>
      <c r="R2366" s="10" t="s">
        <v>8316</v>
      </c>
      <c r="S2366" t="s">
        <v>8317</v>
      </c>
      <c r="T2366" s="14">
        <f t="shared" si="226"/>
        <v>42248.934675925921</v>
      </c>
      <c r="U2366" s="14">
        <f t="shared" si="227"/>
        <v>42303.934675925921</v>
      </c>
      <c r="V2366">
        <f t="shared" si="228"/>
        <v>2015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>
        <f t="shared" si="223"/>
        <v>500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224"/>
        <v>0</v>
      </c>
      <c r="Q2367">
        <f t="shared" si="225"/>
        <v>0</v>
      </c>
      <c r="R2367" s="10" t="s">
        <v>8316</v>
      </c>
      <c r="S2367" t="s">
        <v>8317</v>
      </c>
      <c r="T2367" s="14">
        <f t="shared" si="226"/>
        <v>42346.736400462964</v>
      </c>
      <c r="U2367" s="14">
        <f t="shared" si="227"/>
        <v>42386.958333333328</v>
      </c>
      <c r="V2367">
        <f t="shared" si="228"/>
        <v>2015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 t="shared" si="223"/>
        <v>13815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224"/>
        <v>11</v>
      </c>
      <c r="Q2368">
        <f t="shared" si="225"/>
        <v>97.41</v>
      </c>
      <c r="R2368" s="10" t="s">
        <v>8316</v>
      </c>
      <c r="S2368" t="s">
        <v>8317</v>
      </c>
      <c r="T2368" s="14">
        <f t="shared" si="226"/>
        <v>42268.531631944439</v>
      </c>
      <c r="U2368" s="14">
        <f t="shared" si="227"/>
        <v>42298.531631944439</v>
      </c>
      <c r="V2368">
        <f t="shared" si="228"/>
        <v>2015</v>
      </c>
    </row>
    <row r="2369" spans="1:22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 t="shared" si="223"/>
        <v>25335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224"/>
        <v>1</v>
      </c>
      <c r="Q2369">
        <f t="shared" si="225"/>
        <v>47.86</v>
      </c>
      <c r="R2369" s="10" t="s">
        <v>8316</v>
      </c>
      <c r="S2369" t="s">
        <v>8317</v>
      </c>
      <c r="T2369" s="14">
        <f t="shared" si="226"/>
        <v>42425.970092592594</v>
      </c>
      <c r="U2369" s="14">
        <f t="shared" si="227"/>
        <v>42485.928425925929</v>
      </c>
      <c r="V2369">
        <f t="shared" si="228"/>
        <v>2016</v>
      </c>
    </row>
    <row r="2370" spans="1:22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 t="shared" si="223"/>
        <v>20050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224"/>
        <v>0</v>
      </c>
      <c r="Q2370">
        <f t="shared" si="225"/>
        <v>50</v>
      </c>
      <c r="R2370" s="10" t="s">
        <v>8316</v>
      </c>
      <c r="S2370" t="s">
        <v>8317</v>
      </c>
      <c r="T2370" s="14">
        <f t="shared" si="226"/>
        <v>42063.721817129626</v>
      </c>
      <c r="U2370" s="14">
        <f t="shared" si="227"/>
        <v>42108.680150462969</v>
      </c>
      <c r="V2370">
        <f t="shared" si="228"/>
        <v>2015</v>
      </c>
    </row>
    <row r="2371" spans="1:22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>
        <f t="shared" si="223"/>
        <v>12500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si="224"/>
        <v>0</v>
      </c>
      <c r="Q2371">
        <f t="shared" si="225"/>
        <v>0</v>
      </c>
      <c r="R2371" s="10" t="s">
        <v>8316</v>
      </c>
      <c r="S2371" t="s">
        <v>8317</v>
      </c>
      <c r="T2371" s="14">
        <f t="shared" si="226"/>
        <v>42380.812627314815</v>
      </c>
      <c r="U2371" s="14">
        <f t="shared" si="227"/>
        <v>42410.812627314815</v>
      </c>
      <c r="V2371">
        <f t="shared" si="228"/>
        <v>2016</v>
      </c>
    </row>
    <row r="2372" spans="1:22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 t="shared" si="223"/>
        <v>12541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224"/>
        <v>0</v>
      </c>
      <c r="Q2372">
        <f t="shared" si="225"/>
        <v>20.5</v>
      </c>
      <c r="R2372" s="10" t="s">
        <v>8316</v>
      </c>
      <c r="S2372" t="s">
        <v>8317</v>
      </c>
      <c r="T2372" s="14">
        <f t="shared" si="226"/>
        <v>41961.18913194444</v>
      </c>
      <c r="U2372" s="14">
        <f t="shared" si="227"/>
        <v>41991.18913194444</v>
      </c>
      <c r="V2372">
        <f t="shared" si="228"/>
        <v>2014</v>
      </c>
    </row>
    <row r="2373" spans="1:22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>
        <f t="shared" si="223"/>
        <v>1000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224"/>
        <v>0</v>
      </c>
      <c r="Q2373">
        <f t="shared" si="225"/>
        <v>0</v>
      </c>
      <c r="R2373" s="10" t="s">
        <v>8316</v>
      </c>
      <c r="S2373" t="s">
        <v>8317</v>
      </c>
      <c r="T2373" s="14">
        <f t="shared" si="226"/>
        <v>42150.777731481481</v>
      </c>
      <c r="U2373" s="14">
        <f t="shared" si="227"/>
        <v>42180.777731481481</v>
      </c>
      <c r="V2373">
        <f t="shared" si="228"/>
        <v>2015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 t="shared" si="223"/>
        <v>2840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224"/>
        <v>3</v>
      </c>
      <c r="Q2374">
        <f t="shared" si="225"/>
        <v>30</v>
      </c>
      <c r="R2374" s="10" t="s">
        <v>8316</v>
      </c>
      <c r="S2374" t="s">
        <v>8317</v>
      </c>
      <c r="T2374" s="14">
        <f t="shared" si="226"/>
        <v>42088.069108796291</v>
      </c>
      <c r="U2374" s="14">
        <f t="shared" si="227"/>
        <v>42118.069108796291</v>
      </c>
      <c r="V2374">
        <f t="shared" si="228"/>
        <v>2015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 t="shared" si="223"/>
        <v>425025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224"/>
        <v>0</v>
      </c>
      <c r="Q2375">
        <f t="shared" si="225"/>
        <v>50</v>
      </c>
      <c r="R2375" s="10" t="s">
        <v>8316</v>
      </c>
      <c r="S2375" t="s">
        <v>8317</v>
      </c>
      <c r="T2375" s="14">
        <f t="shared" si="226"/>
        <v>42215.662314814821</v>
      </c>
      <c r="U2375" s="14">
        <f t="shared" si="227"/>
        <v>42245.662314814821</v>
      </c>
      <c r="V2375">
        <f t="shared" si="228"/>
        <v>2015</v>
      </c>
    </row>
    <row r="2376" spans="1:22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 t="shared" si="223"/>
        <v>11005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224"/>
        <v>0</v>
      </c>
      <c r="Q2376">
        <f t="shared" si="225"/>
        <v>10</v>
      </c>
      <c r="R2376" s="10" t="s">
        <v>8316</v>
      </c>
      <c r="S2376" t="s">
        <v>8317</v>
      </c>
      <c r="T2376" s="14">
        <f t="shared" si="226"/>
        <v>42017.843287037031</v>
      </c>
      <c r="U2376" s="14">
        <f t="shared" si="227"/>
        <v>42047.843287037031</v>
      </c>
      <c r="V2376">
        <f t="shared" si="228"/>
        <v>2015</v>
      </c>
    </row>
    <row r="2377" spans="1:22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>
        <f t="shared" si="223"/>
        <v>5000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224"/>
        <v>0</v>
      </c>
      <c r="Q2377">
        <f t="shared" si="225"/>
        <v>0</v>
      </c>
      <c r="R2377" s="10" t="s">
        <v>8316</v>
      </c>
      <c r="S2377" t="s">
        <v>8317</v>
      </c>
      <c r="T2377" s="14">
        <f t="shared" si="226"/>
        <v>42592.836076388892</v>
      </c>
      <c r="U2377" s="14">
        <f t="shared" si="227"/>
        <v>42622.836076388892</v>
      </c>
      <c r="V2377">
        <f t="shared" si="228"/>
        <v>2016</v>
      </c>
    </row>
    <row r="2378" spans="1:22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 t="shared" si="223"/>
        <v>1663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224"/>
        <v>11</v>
      </c>
      <c r="Q2378">
        <f t="shared" si="225"/>
        <v>81.58</v>
      </c>
      <c r="R2378" s="10" t="s">
        <v>8316</v>
      </c>
      <c r="S2378" t="s">
        <v>8317</v>
      </c>
      <c r="T2378" s="14">
        <f t="shared" si="226"/>
        <v>42318.925532407404</v>
      </c>
      <c r="U2378" s="14">
        <f t="shared" si="227"/>
        <v>42348.925532407404</v>
      </c>
      <c r="V2378">
        <f t="shared" si="228"/>
        <v>2015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>
        <f t="shared" si="223"/>
        <v>1250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224"/>
        <v>0</v>
      </c>
      <c r="Q2379">
        <f t="shared" si="225"/>
        <v>0</v>
      </c>
      <c r="R2379" s="10" t="s">
        <v>8316</v>
      </c>
      <c r="S2379" t="s">
        <v>8317</v>
      </c>
      <c r="T2379" s="14">
        <f t="shared" si="226"/>
        <v>42669.870173611111</v>
      </c>
      <c r="U2379" s="14">
        <f t="shared" si="227"/>
        <v>42699.911840277782</v>
      </c>
      <c r="V2379">
        <f t="shared" si="228"/>
        <v>2016</v>
      </c>
    </row>
    <row r="2380" spans="1:22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>
        <f t="shared" si="223"/>
        <v>55000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224"/>
        <v>0</v>
      </c>
      <c r="Q2380">
        <f t="shared" si="225"/>
        <v>0</v>
      </c>
      <c r="R2380" s="10" t="s">
        <v>8316</v>
      </c>
      <c r="S2380" t="s">
        <v>8317</v>
      </c>
      <c r="T2380" s="14">
        <f t="shared" si="226"/>
        <v>42213.013078703705</v>
      </c>
      <c r="U2380" s="14">
        <f t="shared" si="227"/>
        <v>42242.013078703705</v>
      </c>
      <c r="V2380">
        <f t="shared" si="228"/>
        <v>2015</v>
      </c>
    </row>
    <row r="2381" spans="1:22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>
        <f t="shared" si="223"/>
        <v>15000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224"/>
        <v>0</v>
      </c>
      <c r="Q2381">
        <f t="shared" si="225"/>
        <v>0</v>
      </c>
      <c r="R2381" s="10" t="s">
        <v>8316</v>
      </c>
      <c r="S2381" t="s">
        <v>8317</v>
      </c>
      <c r="T2381" s="14">
        <f t="shared" si="226"/>
        <v>42237.016388888893</v>
      </c>
      <c r="U2381" s="14">
        <f t="shared" si="227"/>
        <v>42282.016388888893</v>
      </c>
      <c r="V2381">
        <f t="shared" si="228"/>
        <v>2015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 t="shared" si="223"/>
        <v>7528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224"/>
        <v>0</v>
      </c>
      <c r="Q2382">
        <f t="shared" si="225"/>
        <v>18.329999999999998</v>
      </c>
      <c r="R2382" s="10" t="s">
        <v>8316</v>
      </c>
      <c r="S2382" t="s">
        <v>8317</v>
      </c>
      <c r="T2382" s="14">
        <f t="shared" si="226"/>
        <v>42248.793310185181</v>
      </c>
      <c r="U2382" s="14">
        <f t="shared" si="227"/>
        <v>42278.793310185181</v>
      </c>
      <c r="V2382">
        <f t="shared" si="228"/>
        <v>2015</v>
      </c>
    </row>
    <row r="2383" spans="1:22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 t="shared" si="223"/>
        <v>43961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224"/>
        <v>2</v>
      </c>
      <c r="Q2383">
        <f t="shared" si="225"/>
        <v>224.43</v>
      </c>
      <c r="R2383" s="10" t="s">
        <v>8316</v>
      </c>
      <c r="S2383" t="s">
        <v>8317</v>
      </c>
      <c r="T2383" s="14">
        <f t="shared" si="226"/>
        <v>42074.935740740737</v>
      </c>
      <c r="U2383" s="14">
        <f t="shared" si="227"/>
        <v>42104.935740740737</v>
      </c>
      <c r="V2383">
        <f t="shared" si="228"/>
        <v>2015</v>
      </c>
    </row>
    <row r="2384" spans="1:22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 t="shared" si="223"/>
        <v>1538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224"/>
        <v>3</v>
      </c>
      <c r="Q2384">
        <f t="shared" si="225"/>
        <v>37.5</v>
      </c>
      <c r="R2384" s="10" t="s">
        <v>8316</v>
      </c>
      <c r="S2384" t="s">
        <v>8317</v>
      </c>
      <c r="T2384" s="14">
        <f t="shared" si="226"/>
        <v>42195.187534722223</v>
      </c>
      <c r="U2384" s="14">
        <f t="shared" si="227"/>
        <v>42220.187534722223</v>
      </c>
      <c r="V2384">
        <f t="shared" si="228"/>
        <v>2015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 t="shared" si="223"/>
        <v>5218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224"/>
        <v>4</v>
      </c>
      <c r="Q2385">
        <f t="shared" si="225"/>
        <v>145</v>
      </c>
      <c r="R2385" s="10" t="s">
        <v>8316</v>
      </c>
      <c r="S2385" t="s">
        <v>8317</v>
      </c>
      <c r="T2385" s="14">
        <f t="shared" si="226"/>
        <v>42027.056793981479</v>
      </c>
      <c r="U2385" s="14">
        <f t="shared" si="227"/>
        <v>42057.056793981479</v>
      </c>
      <c r="V2385">
        <f t="shared" si="228"/>
        <v>2015</v>
      </c>
    </row>
    <row r="2386" spans="1:22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 t="shared" si="223"/>
        <v>504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224"/>
        <v>1</v>
      </c>
      <c r="Q2386">
        <f t="shared" si="225"/>
        <v>1</v>
      </c>
      <c r="R2386" s="10" t="s">
        <v>8316</v>
      </c>
      <c r="S2386" t="s">
        <v>8317</v>
      </c>
      <c r="T2386" s="14">
        <f t="shared" si="226"/>
        <v>41927.067627314813</v>
      </c>
      <c r="U2386" s="14">
        <f t="shared" si="227"/>
        <v>41957.109293981484</v>
      </c>
      <c r="V2386">
        <f t="shared" si="228"/>
        <v>2014</v>
      </c>
    </row>
    <row r="2387" spans="1:22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 t="shared" si="223"/>
        <v>32894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224"/>
        <v>1</v>
      </c>
      <c r="Q2387">
        <f t="shared" si="225"/>
        <v>112.57</v>
      </c>
      <c r="R2387" s="10" t="s">
        <v>8316</v>
      </c>
      <c r="S2387" t="s">
        <v>8317</v>
      </c>
      <c r="T2387" s="14">
        <f t="shared" si="226"/>
        <v>42191.70175925926</v>
      </c>
      <c r="U2387" s="14">
        <f t="shared" si="227"/>
        <v>42221.70175925926</v>
      </c>
      <c r="V2387">
        <f t="shared" si="228"/>
        <v>2015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>
        <f t="shared" si="223"/>
        <v>15000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224"/>
        <v>0</v>
      </c>
      <c r="Q2388">
        <f t="shared" si="225"/>
        <v>0</v>
      </c>
      <c r="R2388" s="10" t="s">
        <v>8316</v>
      </c>
      <c r="S2388" t="s">
        <v>8317</v>
      </c>
      <c r="T2388" s="14">
        <f t="shared" si="226"/>
        <v>41954.838240740741</v>
      </c>
      <c r="U2388" s="14">
        <f t="shared" si="227"/>
        <v>42014.838240740741</v>
      </c>
      <c r="V2388">
        <f t="shared" si="228"/>
        <v>2014</v>
      </c>
    </row>
    <row r="2389" spans="1:22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 t="shared" si="223"/>
        <v>75513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224"/>
        <v>1</v>
      </c>
      <c r="Q2389">
        <f t="shared" si="225"/>
        <v>342</v>
      </c>
      <c r="R2389" s="10" t="s">
        <v>8316</v>
      </c>
      <c r="S2389" t="s">
        <v>8317</v>
      </c>
      <c r="T2389" s="14">
        <f t="shared" si="226"/>
        <v>42528.626620370371</v>
      </c>
      <c r="U2389" s="14">
        <f t="shared" si="227"/>
        <v>42573.626620370371</v>
      </c>
      <c r="V2389">
        <f t="shared" si="228"/>
        <v>2016</v>
      </c>
    </row>
    <row r="2390" spans="1:22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 t="shared" si="223"/>
        <v>18732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224"/>
        <v>1</v>
      </c>
      <c r="Q2390">
        <f t="shared" si="225"/>
        <v>57.88</v>
      </c>
      <c r="R2390" s="10" t="s">
        <v>8316</v>
      </c>
      <c r="S2390" t="s">
        <v>8317</v>
      </c>
      <c r="T2390" s="14">
        <f t="shared" si="226"/>
        <v>41989.853692129633</v>
      </c>
      <c r="U2390" s="14">
        <f t="shared" si="227"/>
        <v>42019.811805555553</v>
      </c>
      <c r="V2390">
        <f t="shared" si="228"/>
        <v>2014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 t="shared" si="223"/>
        <v>8015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224"/>
        <v>0</v>
      </c>
      <c r="Q2391">
        <f t="shared" si="225"/>
        <v>30</v>
      </c>
      <c r="R2391" s="10" t="s">
        <v>8316</v>
      </c>
      <c r="S2391" t="s">
        <v>8317</v>
      </c>
      <c r="T2391" s="14">
        <f t="shared" si="226"/>
        <v>42179.653379629628</v>
      </c>
      <c r="U2391" s="14">
        <f t="shared" si="227"/>
        <v>42210.915972222225</v>
      </c>
      <c r="V2391">
        <f t="shared" si="228"/>
        <v>2015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>
        <f t="shared" si="223"/>
        <v>255000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224"/>
        <v>0</v>
      </c>
      <c r="Q2392">
        <f t="shared" si="225"/>
        <v>0</v>
      </c>
      <c r="R2392" s="10" t="s">
        <v>8316</v>
      </c>
      <c r="S2392" t="s">
        <v>8317</v>
      </c>
      <c r="T2392" s="14">
        <f t="shared" si="226"/>
        <v>41968.262314814812</v>
      </c>
      <c r="U2392" s="14">
        <f t="shared" si="227"/>
        <v>42008.262314814812</v>
      </c>
      <c r="V2392">
        <f t="shared" si="228"/>
        <v>2014</v>
      </c>
    </row>
    <row r="2393" spans="1:22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 t="shared" si="223"/>
        <v>10013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224"/>
        <v>0</v>
      </c>
      <c r="Q2393">
        <f t="shared" si="225"/>
        <v>25</v>
      </c>
      <c r="R2393" s="10" t="s">
        <v>8316</v>
      </c>
      <c r="S2393" t="s">
        <v>8317</v>
      </c>
      <c r="T2393" s="14">
        <f t="shared" si="226"/>
        <v>42064.794490740736</v>
      </c>
      <c r="U2393" s="14">
        <f t="shared" si="227"/>
        <v>42094.752824074079</v>
      </c>
      <c r="V2393">
        <f t="shared" si="228"/>
        <v>2015</v>
      </c>
    </row>
    <row r="2394" spans="1:22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>
        <f t="shared" si="223"/>
        <v>2100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224"/>
        <v>0</v>
      </c>
      <c r="Q2394">
        <f t="shared" si="225"/>
        <v>0</v>
      </c>
      <c r="R2394" s="10" t="s">
        <v>8316</v>
      </c>
      <c r="S2394" t="s">
        <v>8317</v>
      </c>
      <c r="T2394" s="14">
        <f t="shared" si="226"/>
        <v>42276.120636574073</v>
      </c>
      <c r="U2394" s="14">
        <f t="shared" si="227"/>
        <v>42306.120636574073</v>
      </c>
      <c r="V2394">
        <f t="shared" si="228"/>
        <v>2015</v>
      </c>
    </row>
    <row r="2395" spans="1:22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 t="shared" si="223"/>
        <v>50025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224"/>
        <v>0</v>
      </c>
      <c r="Q2395">
        <f t="shared" si="225"/>
        <v>50</v>
      </c>
      <c r="R2395" s="10" t="s">
        <v>8316</v>
      </c>
      <c r="S2395" t="s">
        <v>8317</v>
      </c>
      <c r="T2395" s="14">
        <f t="shared" si="226"/>
        <v>42194.648344907408</v>
      </c>
      <c r="U2395" s="14">
        <f t="shared" si="227"/>
        <v>42224.648344907408</v>
      </c>
      <c r="V2395">
        <f t="shared" si="228"/>
        <v>2015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 t="shared" si="223"/>
        <v>2502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224"/>
        <v>0</v>
      </c>
      <c r="Q2396">
        <f t="shared" si="225"/>
        <v>1.5</v>
      </c>
      <c r="R2396" s="10" t="s">
        <v>8316</v>
      </c>
      <c r="S2396" t="s">
        <v>8317</v>
      </c>
      <c r="T2396" s="14">
        <f t="shared" si="226"/>
        <v>42031.362187499995</v>
      </c>
      <c r="U2396" s="14">
        <f t="shared" si="227"/>
        <v>42061.362187499995</v>
      </c>
      <c r="V2396">
        <f t="shared" si="228"/>
        <v>2015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>
        <f t="shared" ref="F2397:F2460" si="229">ROUND(AVERAGE(D2397:E2397),0)</f>
        <v>16500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ref="P2397:P2460" si="230">ROUND(E2397/D2397*100,0)</f>
        <v>0</v>
      </c>
      <c r="Q2397">
        <f t="shared" ref="Q2397:Q2460" si="231">IFERROR(ROUND(E2397/M2397,2),0)</f>
        <v>0</v>
      </c>
      <c r="R2397" s="10" t="s">
        <v>8316</v>
      </c>
      <c r="S2397" t="s">
        <v>8317</v>
      </c>
      <c r="T2397" s="14">
        <f t="shared" ref="T2397:T2460" si="232">(((K2397/60)/60)/24)+DATE(1970,1,1)</f>
        <v>42717.121377314819</v>
      </c>
      <c r="U2397" s="14">
        <f t="shared" ref="U2397:U2460" si="233">(((J2397/60)/60)/24)+DATE(1970,1,1)</f>
        <v>42745.372916666667</v>
      </c>
      <c r="V2397">
        <f t="shared" ref="V2397:V2460" si="234">YEAR(T2397)</f>
        <v>2016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 t="shared" si="229"/>
        <v>2505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230"/>
        <v>0</v>
      </c>
      <c r="Q2398">
        <f t="shared" si="231"/>
        <v>10</v>
      </c>
      <c r="R2398" s="10" t="s">
        <v>8316</v>
      </c>
      <c r="S2398" t="s">
        <v>8317</v>
      </c>
      <c r="T2398" s="14">
        <f t="shared" si="232"/>
        <v>42262.849050925928</v>
      </c>
      <c r="U2398" s="14">
        <f t="shared" si="233"/>
        <v>42292.849050925928</v>
      </c>
      <c r="V2398">
        <f t="shared" si="234"/>
        <v>2015</v>
      </c>
    </row>
    <row r="2399" spans="1:22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>
        <f t="shared" si="229"/>
        <v>62000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230"/>
        <v>0</v>
      </c>
      <c r="Q2399">
        <f t="shared" si="231"/>
        <v>0</v>
      </c>
      <c r="R2399" s="10" t="s">
        <v>8316</v>
      </c>
      <c r="S2399" t="s">
        <v>8317</v>
      </c>
      <c r="T2399" s="14">
        <f t="shared" si="232"/>
        <v>41976.88490740741</v>
      </c>
      <c r="U2399" s="14">
        <f t="shared" si="233"/>
        <v>42006.88490740741</v>
      </c>
      <c r="V2399">
        <f t="shared" si="234"/>
        <v>2014</v>
      </c>
    </row>
    <row r="2400" spans="1:22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>
        <f t="shared" si="229"/>
        <v>2000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230"/>
        <v>0</v>
      </c>
      <c r="Q2400">
        <f t="shared" si="231"/>
        <v>0</v>
      </c>
      <c r="R2400" s="10" t="s">
        <v>8316</v>
      </c>
      <c r="S2400" t="s">
        <v>8317</v>
      </c>
      <c r="T2400" s="14">
        <f t="shared" si="232"/>
        <v>42157.916481481487</v>
      </c>
      <c r="U2400" s="14">
        <f t="shared" si="233"/>
        <v>42187.916481481487</v>
      </c>
      <c r="V2400">
        <f t="shared" si="234"/>
        <v>2015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>
        <f t="shared" si="229"/>
        <v>6500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230"/>
        <v>0</v>
      </c>
      <c r="Q2401">
        <f t="shared" si="231"/>
        <v>0</v>
      </c>
      <c r="R2401" s="10" t="s">
        <v>8316</v>
      </c>
      <c r="S2401" t="s">
        <v>8317</v>
      </c>
      <c r="T2401" s="14">
        <f t="shared" si="232"/>
        <v>41956.853078703702</v>
      </c>
      <c r="U2401" s="14">
        <f t="shared" si="233"/>
        <v>41991.853078703702</v>
      </c>
      <c r="V2401">
        <f t="shared" si="234"/>
        <v>2014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>
        <f t="shared" si="229"/>
        <v>25000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230"/>
        <v>0</v>
      </c>
      <c r="Q2402">
        <f t="shared" si="231"/>
        <v>0</v>
      </c>
      <c r="R2402" s="10" t="s">
        <v>8316</v>
      </c>
      <c r="S2402" t="s">
        <v>8317</v>
      </c>
      <c r="T2402" s="14">
        <f t="shared" si="232"/>
        <v>42444.268101851849</v>
      </c>
      <c r="U2402" s="14">
        <f t="shared" si="233"/>
        <v>42474.268101851849</v>
      </c>
      <c r="V2402">
        <f t="shared" si="234"/>
        <v>2016</v>
      </c>
    </row>
    <row r="2403" spans="1:22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 t="shared" si="229"/>
        <v>14101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230"/>
        <v>1</v>
      </c>
      <c r="Q2403">
        <f t="shared" si="231"/>
        <v>22.33</v>
      </c>
      <c r="R2403" s="10" t="s">
        <v>8333</v>
      </c>
      <c r="S2403" t="s">
        <v>8334</v>
      </c>
      <c r="T2403" s="14">
        <f t="shared" si="232"/>
        <v>42374.822870370372</v>
      </c>
      <c r="U2403" s="14">
        <f t="shared" si="233"/>
        <v>42434.822870370372</v>
      </c>
      <c r="V2403">
        <f t="shared" si="234"/>
        <v>2016</v>
      </c>
    </row>
    <row r="2404" spans="1:22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 t="shared" si="229"/>
        <v>6026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230"/>
        <v>0</v>
      </c>
      <c r="Q2404">
        <f t="shared" si="231"/>
        <v>52</v>
      </c>
      <c r="R2404" s="10" t="s">
        <v>8333</v>
      </c>
      <c r="S2404" t="s">
        <v>8334</v>
      </c>
      <c r="T2404" s="14">
        <f t="shared" si="232"/>
        <v>42107.679756944446</v>
      </c>
      <c r="U2404" s="14">
        <f t="shared" si="233"/>
        <v>42137.679756944446</v>
      </c>
      <c r="V2404">
        <f t="shared" si="234"/>
        <v>2015</v>
      </c>
    </row>
    <row r="2405" spans="1:22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 t="shared" si="229"/>
        <v>701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230"/>
        <v>17</v>
      </c>
      <c r="Q2405">
        <f t="shared" si="231"/>
        <v>16.829999999999998</v>
      </c>
      <c r="R2405" s="10" t="s">
        <v>8333</v>
      </c>
      <c r="S2405" t="s">
        <v>8334</v>
      </c>
      <c r="T2405" s="14">
        <f t="shared" si="232"/>
        <v>42399.882615740738</v>
      </c>
      <c r="U2405" s="14">
        <f t="shared" si="233"/>
        <v>42459.840949074074</v>
      </c>
      <c r="V2405">
        <f t="shared" si="234"/>
        <v>2016</v>
      </c>
    </row>
    <row r="2406" spans="1:22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>
        <f t="shared" si="229"/>
        <v>7500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230"/>
        <v>0</v>
      </c>
      <c r="Q2406">
        <f t="shared" si="231"/>
        <v>0</v>
      </c>
      <c r="R2406" s="10" t="s">
        <v>8333</v>
      </c>
      <c r="S2406" t="s">
        <v>8334</v>
      </c>
      <c r="T2406" s="14">
        <f t="shared" si="232"/>
        <v>42342.03943287037</v>
      </c>
      <c r="U2406" s="14">
        <f t="shared" si="233"/>
        <v>42372.03943287037</v>
      </c>
      <c r="V2406">
        <f t="shared" si="234"/>
        <v>2015</v>
      </c>
    </row>
    <row r="2407" spans="1:22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 t="shared" si="229"/>
        <v>3063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230"/>
        <v>23</v>
      </c>
      <c r="Q2407">
        <f t="shared" si="231"/>
        <v>56.3</v>
      </c>
      <c r="R2407" s="10" t="s">
        <v>8333</v>
      </c>
      <c r="S2407" t="s">
        <v>8334</v>
      </c>
      <c r="T2407" s="14">
        <f t="shared" si="232"/>
        <v>42595.585358796292</v>
      </c>
      <c r="U2407" s="14">
        <f t="shared" si="233"/>
        <v>42616.585358796292</v>
      </c>
      <c r="V2407">
        <f t="shared" si="234"/>
        <v>2016</v>
      </c>
    </row>
    <row r="2408" spans="1:22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 t="shared" si="229"/>
        <v>2298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230"/>
        <v>41</v>
      </c>
      <c r="Q2408">
        <f t="shared" si="231"/>
        <v>84.06</v>
      </c>
      <c r="R2408" s="10" t="s">
        <v>8333</v>
      </c>
      <c r="S2408" t="s">
        <v>8334</v>
      </c>
      <c r="T2408" s="14">
        <f t="shared" si="232"/>
        <v>41983.110995370371</v>
      </c>
      <c r="U2408" s="14">
        <f t="shared" si="233"/>
        <v>42023.110995370371</v>
      </c>
      <c r="V2408">
        <f t="shared" si="234"/>
        <v>2014</v>
      </c>
    </row>
    <row r="2409" spans="1:22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 t="shared" si="229"/>
        <v>13779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230"/>
        <v>25</v>
      </c>
      <c r="Q2409">
        <f t="shared" si="231"/>
        <v>168.39</v>
      </c>
      <c r="R2409" s="10" t="s">
        <v>8333</v>
      </c>
      <c r="S2409" t="s">
        <v>8334</v>
      </c>
      <c r="T2409" s="14">
        <f t="shared" si="232"/>
        <v>42082.575555555552</v>
      </c>
      <c r="U2409" s="14">
        <f t="shared" si="233"/>
        <v>42105.25</v>
      </c>
      <c r="V2409">
        <f t="shared" si="234"/>
        <v>2015</v>
      </c>
    </row>
    <row r="2410" spans="1:22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 t="shared" si="229"/>
        <v>7515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230"/>
        <v>0</v>
      </c>
      <c r="Q2410">
        <f t="shared" si="231"/>
        <v>15</v>
      </c>
      <c r="R2410" s="10" t="s">
        <v>8333</v>
      </c>
      <c r="S2410" t="s">
        <v>8334</v>
      </c>
      <c r="T2410" s="14">
        <f t="shared" si="232"/>
        <v>41919.140706018516</v>
      </c>
      <c r="U2410" s="14">
        <f t="shared" si="233"/>
        <v>41949.182372685187</v>
      </c>
      <c r="V2410">
        <f t="shared" si="234"/>
        <v>2014</v>
      </c>
    </row>
    <row r="2411" spans="1:22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 t="shared" si="229"/>
        <v>12730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230"/>
        <v>2</v>
      </c>
      <c r="Q2411">
        <f t="shared" si="231"/>
        <v>76.67</v>
      </c>
      <c r="R2411" s="10" t="s">
        <v>8333</v>
      </c>
      <c r="S2411" t="s">
        <v>8334</v>
      </c>
      <c r="T2411" s="14">
        <f t="shared" si="232"/>
        <v>42204.875868055555</v>
      </c>
      <c r="U2411" s="14">
        <f t="shared" si="233"/>
        <v>42234.875868055555</v>
      </c>
      <c r="V2411">
        <f t="shared" si="234"/>
        <v>2015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>
        <f t="shared" si="229"/>
        <v>7500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230"/>
        <v>0</v>
      </c>
      <c r="Q2412">
        <f t="shared" si="231"/>
        <v>0</v>
      </c>
      <c r="R2412" s="10" t="s">
        <v>8333</v>
      </c>
      <c r="S2412" t="s">
        <v>8334</v>
      </c>
      <c r="T2412" s="14">
        <f t="shared" si="232"/>
        <v>42224.408275462964</v>
      </c>
      <c r="U2412" s="14">
        <f t="shared" si="233"/>
        <v>42254.408275462964</v>
      </c>
      <c r="V2412">
        <f t="shared" si="234"/>
        <v>2015</v>
      </c>
    </row>
    <row r="2413" spans="1:22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 t="shared" si="229"/>
        <v>12576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230"/>
        <v>1</v>
      </c>
      <c r="Q2413">
        <f t="shared" si="231"/>
        <v>50.33</v>
      </c>
      <c r="R2413" s="10" t="s">
        <v>8333</v>
      </c>
      <c r="S2413" t="s">
        <v>8334</v>
      </c>
      <c r="T2413" s="14">
        <f t="shared" si="232"/>
        <v>42211.732430555552</v>
      </c>
      <c r="U2413" s="14">
        <f t="shared" si="233"/>
        <v>42241.732430555552</v>
      </c>
      <c r="V2413">
        <f t="shared" si="234"/>
        <v>2015</v>
      </c>
    </row>
    <row r="2414" spans="1:22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>
        <f t="shared" si="229"/>
        <v>4000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230"/>
        <v>0</v>
      </c>
      <c r="Q2414">
        <f t="shared" si="231"/>
        <v>0</v>
      </c>
      <c r="R2414" s="10" t="s">
        <v>8333</v>
      </c>
      <c r="S2414" t="s">
        <v>8334</v>
      </c>
      <c r="T2414" s="14">
        <f t="shared" si="232"/>
        <v>42655.736956018518</v>
      </c>
      <c r="U2414" s="14">
        <f t="shared" si="233"/>
        <v>42700.778622685189</v>
      </c>
      <c r="V2414">
        <f t="shared" si="234"/>
        <v>2016</v>
      </c>
    </row>
    <row r="2415" spans="1:22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 t="shared" si="229"/>
        <v>1513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230"/>
        <v>1</v>
      </c>
      <c r="Q2415">
        <f t="shared" si="231"/>
        <v>8.33</v>
      </c>
      <c r="R2415" s="10" t="s">
        <v>8333</v>
      </c>
      <c r="S2415" t="s">
        <v>8334</v>
      </c>
      <c r="T2415" s="14">
        <f t="shared" si="232"/>
        <v>41760.10974537037</v>
      </c>
      <c r="U2415" s="14">
        <f t="shared" si="233"/>
        <v>41790.979166666664</v>
      </c>
      <c r="V2415">
        <f t="shared" si="234"/>
        <v>2014</v>
      </c>
    </row>
    <row r="2416" spans="1:22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 t="shared" si="229"/>
        <v>7730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230"/>
        <v>3</v>
      </c>
      <c r="Q2416">
        <f t="shared" si="231"/>
        <v>35.380000000000003</v>
      </c>
      <c r="R2416" s="10" t="s">
        <v>8333</v>
      </c>
      <c r="S2416" t="s">
        <v>8334</v>
      </c>
      <c r="T2416" s="14">
        <f t="shared" si="232"/>
        <v>42198.695138888885</v>
      </c>
      <c r="U2416" s="14">
        <f t="shared" si="233"/>
        <v>42238.165972222225</v>
      </c>
      <c r="V2416">
        <f t="shared" si="234"/>
        <v>2015</v>
      </c>
    </row>
    <row r="2417" spans="1:22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 t="shared" si="229"/>
        <v>30168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230"/>
        <v>1</v>
      </c>
      <c r="Q2417">
        <f t="shared" si="231"/>
        <v>55.83</v>
      </c>
      <c r="R2417" s="10" t="s">
        <v>8333</v>
      </c>
      <c r="S2417" t="s">
        <v>8334</v>
      </c>
      <c r="T2417" s="14">
        <f t="shared" si="232"/>
        <v>42536.862800925926</v>
      </c>
      <c r="U2417" s="14">
        <f t="shared" si="233"/>
        <v>42566.862800925926</v>
      </c>
      <c r="V2417">
        <f t="shared" si="234"/>
        <v>2016</v>
      </c>
    </row>
    <row r="2418" spans="1:22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 t="shared" si="229"/>
        <v>10003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230"/>
        <v>0</v>
      </c>
      <c r="Q2418">
        <f t="shared" si="231"/>
        <v>5</v>
      </c>
      <c r="R2418" s="10" t="s">
        <v>8333</v>
      </c>
      <c r="S2418" t="s">
        <v>8334</v>
      </c>
      <c r="T2418" s="14">
        <f t="shared" si="232"/>
        <v>42019.737766203703</v>
      </c>
      <c r="U2418" s="14">
        <f t="shared" si="233"/>
        <v>42077.625</v>
      </c>
      <c r="V2418">
        <f t="shared" si="234"/>
        <v>2015</v>
      </c>
    </row>
    <row r="2419" spans="1:22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>
        <f t="shared" si="229"/>
        <v>500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230"/>
        <v>0</v>
      </c>
      <c r="Q2419">
        <f t="shared" si="231"/>
        <v>0</v>
      </c>
      <c r="R2419" s="10" t="s">
        <v>8333</v>
      </c>
      <c r="S2419" t="s">
        <v>8334</v>
      </c>
      <c r="T2419" s="14">
        <f t="shared" si="232"/>
        <v>41831.884108796294</v>
      </c>
      <c r="U2419" s="14">
        <f t="shared" si="233"/>
        <v>41861.884108796294</v>
      </c>
      <c r="V2419">
        <f t="shared" si="234"/>
        <v>2014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 t="shared" si="229"/>
        <v>12503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230"/>
        <v>0</v>
      </c>
      <c r="Q2420">
        <f t="shared" si="231"/>
        <v>1</v>
      </c>
      <c r="R2420" s="10" t="s">
        <v>8333</v>
      </c>
      <c r="S2420" t="s">
        <v>8334</v>
      </c>
      <c r="T2420" s="14">
        <f t="shared" si="232"/>
        <v>42027.856990740736</v>
      </c>
      <c r="U2420" s="14">
        <f t="shared" si="233"/>
        <v>42087.815324074079</v>
      </c>
      <c r="V2420">
        <f t="shared" si="234"/>
        <v>2015</v>
      </c>
    </row>
    <row r="2421" spans="1:22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>
        <f t="shared" si="229"/>
        <v>1500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230"/>
        <v>0</v>
      </c>
      <c r="Q2421">
        <f t="shared" si="231"/>
        <v>0</v>
      </c>
      <c r="R2421" s="10" t="s">
        <v>8333</v>
      </c>
      <c r="S2421" t="s">
        <v>8334</v>
      </c>
      <c r="T2421" s="14">
        <f t="shared" si="232"/>
        <v>41993.738298611104</v>
      </c>
      <c r="U2421" s="14">
        <f t="shared" si="233"/>
        <v>42053.738298611104</v>
      </c>
      <c r="V2421">
        <f t="shared" si="234"/>
        <v>2014</v>
      </c>
    </row>
    <row r="2422" spans="1:22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 t="shared" si="229"/>
        <v>9686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230"/>
        <v>15</v>
      </c>
      <c r="Q2422">
        <f t="shared" si="231"/>
        <v>69.47</v>
      </c>
      <c r="R2422" s="10" t="s">
        <v>8333</v>
      </c>
      <c r="S2422" t="s">
        <v>8334</v>
      </c>
      <c r="T2422" s="14">
        <f t="shared" si="232"/>
        <v>41893.028877314813</v>
      </c>
      <c r="U2422" s="14">
        <f t="shared" si="233"/>
        <v>41953.070543981477</v>
      </c>
      <c r="V2422">
        <f t="shared" si="234"/>
        <v>2014</v>
      </c>
    </row>
    <row r="2423" spans="1:22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 t="shared" si="229"/>
        <v>3001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230"/>
        <v>0</v>
      </c>
      <c r="Q2423">
        <f t="shared" si="231"/>
        <v>1</v>
      </c>
      <c r="R2423" s="10" t="s">
        <v>8333</v>
      </c>
      <c r="S2423" t="s">
        <v>8334</v>
      </c>
      <c r="T2423" s="14">
        <f t="shared" si="232"/>
        <v>42026.687453703707</v>
      </c>
      <c r="U2423" s="14">
        <f t="shared" si="233"/>
        <v>42056.687453703707</v>
      </c>
      <c r="V2423">
        <f t="shared" si="234"/>
        <v>2015</v>
      </c>
    </row>
    <row r="2424" spans="1:22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 t="shared" si="229"/>
        <v>251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230"/>
        <v>0</v>
      </c>
      <c r="Q2424">
        <f t="shared" si="231"/>
        <v>1</v>
      </c>
      <c r="R2424" s="10" t="s">
        <v>8333</v>
      </c>
      <c r="S2424" t="s">
        <v>8334</v>
      </c>
      <c r="T2424" s="14">
        <f t="shared" si="232"/>
        <v>42044.724953703699</v>
      </c>
      <c r="U2424" s="14">
        <f t="shared" si="233"/>
        <v>42074.683287037042</v>
      </c>
      <c r="V2424">
        <f t="shared" si="234"/>
        <v>2015</v>
      </c>
    </row>
    <row r="2425" spans="1:22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 t="shared" si="229"/>
        <v>30004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230"/>
        <v>0</v>
      </c>
      <c r="Q2425">
        <f t="shared" si="231"/>
        <v>8</v>
      </c>
      <c r="R2425" s="10" t="s">
        <v>8333</v>
      </c>
      <c r="S2425" t="s">
        <v>8334</v>
      </c>
      <c r="T2425" s="14">
        <f t="shared" si="232"/>
        <v>41974.704745370371</v>
      </c>
      <c r="U2425" s="14">
        <f t="shared" si="233"/>
        <v>42004.704745370371</v>
      </c>
      <c r="V2425">
        <f t="shared" si="234"/>
        <v>2014</v>
      </c>
    </row>
    <row r="2426" spans="1:22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 t="shared" si="229"/>
        <v>12655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230"/>
        <v>1</v>
      </c>
      <c r="Q2426">
        <f t="shared" si="231"/>
        <v>34.44</v>
      </c>
      <c r="R2426" s="10" t="s">
        <v>8333</v>
      </c>
      <c r="S2426" t="s">
        <v>8334</v>
      </c>
      <c r="T2426" s="14">
        <f t="shared" si="232"/>
        <v>41909.892453703702</v>
      </c>
      <c r="U2426" s="14">
        <f t="shared" si="233"/>
        <v>41939.892453703702</v>
      </c>
      <c r="V2426">
        <f t="shared" si="234"/>
        <v>2014</v>
      </c>
    </row>
    <row r="2427" spans="1:22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 t="shared" si="229"/>
        <v>1751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230"/>
        <v>0</v>
      </c>
      <c r="Q2427">
        <f t="shared" si="231"/>
        <v>1</v>
      </c>
      <c r="R2427" s="10" t="s">
        <v>8333</v>
      </c>
      <c r="S2427" t="s">
        <v>8334</v>
      </c>
      <c r="T2427" s="14">
        <f t="shared" si="232"/>
        <v>42502.913761574076</v>
      </c>
      <c r="U2427" s="14">
        <f t="shared" si="233"/>
        <v>42517.919444444444</v>
      </c>
      <c r="V2427">
        <f t="shared" si="234"/>
        <v>2016</v>
      </c>
    </row>
    <row r="2428" spans="1:22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>
        <f t="shared" si="229"/>
        <v>10000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230"/>
        <v>0</v>
      </c>
      <c r="Q2428">
        <f t="shared" si="231"/>
        <v>0</v>
      </c>
      <c r="R2428" s="10" t="s">
        <v>8333</v>
      </c>
      <c r="S2428" t="s">
        <v>8334</v>
      </c>
      <c r="T2428" s="14">
        <f t="shared" si="232"/>
        <v>42164.170046296291</v>
      </c>
      <c r="U2428" s="14">
        <f t="shared" si="233"/>
        <v>42224.170046296291</v>
      </c>
      <c r="V2428">
        <f t="shared" si="234"/>
        <v>2015</v>
      </c>
    </row>
    <row r="2429" spans="1:22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 t="shared" si="229"/>
        <v>25001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230"/>
        <v>0</v>
      </c>
      <c r="Q2429">
        <f t="shared" si="231"/>
        <v>1</v>
      </c>
      <c r="R2429" s="10" t="s">
        <v>8333</v>
      </c>
      <c r="S2429" t="s">
        <v>8334</v>
      </c>
      <c r="T2429" s="14">
        <f t="shared" si="232"/>
        <v>42412.318668981476</v>
      </c>
      <c r="U2429" s="14">
        <f t="shared" si="233"/>
        <v>42452.277002314819</v>
      </c>
      <c r="V2429">
        <f t="shared" si="234"/>
        <v>2016</v>
      </c>
    </row>
    <row r="2430" spans="1:22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 t="shared" si="229"/>
        <v>17501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230"/>
        <v>0</v>
      </c>
      <c r="Q2430">
        <f t="shared" si="231"/>
        <v>1</v>
      </c>
      <c r="R2430" s="10" t="s">
        <v>8333</v>
      </c>
      <c r="S2430" t="s">
        <v>8334</v>
      </c>
      <c r="T2430" s="14">
        <f t="shared" si="232"/>
        <v>42045.784155092595</v>
      </c>
      <c r="U2430" s="14">
        <f t="shared" si="233"/>
        <v>42075.742488425924</v>
      </c>
      <c r="V2430">
        <f t="shared" si="234"/>
        <v>2015</v>
      </c>
    </row>
    <row r="2431" spans="1:22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 t="shared" si="229"/>
        <v>71003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230"/>
        <v>1</v>
      </c>
      <c r="Q2431">
        <f t="shared" si="231"/>
        <v>501.25</v>
      </c>
      <c r="R2431" s="10" t="s">
        <v>8333</v>
      </c>
      <c r="S2431" t="s">
        <v>8334</v>
      </c>
      <c r="T2431" s="14">
        <f t="shared" si="232"/>
        <v>42734.879236111112</v>
      </c>
      <c r="U2431" s="14">
        <f t="shared" si="233"/>
        <v>42771.697222222225</v>
      </c>
      <c r="V2431">
        <f t="shared" si="234"/>
        <v>2016</v>
      </c>
    </row>
    <row r="2432" spans="1:22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 t="shared" si="229"/>
        <v>1511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230"/>
        <v>1</v>
      </c>
      <c r="Q2432">
        <f t="shared" si="231"/>
        <v>10.5</v>
      </c>
      <c r="R2432" s="10" t="s">
        <v>8333</v>
      </c>
      <c r="S2432" t="s">
        <v>8334</v>
      </c>
      <c r="T2432" s="14">
        <f t="shared" si="232"/>
        <v>42382.130833333329</v>
      </c>
      <c r="U2432" s="14">
        <f t="shared" si="233"/>
        <v>42412.130833333329</v>
      </c>
      <c r="V2432">
        <f t="shared" si="234"/>
        <v>2016</v>
      </c>
    </row>
    <row r="2433" spans="1:22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 t="shared" si="229"/>
        <v>50001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230"/>
        <v>0</v>
      </c>
      <c r="Q2433">
        <f t="shared" si="231"/>
        <v>1</v>
      </c>
      <c r="R2433" s="10" t="s">
        <v>8333</v>
      </c>
      <c r="S2433" t="s">
        <v>8334</v>
      </c>
      <c r="T2433" s="14">
        <f t="shared" si="232"/>
        <v>42489.099687499998</v>
      </c>
      <c r="U2433" s="14">
        <f t="shared" si="233"/>
        <v>42549.099687499998</v>
      </c>
      <c r="V2433">
        <f t="shared" si="234"/>
        <v>2016</v>
      </c>
    </row>
    <row r="2434" spans="1:22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 t="shared" si="229"/>
        <v>7001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230"/>
        <v>0</v>
      </c>
      <c r="Q2434">
        <f t="shared" si="231"/>
        <v>1</v>
      </c>
      <c r="R2434" s="10" t="s">
        <v>8333</v>
      </c>
      <c r="S2434" t="s">
        <v>8334</v>
      </c>
      <c r="T2434" s="14">
        <f t="shared" si="232"/>
        <v>42041.218715277777</v>
      </c>
      <c r="U2434" s="14">
        <f t="shared" si="233"/>
        <v>42071.218715277777</v>
      </c>
      <c r="V2434">
        <f t="shared" si="234"/>
        <v>2015</v>
      </c>
    </row>
    <row r="2435" spans="1:22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>
        <f t="shared" si="229"/>
        <v>5000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si="230"/>
        <v>0</v>
      </c>
      <c r="Q2435">
        <f t="shared" si="231"/>
        <v>0</v>
      </c>
      <c r="R2435" s="10" t="s">
        <v>8333</v>
      </c>
      <c r="S2435" t="s">
        <v>8334</v>
      </c>
      <c r="T2435" s="14">
        <f t="shared" si="232"/>
        <v>42397.89980324074</v>
      </c>
      <c r="U2435" s="14">
        <f t="shared" si="233"/>
        <v>42427.89980324074</v>
      </c>
      <c r="V2435">
        <f t="shared" si="234"/>
        <v>2016</v>
      </c>
    </row>
    <row r="2436" spans="1:22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 t="shared" si="229"/>
        <v>10013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230"/>
        <v>0</v>
      </c>
      <c r="Q2436">
        <f t="shared" si="231"/>
        <v>13</v>
      </c>
      <c r="R2436" s="10" t="s">
        <v>8333</v>
      </c>
      <c r="S2436" t="s">
        <v>8334</v>
      </c>
      <c r="T2436" s="14">
        <f t="shared" si="232"/>
        <v>42180.18604166666</v>
      </c>
      <c r="U2436" s="14">
        <f t="shared" si="233"/>
        <v>42220.18604166666</v>
      </c>
      <c r="V2436">
        <f t="shared" si="234"/>
        <v>2015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 t="shared" si="229"/>
        <v>125612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230"/>
        <v>0</v>
      </c>
      <c r="Q2437">
        <f t="shared" si="231"/>
        <v>306</v>
      </c>
      <c r="R2437" s="10" t="s">
        <v>8333</v>
      </c>
      <c r="S2437" t="s">
        <v>8334</v>
      </c>
      <c r="T2437" s="14">
        <f t="shared" si="232"/>
        <v>42252.277615740735</v>
      </c>
      <c r="U2437" s="14">
        <f t="shared" si="233"/>
        <v>42282.277615740735</v>
      </c>
      <c r="V2437">
        <f t="shared" si="234"/>
        <v>2015</v>
      </c>
    </row>
    <row r="2438" spans="1:22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 t="shared" si="229"/>
        <v>58523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230"/>
        <v>0</v>
      </c>
      <c r="Q2438">
        <f t="shared" si="231"/>
        <v>22.5</v>
      </c>
      <c r="R2438" s="10" t="s">
        <v>8333</v>
      </c>
      <c r="S2438" t="s">
        <v>8334</v>
      </c>
      <c r="T2438" s="14">
        <f t="shared" si="232"/>
        <v>42338.615393518514</v>
      </c>
      <c r="U2438" s="14">
        <f t="shared" si="233"/>
        <v>42398.615393518514</v>
      </c>
      <c r="V2438">
        <f t="shared" si="234"/>
        <v>2015</v>
      </c>
    </row>
    <row r="2439" spans="1:22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>
        <f t="shared" si="229"/>
        <v>4000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230"/>
        <v>0</v>
      </c>
      <c r="Q2439">
        <f t="shared" si="231"/>
        <v>0</v>
      </c>
      <c r="R2439" s="10" t="s">
        <v>8333</v>
      </c>
      <c r="S2439" t="s">
        <v>8334</v>
      </c>
      <c r="T2439" s="14">
        <f t="shared" si="232"/>
        <v>42031.965138888889</v>
      </c>
      <c r="U2439" s="14">
        <f t="shared" si="233"/>
        <v>42080.75</v>
      </c>
      <c r="V2439">
        <f t="shared" si="234"/>
        <v>2015</v>
      </c>
    </row>
    <row r="2440" spans="1:22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 t="shared" si="229"/>
        <v>7525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230"/>
        <v>0</v>
      </c>
      <c r="Q2440">
        <f t="shared" si="231"/>
        <v>50</v>
      </c>
      <c r="R2440" s="10" t="s">
        <v>8333</v>
      </c>
      <c r="S2440" t="s">
        <v>8334</v>
      </c>
      <c r="T2440" s="14">
        <f t="shared" si="232"/>
        <v>42285.91506944444</v>
      </c>
      <c r="U2440" s="14">
        <f t="shared" si="233"/>
        <v>42345.956736111111</v>
      </c>
      <c r="V2440">
        <f t="shared" si="234"/>
        <v>2015</v>
      </c>
    </row>
    <row r="2441" spans="1:22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>
        <f t="shared" si="229"/>
        <v>5000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230"/>
        <v>0</v>
      </c>
      <c r="Q2441">
        <f t="shared" si="231"/>
        <v>0</v>
      </c>
      <c r="R2441" s="10" t="s">
        <v>8333</v>
      </c>
      <c r="S2441" t="s">
        <v>8334</v>
      </c>
      <c r="T2441" s="14">
        <f t="shared" si="232"/>
        <v>42265.818622685183</v>
      </c>
      <c r="U2441" s="14">
        <f t="shared" si="233"/>
        <v>42295.818622685183</v>
      </c>
      <c r="V2441">
        <f t="shared" si="234"/>
        <v>2015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 t="shared" si="229"/>
        <v>2505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230"/>
        <v>0</v>
      </c>
      <c r="Q2442">
        <f t="shared" si="231"/>
        <v>5</v>
      </c>
      <c r="R2442" s="10" t="s">
        <v>8333</v>
      </c>
      <c r="S2442" t="s">
        <v>8334</v>
      </c>
      <c r="T2442" s="14">
        <f t="shared" si="232"/>
        <v>42383.899456018517</v>
      </c>
      <c r="U2442" s="14">
        <f t="shared" si="233"/>
        <v>42413.899456018517</v>
      </c>
      <c r="V2442">
        <f t="shared" si="234"/>
        <v>2016</v>
      </c>
    </row>
    <row r="2443" spans="1:22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 t="shared" si="229"/>
        <v>7796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230"/>
        <v>108</v>
      </c>
      <c r="Q2443">
        <f t="shared" si="231"/>
        <v>74.23</v>
      </c>
      <c r="R2443" s="10" t="s">
        <v>8333</v>
      </c>
      <c r="S2443" t="s">
        <v>8349</v>
      </c>
      <c r="T2443" s="14">
        <f t="shared" si="232"/>
        <v>42187.125625000001</v>
      </c>
      <c r="U2443" s="14">
        <f t="shared" si="233"/>
        <v>42208.207638888889</v>
      </c>
      <c r="V2443">
        <f t="shared" si="234"/>
        <v>2015</v>
      </c>
    </row>
    <row r="2444" spans="1:22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 t="shared" si="229"/>
        <v>27113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230"/>
        <v>126</v>
      </c>
      <c r="Q2444">
        <f t="shared" si="231"/>
        <v>81.25</v>
      </c>
      <c r="R2444" s="10" t="s">
        <v>8333</v>
      </c>
      <c r="S2444" t="s">
        <v>8349</v>
      </c>
      <c r="T2444" s="14">
        <f t="shared" si="232"/>
        <v>42052.666990740734</v>
      </c>
      <c r="U2444" s="14">
        <f t="shared" si="233"/>
        <v>42082.625324074077</v>
      </c>
      <c r="V2444">
        <f t="shared" si="234"/>
        <v>2015</v>
      </c>
    </row>
    <row r="2445" spans="1:22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 t="shared" si="229"/>
        <v>30251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230"/>
        <v>203</v>
      </c>
      <c r="Q2445">
        <f t="shared" si="231"/>
        <v>130.22999999999999</v>
      </c>
      <c r="R2445" s="10" t="s">
        <v>8333</v>
      </c>
      <c r="S2445" t="s">
        <v>8349</v>
      </c>
      <c r="T2445" s="14">
        <f t="shared" si="232"/>
        <v>41836.625254629631</v>
      </c>
      <c r="U2445" s="14">
        <f t="shared" si="233"/>
        <v>41866.625254629631</v>
      </c>
      <c r="V2445">
        <f t="shared" si="234"/>
        <v>2014</v>
      </c>
    </row>
    <row r="2446" spans="1:22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 t="shared" si="229"/>
        <v>3129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230"/>
        <v>109</v>
      </c>
      <c r="Q2446">
        <f t="shared" si="231"/>
        <v>53.41</v>
      </c>
      <c r="R2446" s="10" t="s">
        <v>8333</v>
      </c>
      <c r="S2446" t="s">
        <v>8349</v>
      </c>
      <c r="T2446" s="14">
        <f t="shared" si="232"/>
        <v>42485.754525462966</v>
      </c>
      <c r="U2446" s="14">
        <f t="shared" si="233"/>
        <v>42515.754525462966</v>
      </c>
      <c r="V2446">
        <f t="shared" si="234"/>
        <v>2016</v>
      </c>
    </row>
    <row r="2447" spans="1:22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 t="shared" si="229"/>
        <v>6820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230"/>
        <v>173</v>
      </c>
      <c r="Q2447">
        <f t="shared" si="231"/>
        <v>75.13</v>
      </c>
      <c r="R2447" s="10" t="s">
        <v>8333</v>
      </c>
      <c r="S2447" t="s">
        <v>8349</v>
      </c>
      <c r="T2447" s="14">
        <f t="shared" si="232"/>
        <v>42243.190057870372</v>
      </c>
      <c r="U2447" s="14">
        <f t="shared" si="233"/>
        <v>42273.190057870372</v>
      </c>
      <c r="V2447">
        <f t="shared" si="234"/>
        <v>2015</v>
      </c>
    </row>
    <row r="2448" spans="1:22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 t="shared" si="229"/>
        <v>6700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230"/>
        <v>168</v>
      </c>
      <c r="Q2448">
        <f t="shared" si="231"/>
        <v>75.67</v>
      </c>
      <c r="R2448" s="10" t="s">
        <v>8333</v>
      </c>
      <c r="S2448" t="s">
        <v>8349</v>
      </c>
      <c r="T2448" s="14">
        <f t="shared" si="232"/>
        <v>42670.602673611109</v>
      </c>
      <c r="U2448" s="14">
        <f t="shared" si="233"/>
        <v>42700.64434027778</v>
      </c>
      <c r="V2448">
        <f t="shared" si="234"/>
        <v>2016</v>
      </c>
    </row>
    <row r="2449" spans="1:22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 t="shared" si="229"/>
        <v>6590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230"/>
        <v>427</v>
      </c>
      <c r="Q2449">
        <f t="shared" si="231"/>
        <v>31.69</v>
      </c>
      <c r="R2449" s="10" t="s">
        <v>8333</v>
      </c>
      <c r="S2449" t="s">
        <v>8349</v>
      </c>
      <c r="T2449" s="14">
        <f t="shared" si="232"/>
        <v>42654.469826388886</v>
      </c>
      <c r="U2449" s="14">
        <f t="shared" si="233"/>
        <v>42686.166666666672</v>
      </c>
      <c r="V2449">
        <f t="shared" si="234"/>
        <v>2016</v>
      </c>
    </row>
    <row r="2450" spans="1:22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 t="shared" si="229"/>
        <v>415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230"/>
        <v>108</v>
      </c>
      <c r="Q2450">
        <f t="shared" si="231"/>
        <v>47.78</v>
      </c>
      <c r="R2450" s="10" t="s">
        <v>8333</v>
      </c>
      <c r="S2450" t="s">
        <v>8349</v>
      </c>
      <c r="T2450" s="14">
        <f t="shared" si="232"/>
        <v>42607.316122685181</v>
      </c>
      <c r="U2450" s="14">
        <f t="shared" si="233"/>
        <v>42613.233333333337</v>
      </c>
      <c r="V2450">
        <f t="shared" si="234"/>
        <v>2016</v>
      </c>
    </row>
    <row r="2451" spans="1:22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 t="shared" si="229"/>
        <v>10400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230"/>
        <v>108</v>
      </c>
      <c r="Q2451">
        <f t="shared" si="231"/>
        <v>90</v>
      </c>
      <c r="R2451" s="10" t="s">
        <v>8333</v>
      </c>
      <c r="S2451" t="s">
        <v>8349</v>
      </c>
      <c r="T2451" s="14">
        <f t="shared" si="232"/>
        <v>41943.142534722225</v>
      </c>
      <c r="U2451" s="14">
        <f t="shared" si="233"/>
        <v>41973.184201388889</v>
      </c>
      <c r="V2451">
        <f t="shared" si="234"/>
        <v>2014</v>
      </c>
    </row>
    <row r="2452" spans="1:22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 t="shared" si="229"/>
        <v>15115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230"/>
        <v>102</v>
      </c>
      <c r="Q2452">
        <f t="shared" si="231"/>
        <v>149.31</v>
      </c>
      <c r="R2452" s="10" t="s">
        <v>8333</v>
      </c>
      <c r="S2452" t="s">
        <v>8349</v>
      </c>
      <c r="T2452" s="14">
        <f t="shared" si="232"/>
        <v>41902.07240740741</v>
      </c>
      <c r="U2452" s="14">
        <f t="shared" si="233"/>
        <v>41940.132638888892</v>
      </c>
      <c r="V2452">
        <f t="shared" si="234"/>
        <v>2014</v>
      </c>
    </row>
    <row r="2453" spans="1:22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 t="shared" si="229"/>
        <v>10773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230"/>
        <v>115</v>
      </c>
      <c r="Q2453">
        <f t="shared" si="231"/>
        <v>62.07</v>
      </c>
      <c r="R2453" s="10" t="s">
        <v>8333</v>
      </c>
      <c r="S2453" t="s">
        <v>8349</v>
      </c>
      <c r="T2453" s="14">
        <f t="shared" si="232"/>
        <v>42779.908449074079</v>
      </c>
      <c r="U2453" s="14">
        <f t="shared" si="233"/>
        <v>42799.908449074079</v>
      </c>
      <c r="V2453">
        <f t="shared" si="234"/>
        <v>2017</v>
      </c>
    </row>
    <row r="2454" spans="1:22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 t="shared" si="229"/>
        <v>701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230"/>
        <v>134</v>
      </c>
      <c r="Q2454">
        <f t="shared" si="231"/>
        <v>53.4</v>
      </c>
      <c r="R2454" s="10" t="s">
        <v>8333</v>
      </c>
      <c r="S2454" t="s">
        <v>8349</v>
      </c>
      <c r="T2454" s="14">
        <f t="shared" si="232"/>
        <v>42338.84375</v>
      </c>
      <c r="U2454" s="14">
        <f t="shared" si="233"/>
        <v>42367.958333333328</v>
      </c>
      <c r="V2454">
        <f t="shared" si="234"/>
        <v>2015</v>
      </c>
    </row>
    <row r="2455" spans="1:22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 t="shared" si="229"/>
        <v>3821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230"/>
        <v>155</v>
      </c>
      <c r="Q2455">
        <f t="shared" si="231"/>
        <v>69.27</v>
      </c>
      <c r="R2455" s="10" t="s">
        <v>8333</v>
      </c>
      <c r="S2455" t="s">
        <v>8349</v>
      </c>
      <c r="T2455" s="14">
        <f t="shared" si="232"/>
        <v>42738.692233796297</v>
      </c>
      <c r="U2455" s="14">
        <f t="shared" si="233"/>
        <v>42768.692233796297</v>
      </c>
      <c r="V2455">
        <f t="shared" si="234"/>
        <v>2017</v>
      </c>
    </row>
    <row r="2456" spans="1:22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 t="shared" si="229"/>
        <v>35148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230"/>
        <v>101</v>
      </c>
      <c r="Q2456">
        <f t="shared" si="231"/>
        <v>271.51</v>
      </c>
      <c r="R2456" s="10" t="s">
        <v>8333</v>
      </c>
      <c r="S2456" t="s">
        <v>8349</v>
      </c>
      <c r="T2456" s="14">
        <f t="shared" si="232"/>
        <v>42770.201481481476</v>
      </c>
      <c r="U2456" s="14">
        <f t="shared" si="233"/>
        <v>42805.201481481476</v>
      </c>
      <c r="V2456">
        <f t="shared" si="234"/>
        <v>2017</v>
      </c>
    </row>
    <row r="2457" spans="1:22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 t="shared" si="229"/>
        <v>423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230"/>
        <v>182</v>
      </c>
      <c r="Q2457">
        <f t="shared" si="231"/>
        <v>34.130000000000003</v>
      </c>
      <c r="R2457" s="10" t="s">
        <v>8333</v>
      </c>
      <c r="S2457" t="s">
        <v>8349</v>
      </c>
      <c r="T2457" s="14">
        <f t="shared" si="232"/>
        <v>42452.781828703708</v>
      </c>
      <c r="U2457" s="14">
        <f t="shared" si="233"/>
        <v>42480.781828703708</v>
      </c>
      <c r="V2457">
        <f t="shared" si="234"/>
        <v>2016</v>
      </c>
    </row>
    <row r="2458" spans="1:22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 t="shared" si="229"/>
        <v>2107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230"/>
        <v>181</v>
      </c>
      <c r="Q2458">
        <f t="shared" si="231"/>
        <v>40.49</v>
      </c>
      <c r="R2458" s="10" t="s">
        <v>8333</v>
      </c>
      <c r="S2458" t="s">
        <v>8349</v>
      </c>
      <c r="T2458" s="14">
        <f t="shared" si="232"/>
        <v>42761.961099537039</v>
      </c>
      <c r="U2458" s="14">
        <f t="shared" si="233"/>
        <v>42791.961099537039</v>
      </c>
      <c r="V2458">
        <f t="shared" si="234"/>
        <v>2017</v>
      </c>
    </row>
    <row r="2459" spans="1:22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 t="shared" si="229"/>
        <v>23265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230"/>
        <v>102</v>
      </c>
      <c r="Q2459">
        <f t="shared" si="231"/>
        <v>189.76</v>
      </c>
      <c r="R2459" s="10" t="s">
        <v>8333</v>
      </c>
      <c r="S2459" t="s">
        <v>8349</v>
      </c>
      <c r="T2459" s="14">
        <f t="shared" si="232"/>
        <v>42423.602500000001</v>
      </c>
      <c r="U2459" s="14">
        <f t="shared" si="233"/>
        <v>42453.560833333337</v>
      </c>
      <c r="V2459">
        <f t="shared" si="234"/>
        <v>2016</v>
      </c>
    </row>
    <row r="2460" spans="1:22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 t="shared" si="229"/>
        <v>5255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230"/>
        <v>110</v>
      </c>
      <c r="Q2460">
        <f t="shared" si="231"/>
        <v>68.86</v>
      </c>
      <c r="R2460" s="10" t="s">
        <v>8333</v>
      </c>
      <c r="S2460" t="s">
        <v>8349</v>
      </c>
      <c r="T2460" s="14">
        <f t="shared" si="232"/>
        <v>42495.871736111112</v>
      </c>
      <c r="U2460" s="14">
        <f t="shared" si="233"/>
        <v>42530.791666666672</v>
      </c>
      <c r="V2460">
        <f t="shared" si="234"/>
        <v>2016</v>
      </c>
    </row>
    <row r="2461" spans="1:22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 t="shared" ref="F2461:F2524" si="235">ROUND(AVERAGE(D2461:E2461),0)</f>
        <v>30338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ref="P2461:P2524" si="236">ROUND(E2461/D2461*100,0)</f>
        <v>102</v>
      </c>
      <c r="Q2461">
        <f t="shared" ref="Q2461:Q2524" si="237">IFERROR(ROUND(E2461/M2461,2),0)</f>
        <v>108.78</v>
      </c>
      <c r="R2461" s="10" t="s">
        <v>8333</v>
      </c>
      <c r="S2461" t="s">
        <v>8349</v>
      </c>
      <c r="T2461" s="14">
        <f t="shared" ref="T2461:T2524" si="238">(((K2461/60)/60)/24)+DATE(1970,1,1)</f>
        <v>42407.637557870374</v>
      </c>
      <c r="U2461" s="14">
        <f t="shared" ref="U2461:U2524" si="239">(((J2461/60)/60)/24)+DATE(1970,1,1)</f>
        <v>42452.595891203702</v>
      </c>
      <c r="V2461">
        <f t="shared" ref="V2461:V2524" si="240">YEAR(T2461)</f>
        <v>2016</v>
      </c>
    </row>
    <row r="2462" spans="1:22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 t="shared" si="235"/>
        <v>8534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236"/>
        <v>101</v>
      </c>
      <c r="Q2462">
        <f t="shared" si="237"/>
        <v>125.99</v>
      </c>
      <c r="R2462" s="10" t="s">
        <v>8333</v>
      </c>
      <c r="S2462" t="s">
        <v>8349</v>
      </c>
      <c r="T2462" s="14">
        <f t="shared" si="238"/>
        <v>42704.187118055561</v>
      </c>
      <c r="U2462" s="14">
        <f t="shared" si="239"/>
        <v>42738.178472222222</v>
      </c>
      <c r="V2462">
        <f t="shared" si="240"/>
        <v>2016</v>
      </c>
    </row>
    <row r="2463" spans="1:22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 t="shared" si="235"/>
        <v>7643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236"/>
        <v>104</v>
      </c>
      <c r="Q2463">
        <f t="shared" si="237"/>
        <v>90.52</v>
      </c>
      <c r="R2463" s="10" t="s">
        <v>8322</v>
      </c>
      <c r="S2463" t="s">
        <v>8326</v>
      </c>
      <c r="T2463" s="14">
        <f t="shared" si="238"/>
        <v>40784.012696759259</v>
      </c>
      <c r="U2463" s="14">
        <f t="shared" si="239"/>
        <v>40817.125</v>
      </c>
      <c r="V2463">
        <f t="shared" si="240"/>
        <v>2011</v>
      </c>
    </row>
    <row r="2464" spans="1:22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 t="shared" si="235"/>
        <v>3161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236"/>
        <v>111</v>
      </c>
      <c r="Q2464">
        <f t="shared" si="237"/>
        <v>28.88</v>
      </c>
      <c r="R2464" s="10" t="s">
        <v>8322</v>
      </c>
      <c r="S2464" t="s">
        <v>8326</v>
      </c>
      <c r="T2464" s="14">
        <f t="shared" si="238"/>
        <v>41089.186296296299</v>
      </c>
      <c r="U2464" s="14">
        <f t="shared" si="239"/>
        <v>41109.186296296299</v>
      </c>
      <c r="V2464">
        <f t="shared" si="240"/>
        <v>2012</v>
      </c>
    </row>
    <row r="2465" spans="1:22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 t="shared" si="235"/>
        <v>2163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236"/>
        <v>116</v>
      </c>
      <c r="Q2465">
        <f t="shared" si="237"/>
        <v>31</v>
      </c>
      <c r="R2465" s="10" t="s">
        <v>8322</v>
      </c>
      <c r="S2465" t="s">
        <v>8326</v>
      </c>
      <c r="T2465" s="14">
        <f t="shared" si="238"/>
        <v>41341.111400462964</v>
      </c>
      <c r="U2465" s="14">
        <f t="shared" si="239"/>
        <v>41380.791666666664</v>
      </c>
      <c r="V2465">
        <f t="shared" si="240"/>
        <v>2013</v>
      </c>
    </row>
    <row r="2466" spans="1:22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 t="shared" si="235"/>
        <v>2111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236"/>
        <v>111</v>
      </c>
      <c r="Q2466">
        <f t="shared" si="237"/>
        <v>51.67</v>
      </c>
      <c r="R2466" s="10" t="s">
        <v>8322</v>
      </c>
      <c r="S2466" t="s">
        <v>8326</v>
      </c>
      <c r="T2466" s="14">
        <f t="shared" si="238"/>
        <v>42248.90042824074</v>
      </c>
      <c r="U2466" s="14">
        <f t="shared" si="239"/>
        <v>42277.811805555553</v>
      </c>
      <c r="V2466">
        <f t="shared" si="240"/>
        <v>2015</v>
      </c>
    </row>
    <row r="2467" spans="1:22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 t="shared" si="235"/>
        <v>981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236"/>
        <v>180</v>
      </c>
      <c r="Q2467">
        <f t="shared" si="237"/>
        <v>26.27</v>
      </c>
      <c r="R2467" s="10" t="s">
        <v>8322</v>
      </c>
      <c r="S2467" t="s">
        <v>8326</v>
      </c>
      <c r="T2467" s="14">
        <f t="shared" si="238"/>
        <v>41145.719305555554</v>
      </c>
      <c r="U2467" s="14">
        <f t="shared" si="239"/>
        <v>41175.719305555554</v>
      </c>
      <c r="V2467">
        <f t="shared" si="240"/>
        <v>2012</v>
      </c>
    </row>
    <row r="2468" spans="1:22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 t="shared" si="235"/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236"/>
        <v>100</v>
      </c>
      <c r="Q2468">
        <f t="shared" si="237"/>
        <v>48.08</v>
      </c>
      <c r="R2468" s="10" t="s">
        <v>8322</v>
      </c>
      <c r="S2468" t="s">
        <v>8326</v>
      </c>
      <c r="T2468" s="14">
        <f t="shared" si="238"/>
        <v>41373.102465277778</v>
      </c>
      <c r="U2468" s="14">
        <f t="shared" si="239"/>
        <v>41403.102465277778</v>
      </c>
      <c r="V2468">
        <f t="shared" si="240"/>
        <v>2013</v>
      </c>
    </row>
    <row r="2469" spans="1:22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 t="shared" si="235"/>
        <v>1093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236"/>
        <v>119</v>
      </c>
      <c r="Q2469">
        <f t="shared" si="237"/>
        <v>27.56</v>
      </c>
      <c r="R2469" s="10" t="s">
        <v>8322</v>
      </c>
      <c r="S2469" t="s">
        <v>8326</v>
      </c>
      <c r="T2469" s="14">
        <f t="shared" si="238"/>
        <v>41025.874201388891</v>
      </c>
      <c r="U2469" s="14">
        <f t="shared" si="239"/>
        <v>41039.708333333336</v>
      </c>
      <c r="V2469">
        <f t="shared" si="240"/>
        <v>2012</v>
      </c>
    </row>
    <row r="2470" spans="1:22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 t="shared" si="235"/>
        <v>2072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236"/>
        <v>107</v>
      </c>
      <c r="Q2470">
        <f t="shared" si="237"/>
        <v>36.97</v>
      </c>
      <c r="R2470" s="10" t="s">
        <v>8322</v>
      </c>
      <c r="S2470" t="s">
        <v>8326</v>
      </c>
      <c r="T2470" s="14">
        <f t="shared" si="238"/>
        <v>41174.154178240737</v>
      </c>
      <c r="U2470" s="14">
        <f t="shared" si="239"/>
        <v>41210.208333333336</v>
      </c>
      <c r="V2470">
        <f t="shared" si="240"/>
        <v>2012</v>
      </c>
    </row>
    <row r="2471" spans="1:22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 t="shared" si="235"/>
        <v>1282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236"/>
        <v>114</v>
      </c>
      <c r="Q2471">
        <f t="shared" si="237"/>
        <v>29.02</v>
      </c>
      <c r="R2471" s="10" t="s">
        <v>8322</v>
      </c>
      <c r="S2471" t="s">
        <v>8326</v>
      </c>
      <c r="T2471" s="14">
        <f t="shared" si="238"/>
        <v>40557.429733796293</v>
      </c>
      <c r="U2471" s="14">
        <f t="shared" si="239"/>
        <v>40582.429733796293</v>
      </c>
      <c r="V2471">
        <f t="shared" si="240"/>
        <v>2011</v>
      </c>
    </row>
    <row r="2472" spans="1:22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 t="shared" si="235"/>
        <v>1016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236"/>
        <v>103</v>
      </c>
      <c r="Q2472">
        <f t="shared" si="237"/>
        <v>28.66</v>
      </c>
      <c r="R2472" s="10" t="s">
        <v>8322</v>
      </c>
      <c r="S2472" t="s">
        <v>8326</v>
      </c>
      <c r="T2472" s="14">
        <f t="shared" si="238"/>
        <v>41023.07471064815</v>
      </c>
      <c r="U2472" s="14">
        <f t="shared" si="239"/>
        <v>41053.07471064815</v>
      </c>
      <c r="V2472">
        <f t="shared" si="240"/>
        <v>2012</v>
      </c>
    </row>
    <row r="2473" spans="1:22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 t="shared" si="235"/>
        <v>570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236"/>
        <v>128</v>
      </c>
      <c r="Q2473">
        <f t="shared" si="237"/>
        <v>37.65</v>
      </c>
      <c r="R2473" s="10" t="s">
        <v>8322</v>
      </c>
      <c r="S2473" t="s">
        <v>8326</v>
      </c>
      <c r="T2473" s="14">
        <f t="shared" si="238"/>
        <v>40893.992962962962</v>
      </c>
      <c r="U2473" s="14">
        <f t="shared" si="239"/>
        <v>40933.992962962962</v>
      </c>
      <c r="V2473">
        <f t="shared" si="240"/>
        <v>2011</v>
      </c>
    </row>
    <row r="2474" spans="1:22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 t="shared" si="235"/>
        <v>8841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236"/>
        <v>136</v>
      </c>
      <c r="Q2474">
        <f t="shared" si="237"/>
        <v>97.9</v>
      </c>
      <c r="R2474" s="10" t="s">
        <v>8322</v>
      </c>
      <c r="S2474" t="s">
        <v>8326</v>
      </c>
      <c r="T2474" s="14">
        <f t="shared" si="238"/>
        <v>40354.11550925926</v>
      </c>
      <c r="U2474" s="14">
        <f t="shared" si="239"/>
        <v>40425.043749999997</v>
      </c>
      <c r="V2474">
        <f t="shared" si="240"/>
        <v>2010</v>
      </c>
    </row>
    <row r="2475" spans="1:22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 t="shared" si="235"/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236"/>
        <v>100</v>
      </c>
      <c r="Q2475">
        <f t="shared" si="237"/>
        <v>42.55</v>
      </c>
      <c r="R2475" s="10" t="s">
        <v>8322</v>
      </c>
      <c r="S2475" t="s">
        <v>8326</v>
      </c>
      <c r="T2475" s="14">
        <f t="shared" si="238"/>
        <v>41193.748483796298</v>
      </c>
      <c r="U2475" s="14">
        <f t="shared" si="239"/>
        <v>41223.790150462963</v>
      </c>
      <c r="V2475">
        <f t="shared" si="240"/>
        <v>2012</v>
      </c>
    </row>
    <row r="2476" spans="1:22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 t="shared" si="235"/>
        <v>5000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236"/>
        <v>100</v>
      </c>
      <c r="Q2476">
        <f t="shared" si="237"/>
        <v>131.58000000000001</v>
      </c>
      <c r="R2476" s="10" t="s">
        <v>8322</v>
      </c>
      <c r="S2476" t="s">
        <v>8326</v>
      </c>
      <c r="T2476" s="14">
        <f t="shared" si="238"/>
        <v>40417.011296296296</v>
      </c>
      <c r="U2476" s="14">
        <f t="shared" si="239"/>
        <v>40462.011296296296</v>
      </c>
      <c r="V2476">
        <f t="shared" si="240"/>
        <v>2010</v>
      </c>
    </row>
    <row r="2477" spans="1:22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 t="shared" si="235"/>
        <v>2559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236"/>
        <v>105</v>
      </c>
      <c r="Q2477">
        <f t="shared" si="237"/>
        <v>32.32</v>
      </c>
      <c r="R2477" s="10" t="s">
        <v>8322</v>
      </c>
      <c r="S2477" t="s">
        <v>8326</v>
      </c>
      <c r="T2477" s="14">
        <f t="shared" si="238"/>
        <v>40310.287673611114</v>
      </c>
      <c r="U2477" s="14">
        <f t="shared" si="239"/>
        <v>40369.916666666664</v>
      </c>
      <c r="V2477">
        <f t="shared" si="240"/>
        <v>2010</v>
      </c>
    </row>
    <row r="2478" spans="1:22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 t="shared" si="235"/>
        <v>3280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236"/>
        <v>105</v>
      </c>
      <c r="Q2478">
        <f t="shared" si="237"/>
        <v>61.1</v>
      </c>
      <c r="R2478" s="10" t="s">
        <v>8322</v>
      </c>
      <c r="S2478" t="s">
        <v>8326</v>
      </c>
      <c r="T2478" s="14">
        <f t="shared" si="238"/>
        <v>41913.328356481477</v>
      </c>
      <c r="U2478" s="14">
        <f t="shared" si="239"/>
        <v>41946.370023148149</v>
      </c>
      <c r="V2478">
        <f t="shared" si="240"/>
        <v>2014</v>
      </c>
    </row>
    <row r="2479" spans="1:22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 t="shared" si="235"/>
        <v>1018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236"/>
        <v>171</v>
      </c>
      <c r="Q2479">
        <f t="shared" si="237"/>
        <v>31.34</v>
      </c>
      <c r="R2479" s="10" t="s">
        <v>8322</v>
      </c>
      <c r="S2479" t="s">
        <v>8326</v>
      </c>
      <c r="T2479" s="14">
        <f t="shared" si="238"/>
        <v>41088.691493055558</v>
      </c>
      <c r="U2479" s="14">
        <f t="shared" si="239"/>
        <v>41133.691493055558</v>
      </c>
      <c r="V2479">
        <f t="shared" si="240"/>
        <v>2012</v>
      </c>
    </row>
    <row r="2480" spans="1:22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 t="shared" si="235"/>
        <v>9100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236"/>
        <v>128</v>
      </c>
      <c r="Q2480">
        <f t="shared" si="237"/>
        <v>129.11000000000001</v>
      </c>
      <c r="R2480" s="10" t="s">
        <v>8322</v>
      </c>
      <c r="S2480" t="s">
        <v>8326</v>
      </c>
      <c r="T2480" s="14">
        <f t="shared" si="238"/>
        <v>41257.950381944444</v>
      </c>
      <c r="U2480" s="14">
        <f t="shared" si="239"/>
        <v>41287.950381944444</v>
      </c>
      <c r="V2480">
        <f t="shared" si="240"/>
        <v>2012</v>
      </c>
    </row>
    <row r="2481" spans="1:22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 t="shared" si="235"/>
        <v>350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236"/>
        <v>133</v>
      </c>
      <c r="Q2481">
        <f t="shared" si="237"/>
        <v>25.02</v>
      </c>
      <c r="R2481" s="10" t="s">
        <v>8322</v>
      </c>
      <c r="S2481" t="s">
        <v>8326</v>
      </c>
      <c r="T2481" s="14">
        <f t="shared" si="238"/>
        <v>41107.726782407408</v>
      </c>
      <c r="U2481" s="14">
        <f t="shared" si="239"/>
        <v>41118.083333333336</v>
      </c>
      <c r="V2481">
        <f t="shared" si="240"/>
        <v>2012</v>
      </c>
    </row>
    <row r="2482" spans="1:22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 t="shared" si="235"/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236"/>
        <v>100</v>
      </c>
      <c r="Q2482">
        <f t="shared" si="237"/>
        <v>250</v>
      </c>
      <c r="R2482" s="10" t="s">
        <v>8322</v>
      </c>
      <c r="S2482" t="s">
        <v>8326</v>
      </c>
      <c r="T2482" s="14">
        <f t="shared" si="238"/>
        <v>42227.936157407406</v>
      </c>
      <c r="U2482" s="14">
        <f t="shared" si="239"/>
        <v>42287.936157407406</v>
      </c>
      <c r="V2482">
        <f t="shared" si="240"/>
        <v>2015</v>
      </c>
    </row>
    <row r="2483" spans="1:22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 t="shared" si="235"/>
        <v>4258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236"/>
        <v>113</v>
      </c>
      <c r="Q2483">
        <f t="shared" si="237"/>
        <v>47.54</v>
      </c>
      <c r="R2483" s="10" t="s">
        <v>8322</v>
      </c>
      <c r="S2483" t="s">
        <v>8326</v>
      </c>
      <c r="T2483" s="14">
        <f t="shared" si="238"/>
        <v>40999.645925925928</v>
      </c>
      <c r="U2483" s="14">
        <f t="shared" si="239"/>
        <v>41029.645925925928</v>
      </c>
      <c r="V2483">
        <f t="shared" si="240"/>
        <v>2012</v>
      </c>
    </row>
    <row r="2484" spans="1:22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 t="shared" si="235"/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236"/>
        <v>100</v>
      </c>
      <c r="Q2484">
        <f t="shared" si="237"/>
        <v>40.04</v>
      </c>
      <c r="R2484" s="10" t="s">
        <v>8322</v>
      </c>
      <c r="S2484" t="s">
        <v>8326</v>
      </c>
      <c r="T2484" s="14">
        <f t="shared" si="238"/>
        <v>40711.782210648147</v>
      </c>
      <c r="U2484" s="14">
        <f t="shared" si="239"/>
        <v>40756.782210648147</v>
      </c>
      <c r="V2484">
        <f t="shared" si="240"/>
        <v>2011</v>
      </c>
    </row>
    <row r="2485" spans="1:22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 t="shared" si="235"/>
        <v>1176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236"/>
        <v>114</v>
      </c>
      <c r="Q2485">
        <f t="shared" si="237"/>
        <v>65.84</v>
      </c>
      <c r="R2485" s="10" t="s">
        <v>8322</v>
      </c>
      <c r="S2485" t="s">
        <v>8326</v>
      </c>
      <c r="T2485" s="14">
        <f t="shared" si="238"/>
        <v>40970.750034722223</v>
      </c>
      <c r="U2485" s="14">
        <f t="shared" si="239"/>
        <v>41030.708368055559</v>
      </c>
      <c r="V2485">
        <f t="shared" si="240"/>
        <v>2012</v>
      </c>
    </row>
    <row r="2486" spans="1:22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 t="shared" si="235"/>
        <v>3838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236"/>
        <v>119</v>
      </c>
      <c r="Q2486">
        <f t="shared" si="237"/>
        <v>46.4</v>
      </c>
      <c r="R2486" s="10" t="s">
        <v>8322</v>
      </c>
      <c r="S2486" t="s">
        <v>8326</v>
      </c>
      <c r="T2486" s="14">
        <f t="shared" si="238"/>
        <v>40771.916701388887</v>
      </c>
      <c r="U2486" s="14">
        <f t="shared" si="239"/>
        <v>40801.916701388887</v>
      </c>
      <c r="V2486">
        <f t="shared" si="240"/>
        <v>2011</v>
      </c>
    </row>
    <row r="2487" spans="1:22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 t="shared" si="235"/>
        <v>2033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236"/>
        <v>103</v>
      </c>
      <c r="Q2487">
        <f t="shared" si="237"/>
        <v>50.37</v>
      </c>
      <c r="R2487" s="10" t="s">
        <v>8322</v>
      </c>
      <c r="S2487" t="s">
        <v>8326</v>
      </c>
      <c r="T2487" s="14">
        <f t="shared" si="238"/>
        <v>40793.998599537037</v>
      </c>
      <c r="U2487" s="14">
        <f t="shared" si="239"/>
        <v>40828.998599537037</v>
      </c>
      <c r="V2487">
        <f t="shared" si="240"/>
        <v>2011</v>
      </c>
    </row>
    <row r="2488" spans="1:22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 t="shared" si="235"/>
        <v>549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236"/>
        <v>266</v>
      </c>
      <c r="Q2488">
        <f t="shared" si="237"/>
        <v>26.57</v>
      </c>
      <c r="R2488" s="10" t="s">
        <v>8322</v>
      </c>
      <c r="S2488" t="s">
        <v>8326</v>
      </c>
      <c r="T2488" s="14">
        <f t="shared" si="238"/>
        <v>40991.708055555559</v>
      </c>
      <c r="U2488" s="14">
        <f t="shared" si="239"/>
        <v>41021.708055555559</v>
      </c>
      <c r="V2488">
        <f t="shared" si="240"/>
        <v>2012</v>
      </c>
    </row>
    <row r="2489" spans="1:22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 t="shared" si="235"/>
        <v>1500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236"/>
        <v>100</v>
      </c>
      <c r="Q2489">
        <f t="shared" si="237"/>
        <v>39.49</v>
      </c>
      <c r="R2489" s="10" t="s">
        <v>8322</v>
      </c>
      <c r="S2489" t="s">
        <v>8326</v>
      </c>
      <c r="T2489" s="14">
        <f t="shared" si="238"/>
        <v>41026.083298611113</v>
      </c>
      <c r="U2489" s="14">
        <f t="shared" si="239"/>
        <v>41056.083298611113</v>
      </c>
      <c r="V2489">
        <f t="shared" si="240"/>
        <v>2012</v>
      </c>
    </row>
    <row r="2490" spans="1:22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 t="shared" si="235"/>
        <v>3101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236"/>
        <v>107</v>
      </c>
      <c r="Q2490">
        <f t="shared" si="237"/>
        <v>49.25</v>
      </c>
      <c r="R2490" s="10" t="s">
        <v>8322</v>
      </c>
      <c r="S2490" t="s">
        <v>8326</v>
      </c>
      <c r="T2490" s="14">
        <f t="shared" si="238"/>
        <v>40833.633194444446</v>
      </c>
      <c r="U2490" s="14">
        <f t="shared" si="239"/>
        <v>40863.674861111111</v>
      </c>
      <c r="V2490">
        <f t="shared" si="240"/>
        <v>2011</v>
      </c>
    </row>
    <row r="2491" spans="1:22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 t="shared" si="235"/>
        <v>4089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236"/>
        <v>134</v>
      </c>
      <c r="Q2491">
        <f t="shared" si="237"/>
        <v>62.38</v>
      </c>
      <c r="R2491" s="10" t="s">
        <v>8322</v>
      </c>
      <c r="S2491" t="s">
        <v>8326</v>
      </c>
      <c r="T2491" s="14">
        <f t="shared" si="238"/>
        <v>41373.690266203703</v>
      </c>
      <c r="U2491" s="14">
        <f t="shared" si="239"/>
        <v>41403.690266203703</v>
      </c>
      <c r="V2491">
        <f t="shared" si="240"/>
        <v>2013</v>
      </c>
    </row>
    <row r="2492" spans="1:22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 t="shared" si="235"/>
        <v>554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236"/>
        <v>121</v>
      </c>
      <c r="Q2492">
        <f t="shared" si="237"/>
        <v>37.94</v>
      </c>
      <c r="R2492" s="10" t="s">
        <v>8322</v>
      </c>
      <c r="S2492" t="s">
        <v>8326</v>
      </c>
      <c r="T2492" s="14">
        <f t="shared" si="238"/>
        <v>41023.227731481478</v>
      </c>
      <c r="U2492" s="14">
        <f t="shared" si="239"/>
        <v>41083.227731481478</v>
      </c>
      <c r="V2492">
        <f t="shared" si="240"/>
        <v>2012</v>
      </c>
    </row>
    <row r="2493" spans="1:22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 t="shared" si="235"/>
        <v>508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236"/>
        <v>103</v>
      </c>
      <c r="Q2493">
        <f t="shared" si="237"/>
        <v>51.6</v>
      </c>
      <c r="R2493" s="10" t="s">
        <v>8322</v>
      </c>
      <c r="S2493" t="s">
        <v>8326</v>
      </c>
      <c r="T2493" s="14">
        <f t="shared" si="238"/>
        <v>40542.839282407411</v>
      </c>
      <c r="U2493" s="14">
        <f t="shared" si="239"/>
        <v>40559.07708333333</v>
      </c>
      <c r="V2493">
        <f t="shared" si="240"/>
        <v>2010</v>
      </c>
    </row>
    <row r="2494" spans="1:22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235"/>
        <v>675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236"/>
        <v>125</v>
      </c>
      <c r="Q2494">
        <f t="shared" si="237"/>
        <v>27.78</v>
      </c>
      <c r="R2494" s="10" t="s">
        <v>8322</v>
      </c>
      <c r="S2494" t="s">
        <v>8326</v>
      </c>
      <c r="T2494" s="14">
        <f t="shared" si="238"/>
        <v>41024.985972222225</v>
      </c>
      <c r="U2494" s="14">
        <f t="shared" si="239"/>
        <v>41076.415972222225</v>
      </c>
      <c r="V2494">
        <f t="shared" si="240"/>
        <v>2012</v>
      </c>
    </row>
    <row r="2495" spans="1:22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 t="shared" si="235"/>
        <v>22870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236"/>
        <v>129</v>
      </c>
      <c r="Q2495">
        <f t="shared" si="237"/>
        <v>99.38</v>
      </c>
      <c r="R2495" s="10" t="s">
        <v>8322</v>
      </c>
      <c r="S2495" t="s">
        <v>8326</v>
      </c>
      <c r="T2495" s="14">
        <f t="shared" si="238"/>
        <v>41348.168287037035</v>
      </c>
      <c r="U2495" s="14">
        <f t="shared" si="239"/>
        <v>41393.168287037035</v>
      </c>
      <c r="V2495">
        <f t="shared" si="240"/>
        <v>2013</v>
      </c>
    </row>
    <row r="2496" spans="1:22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 t="shared" si="235"/>
        <v>1508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236"/>
        <v>101</v>
      </c>
      <c r="Q2496">
        <f t="shared" si="237"/>
        <v>38.85</v>
      </c>
      <c r="R2496" s="10" t="s">
        <v>8322</v>
      </c>
      <c r="S2496" t="s">
        <v>8326</v>
      </c>
      <c r="T2496" s="14">
        <f t="shared" si="238"/>
        <v>41022.645185185182</v>
      </c>
      <c r="U2496" s="14">
        <f t="shared" si="239"/>
        <v>41052.645185185182</v>
      </c>
      <c r="V2496">
        <f t="shared" si="240"/>
        <v>2012</v>
      </c>
    </row>
    <row r="2497" spans="1:22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 t="shared" si="235"/>
        <v>1707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236"/>
        <v>128</v>
      </c>
      <c r="Q2497">
        <f t="shared" si="237"/>
        <v>45.55</v>
      </c>
      <c r="R2497" s="10" t="s">
        <v>8322</v>
      </c>
      <c r="S2497" t="s">
        <v>8326</v>
      </c>
      <c r="T2497" s="14">
        <f t="shared" si="238"/>
        <v>41036.946469907409</v>
      </c>
      <c r="U2497" s="14">
        <f t="shared" si="239"/>
        <v>41066.946469907409</v>
      </c>
      <c r="V2497">
        <f t="shared" si="240"/>
        <v>2012</v>
      </c>
    </row>
    <row r="2498" spans="1:22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 t="shared" si="235"/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236"/>
        <v>100</v>
      </c>
      <c r="Q2498">
        <f t="shared" si="237"/>
        <v>600</v>
      </c>
      <c r="R2498" s="10" t="s">
        <v>8322</v>
      </c>
      <c r="S2498" t="s">
        <v>8326</v>
      </c>
      <c r="T2498" s="14">
        <f t="shared" si="238"/>
        <v>41327.996435185189</v>
      </c>
      <c r="U2498" s="14">
        <f t="shared" si="239"/>
        <v>41362.954768518517</v>
      </c>
      <c r="V2498">
        <f t="shared" si="240"/>
        <v>2013</v>
      </c>
    </row>
    <row r="2499" spans="1:22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 t="shared" si="235"/>
        <v>4255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si="236"/>
        <v>113</v>
      </c>
      <c r="Q2499">
        <f t="shared" si="237"/>
        <v>80.55</v>
      </c>
      <c r="R2499" s="10" t="s">
        <v>8322</v>
      </c>
      <c r="S2499" t="s">
        <v>8326</v>
      </c>
      <c r="T2499" s="14">
        <f t="shared" si="238"/>
        <v>40730.878912037035</v>
      </c>
      <c r="U2499" s="14">
        <f t="shared" si="239"/>
        <v>40760.878912037035</v>
      </c>
      <c r="V2499">
        <f t="shared" si="240"/>
        <v>2011</v>
      </c>
    </row>
    <row r="2500" spans="1:22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 t="shared" si="235"/>
        <v>1028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236"/>
        <v>106</v>
      </c>
      <c r="Q2500">
        <f t="shared" si="237"/>
        <v>52.8</v>
      </c>
      <c r="R2500" s="10" t="s">
        <v>8322</v>
      </c>
      <c r="S2500" t="s">
        <v>8326</v>
      </c>
      <c r="T2500" s="14">
        <f t="shared" si="238"/>
        <v>42017.967442129629</v>
      </c>
      <c r="U2500" s="14">
        <f t="shared" si="239"/>
        <v>42031.967442129629</v>
      </c>
      <c r="V2500">
        <f t="shared" si="240"/>
        <v>2015</v>
      </c>
    </row>
    <row r="2501" spans="1:22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 t="shared" si="235"/>
        <v>6053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236"/>
        <v>203</v>
      </c>
      <c r="Q2501">
        <f t="shared" si="237"/>
        <v>47.68</v>
      </c>
      <c r="R2501" s="10" t="s">
        <v>8322</v>
      </c>
      <c r="S2501" t="s">
        <v>8326</v>
      </c>
      <c r="T2501" s="14">
        <f t="shared" si="238"/>
        <v>41226.648576388885</v>
      </c>
      <c r="U2501" s="14">
        <f t="shared" si="239"/>
        <v>41274.75</v>
      </c>
      <c r="V2501">
        <f t="shared" si="240"/>
        <v>2012</v>
      </c>
    </row>
    <row r="2502" spans="1:22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 t="shared" si="235"/>
        <v>640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236"/>
        <v>113</v>
      </c>
      <c r="Q2502">
        <f t="shared" si="237"/>
        <v>23.45</v>
      </c>
      <c r="R2502" s="10" t="s">
        <v>8322</v>
      </c>
      <c r="S2502" t="s">
        <v>8326</v>
      </c>
      <c r="T2502" s="14">
        <f t="shared" si="238"/>
        <v>41053.772858796299</v>
      </c>
      <c r="U2502" s="14">
        <f t="shared" si="239"/>
        <v>41083.772858796299</v>
      </c>
      <c r="V2502">
        <f t="shared" si="240"/>
        <v>2012</v>
      </c>
    </row>
    <row r="2503" spans="1:22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 t="shared" si="235"/>
        <v>5641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236"/>
        <v>3</v>
      </c>
      <c r="Q2503">
        <f t="shared" si="237"/>
        <v>40.14</v>
      </c>
      <c r="R2503" s="10" t="s">
        <v>8333</v>
      </c>
      <c r="S2503" t="s">
        <v>8350</v>
      </c>
      <c r="T2503" s="14">
        <f t="shared" si="238"/>
        <v>42244.776666666665</v>
      </c>
      <c r="U2503" s="14">
        <f t="shared" si="239"/>
        <v>42274.776666666665</v>
      </c>
      <c r="V2503">
        <f t="shared" si="240"/>
        <v>2015</v>
      </c>
    </row>
    <row r="2504" spans="1:22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 t="shared" si="235"/>
        <v>55043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236"/>
        <v>0</v>
      </c>
      <c r="Q2504">
        <f t="shared" si="237"/>
        <v>17.2</v>
      </c>
      <c r="R2504" s="10" t="s">
        <v>8333</v>
      </c>
      <c r="S2504" t="s">
        <v>8350</v>
      </c>
      <c r="T2504" s="14">
        <f t="shared" si="238"/>
        <v>41858.825439814813</v>
      </c>
      <c r="U2504" s="14">
        <f t="shared" si="239"/>
        <v>41903.825439814813</v>
      </c>
      <c r="V2504">
        <f t="shared" si="240"/>
        <v>2014</v>
      </c>
    </row>
    <row r="2505" spans="1:22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>
        <f t="shared" si="235"/>
        <v>5000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236"/>
        <v>0</v>
      </c>
      <c r="Q2505">
        <f t="shared" si="237"/>
        <v>0</v>
      </c>
      <c r="R2505" s="10" t="s">
        <v>8333</v>
      </c>
      <c r="S2505" t="s">
        <v>8350</v>
      </c>
      <c r="T2505" s="14">
        <f t="shared" si="238"/>
        <v>42498.899398148147</v>
      </c>
      <c r="U2505" s="14">
        <f t="shared" si="239"/>
        <v>42528.879166666666</v>
      </c>
      <c r="V2505">
        <f t="shared" si="240"/>
        <v>2016</v>
      </c>
    </row>
    <row r="2506" spans="1:22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>
        <f t="shared" si="235"/>
        <v>17500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236"/>
        <v>0</v>
      </c>
      <c r="Q2506">
        <f t="shared" si="237"/>
        <v>0</v>
      </c>
      <c r="R2506" s="10" t="s">
        <v>8333</v>
      </c>
      <c r="S2506" t="s">
        <v>8350</v>
      </c>
      <c r="T2506" s="14">
        <f t="shared" si="238"/>
        <v>41928.015439814815</v>
      </c>
      <c r="U2506" s="14">
        <f t="shared" si="239"/>
        <v>41958.057106481487</v>
      </c>
      <c r="V2506">
        <f t="shared" si="240"/>
        <v>2014</v>
      </c>
    </row>
    <row r="2507" spans="1:22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>
        <f t="shared" si="235"/>
        <v>3500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236"/>
        <v>0</v>
      </c>
      <c r="Q2507">
        <f t="shared" si="237"/>
        <v>0</v>
      </c>
      <c r="R2507" s="10" t="s">
        <v>8333</v>
      </c>
      <c r="S2507" t="s">
        <v>8350</v>
      </c>
      <c r="T2507" s="14">
        <f t="shared" si="238"/>
        <v>42047.05574074074</v>
      </c>
      <c r="U2507" s="14">
        <f t="shared" si="239"/>
        <v>42077.014074074075</v>
      </c>
      <c r="V2507">
        <f t="shared" si="240"/>
        <v>2015</v>
      </c>
    </row>
    <row r="2508" spans="1:22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 t="shared" si="235"/>
        <v>2515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236"/>
        <v>1</v>
      </c>
      <c r="Q2508">
        <f t="shared" si="237"/>
        <v>15</v>
      </c>
      <c r="R2508" s="10" t="s">
        <v>8333</v>
      </c>
      <c r="S2508" t="s">
        <v>8350</v>
      </c>
      <c r="T2508" s="14">
        <f t="shared" si="238"/>
        <v>42258.297094907408</v>
      </c>
      <c r="U2508" s="14">
        <f t="shared" si="239"/>
        <v>42280.875</v>
      </c>
      <c r="V2508">
        <f t="shared" si="240"/>
        <v>2015</v>
      </c>
    </row>
    <row r="2509" spans="1:22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>
        <f t="shared" si="235"/>
        <v>21425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236"/>
        <v>0</v>
      </c>
      <c r="Q2509">
        <f t="shared" si="237"/>
        <v>0</v>
      </c>
      <c r="R2509" s="10" t="s">
        <v>8333</v>
      </c>
      <c r="S2509" t="s">
        <v>8350</v>
      </c>
      <c r="T2509" s="14">
        <f t="shared" si="238"/>
        <v>42105.072962962964</v>
      </c>
      <c r="U2509" s="14">
        <f t="shared" si="239"/>
        <v>42135.072962962964</v>
      </c>
      <c r="V2509">
        <f t="shared" si="240"/>
        <v>2015</v>
      </c>
    </row>
    <row r="2510" spans="1:22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>
        <f t="shared" si="235"/>
        <v>10000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236"/>
        <v>0</v>
      </c>
      <c r="Q2510">
        <f t="shared" si="237"/>
        <v>0</v>
      </c>
      <c r="R2510" s="10" t="s">
        <v>8333</v>
      </c>
      <c r="S2510" t="s">
        <v>8350</v>
      </c>
      <c r="T2510" s="14">
        <f t="shared" si="238"/>
        <v>41835.951782407406</v>
      </c>
      <c r="U2510" s="14">
        <f t="shared" si="239"/>
        <v>41865.951782407406</v>
      </c>
      <c r="V2510">
        <f t="shared" si="240"/>
        <v>2014</v>
      </c>
    </row>
    <row r="2511" spans="1:22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 t="shared" si="235"/>
        <v>48000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236"/>
        <v>1</v>
      </c>
      <c r="Q2511">
        <f t="shared" si="237"/>
        <v>35.71</v>
      </c>
      <c r="R2511" s="10" t="s">
        <v>8333</v>
      </c>
      <c r="S2511" t="s">
        <v>8350</v>
      </c>
      <c r="T2511" s="14">
        <f t="shared" si="238"/>
        <v>42058.809594907405</v>
      </c>
      <c r="U2511" s="14">
        <f t="shared" si="239"/>
        <v>42114.767928240741</v>
      </c>
      <c r="V2511">
        <f t="shared" si="240"/>
        <v>2015</v>
      </c>
    </row>
    <row r="2512" spans="1:22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 t="shared" si="235"/>
        <v>25038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236"/>
        <v>0</v>
      </c>
      <c r="Q2512">
        <f t="shared" si="237"/>
        <v>37.5</v>
      </c>
      <c r="R2512" s="10" t="s">
        <v>8333</v>
      </c>
      <c r="S2512" t="s">
        <v>8350</v>
      </c>
      <c r="T2512" s="14">
        <f t="shared" si="238"/>
        <v>42078.997361111105</v>
      </c>
      <c r="U2512" s="14">
        <f t="shared" si="239"/>
        <v>42138.997361111105</v>
      </c>
      <c r="V2512">
        <f t="shared" si="240"/>
        <v>2015</v>
      </c>
    </row>
    <row r="2513" spans="1:22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>
        <f t="shared" si="235"/>
        <v>50000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236"/>
        <v>0</v>
      </c>
      <c r="Q2513">
        <f t="shared" si="237"/>
        <v>0</v>
      </c>
      <c r="R2513" s="10" t="s">
        <v>8333</v>
      </c>
      <c r="S2513" t="s">
        <v>8350</v>
      </c>
      <c r="T2513" s="14">
        <f t="shared" si="238"/>
        <v>42371.446909722217</v>
      </c>
      <c r="U2513" s="14">
        <f t="shared" si="239"/>
        <v>42401.446909722217</v>
      </c>
      <c r="V2513">
        <f t="shared" si="240"/>
        <v>2016</v>
      </c>
    </row>
    <row r="2514" spans="1:22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>
        <f t="shared" si="235"/>
        <v>575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236"/>
        <v>0</v>
      </c>
      <c r="Q2514">
        <f t="shared" si="237"/>
        <v>0</v>
      </c>
      <c r="R2514" s="10" t="s">
        <v>8333</v>
      </c>
      <c r="S2514" t="s">
        <v>8350</v>
      </c>
      <c r="T2514" s="14">
        <f t="shared" si="238"/>
        <v>41971.876863425925</v>
      </c>
      <c r="U2514" s="14">
        <f t="shared" si="239"/>
        <v>41986.876863425925</v>
      </c>
      <c r="V2514">
        <f t="shared" si="240"/>
        <v>2014</v>
      </c>
    </row>
    <row r="2515" spans="1:22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>
        <f t="shared" si="235"/>
        <v>90000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236"/>
        <v>0</v>
      </c>
      <c r="Q2515">
        <f t="shared" si="237"/>
        <v>0</v>
      </c>
      <c r="R2515" s="10" t="s">
        <v>8333</v>
      </c>
      <c r="S2515" t="s">
        <v>8350</v>
      </c>
      <c r="T2515" s="14">
        <f t="shared" si="238"/>
        <v>42732.00681712963</v>
      </c>
      <c r="U2515" s="14">
        <f t="shared" si="239"/>
        <v>42792.00681712963</v>
      </c>
      <c r="V2515">
        <f t="shared" si="240"/>
        <v>2016</v>
      </c>
    </row>
    <row r="2516" spans="1:22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 t="shared" si="235"/>
        <v>6105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236"/>
        <v>2</v>
      </c>
      <c r="Q2516">
        <f t="shared" si="237"/>
        <v>52.5</v>
      </c>
      <c r="R2516" s="10" t="s">
        <v>8333</v>
      </c>
      <c r="S2516" t="s">
        <v>8350</v>
      </c>
      <c r="T2516" s="14">
        <f t="shared" si="238"/>
        <v>41854.389780092592</v>
      </c>
      <c r="U2516" s="14">
        <f t="shared" si="239"/>
        <v>41871.389780092592</v>
      </c>
      <c r="V2516">
        <f t="shared" si="240"/>
        <v>2014</v>
      </c>
    </row>
    <row r="2517" spans="1:22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 t="shared" si="235"/>
        <v>2965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236"/>
        <v>19</v>
      </c>
      <c r="Q2517">
        <f t="shared" si="237"/>
        <v>77.5</v>
      </c>
      <c r="R2517" s="10" t="s">
        <v>8333</v>
      </c>
      <c r="S2517" t="s">
        <v>8350</v>
      </c>
      <c r="T2517" s="14">
        <f t="shared" si="238"/>
        <v>42027.839733796296</v>
      </c>
      <c r="U2517" s="14">
        <f t="shared" si="239"/>
        <v>42057.839733796296</v>
      </c>
      <c r="V2517">
        <f t="shared" si="240"/>
        <v>2015</v>
      </c>
    </row>
    <row r="2518" spans="1:22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>
        <f t="shared" si="235"/>
        <v>11000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236"/>
        <v>0</v>
      </c>
      <c r="Q2518">
        <f t="shared" si="237"/>
        <v>0</v>
      </c>
      <c r="R2518" s="10" t="s">
        <v>8333</v>
      </c>
      <c r="S2518" t="s">
        <v>8350</v>
      </c>
      <c r="T2518" s="14">
        <f t="shared" si="238"/>
        <v>41942.653379629628</v>
      </c>
      <c r="U2518" s="14">
        <f t="shared" si="239"/>
        <v>41972.6950462963</v>
      </c>
      <c r="V2518">
        <f t="shared" si="240"/>
        <v>2014</v>
      </c>
    </row>
    <row r="2519" spans="1:22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 t="shared" si="235"/>
        <v>9884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236"/>
        <v>10</v>
      </c>
      <c r="Q2519">
        <f t="shared" si="237"/>
        <v>53.55</v>
      </c>
      <c r="R2519" s="10" t="s">
        <v>8333</v>
      </c>
      <c r="S2519" t="s">
        <v>8350</v>
      </c>
      <c r="T2519" s="14">
        <f t="shared" si="238"/>
        <v>42052.802430555559</v>
      </c>
      <c r="U2519" s="14">
        <f t="shared" si="239"/>
        <v>42082.760763888888</v>
      </c>
      <c r="V2519">
        <f t="shared" si="240"/>
        <v>2015</v>
      </c>
    </row>
    <row r="2520" spans="1:22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>
        <f t="shared" si="235"/>
        <v>2500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236"/>
        <v>0</v>
      </c>
      <c r="Q2520">
        <f t="shared" si="237"/>
        <v>0</v>
      </c>
      <c r="R2520" s="10" t="s">
        <v>8333</v>
      </c>
      <c r="S2520" t="s">
        <v>8350</v>
      </c>
      <c r="T2520" s="14">
        <f t="shared" si="238"/>
        <v>41926.680879629632</v>
      </c>
      <c r="U2520" s="14">
        <f t="shared" si="239"/>
        <v>41956.722546296296</v>
      </c>
      <c r="V2520">
        <f t="shared" si="240"/>
        <v>2014</v>
      </c>
    </row>
    <row r="2521" spans="1:22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 t="shared" si="235"/>
        <v>75033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236"/>
        <v>0</v>
      </c>
      <c r="Q2521">
        <f t="shared" si="237"/>
        <v>16.25</v>
      </c>
      <c r="R2521" s="10" t="s">
        <v>8333</v>
      </c>
      <c r="S2521" t="s">
        <v>8350</v>
      </c>
      <c r="T2521" s="14">
        <f t="shared" si="238"/>
        <v>41809.155138888891</v>
      </c>
      <c r="U2521" s="14">
        <f t="shared" si="239"/>
        <v>41839.155138888891</v>
      </c>
      <c r="V2521">
        <f t="shared" si="240"/>
        <v>2014</v>
      </c>
    </row>
    <row r="2522" spans="1:22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>
        <f t="shared" si="235"/>
        <v>50000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236"/>
        <v>0</v>
      </c>
      <c r="Q2522">
        <f t="shared" si="237"/>
        <v>0</v>
      </c>
      <c r="R2522" s="10" t="s">
        <v>8333</v>
      </c>
      <c r="S2522" t="s">
        <v>8350</v>
      </c>
      <c r="T2522" s="14">
        <f t="shared" si="238"/>
        <v>42612.600520833337</v>
      </c>
      <c r="U2522" s="14">
        <f t="shared" si="239"/>
        <v>42658.806249999994</v>
      </c>
      <c r="V2522">
        <f t="shared" si="240"/>
        <v>2016</v>
      </c>
    </row>
    <row r="2523" spans="1:22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 t="shared" si="235"/>
        <v>13093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236"/>
        <v>109</v>
      </c>
      <c r="Q2523">
        <f t="shared" si="237"/>
        <v>103.68</v>
      </c>
      <c r="R2523" s="10" t="s">
        <v>8322</v>
      </c>
      <c r="S2523" t="s">
        <v>8351</v>
      </c>
      <c r="T2523" s="14">
        <f t="shared" si="238"/>
        <v>42269.967835648145</v>
      </c>
      <c r="U2523" s="14">
        <f t="shared" si="239"/>
        <v>42290.967835648145</v>
      </c>
      <c r="V2523">
        <f t="shared" si="240"/>
        <v>2015</v>
      </c>
    </row>
    <row r="2524" spans="1:22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 t="shared" si="235"/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236"/>
        <v>100</v>
      </c>
      <c r="Q2524">
        <f t="shared" si="237"/>
        <v>185.19</v>
      </c>
      <c r="R2524" s="10" t="s">
        <v>8322</v>
      </c>
      <c r="S2524" t="s">
        <v>8351</v>
      </c>
      <c r="T2524" s="14">
        <f t="shared" si="238"/>
        <v>42460.573611111111</v>
      </c>
      <c r="U2524" s="14">
        <f t="shared" si="239"/>
        <v>42482.619444444441</v>
      </c>
      <c r="V2524">
        <f t="shared" si="240"/>
        <v>2016</v>
      </c>
    </row>
    <row r="2525" spans="1:22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 t="shared" ref="F2525:F2588" si="241">ROUND(AVERAGE(D2525:E2525),0)</f>
        <v>1154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ref="P2525:P2588" si="242">ROUND(E2525/D2525*100,0)</f>
        <v>156</v>
      </c>
      <c r="Q2525">
        <f t="shared" ref="Q2525:Q2588" si="243">IFERROR(ROUND(E2525/M2525,2),0)</f>
        <v>54.15</v>
      </c>
      <c r="R2525" s="10" t="s">
        <v>8322</v>
      </c>
      <c r="S2525" t="s">
        <v>8351</v>
      </c>
      <c r="T2525" s="14">
        <f t="shared" ref="T2525:T2588" si="244">(((K2525/60)/60)/24)+DATE(1970,1,1)</f>
        <v>41930.975601851853</v>
      </c>
      <c r="U2525" s="14">
        <f t="shared" ref="U2525:U2588" si="245">(((J2525/60)/60)/24)+DATE(1970,1,1)</f>
        <v>41961.017268518524</v>
      </c>
      <c r="V2525">
        <f t="shared" ref="V2525:V2588" si="246">YEAR(T2525)</f>
        <v>2014</v>
      </c>
    </row>
    <row r="2526" spans="1:22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 t="shared" si="241"/>
        <v>7560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242"/>
        <v>102</v>
      </c>
      <c r="Q2526">
        <f t="shared" si="243"/>
        <v>177.21</v>
      </c>
      <c r="R2526" s="10" t="s">
        <v>8322</v>
      </c>
      <c r="S2526" t="s">
        <v>8351</v>
      </c>
      <c r="T2526" s="14">
        <f t="shared" si="244"/>
        <v>41961.807372685187</v>
      </c>
      <c r="U2526" s="14">
        <f t="shared" si="245"/>
        <v>41994.1875</v>
      </c>
      <c r="V2526">
        <f t="shared" si="246"/>
        <v>2014</v>
      </c>
    </row>
    <row r="2527" spans="1:22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 t="shared" si="241"/>
        <v>8013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242"/>
        <v>100</v>
      </c>
      <c r="Q2527">
        <f t="shared" si="243"/>
        <v>100.33</v>
      </c>
      <c r="R2527" s="10" t="s">
        <v>8322</v>
      </c>
      <c r="S2527" t="s">
        <v>8351</v>
      </c>
      <c r="T2527" s="14">
        <f t="shared" si="244"/>
        <v>41058.844571759262</v>
      </c>
      <c r="U2527" s="14">
        <f t="shared" si="245"/>
        <v>41088.844571759262</v>
      </c>
      <c r="V2527">
        <f t="shared" si="246"/>
        <v>2012</v>
      </c>
    </row>
    <row r="2528" spans="1:22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 t="shared" si="241"/>
        <v>4259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242"/>
        <v>113</v>
      </c>
      <c r="Q2528">
        <f t="shared" si="243"/>
        <v>136.91</v>
      </c>
      <c r="R2528" s="10" t="s">
        <v>8322</v>
      </c>
      <c r="S2528" t="s">
        <v>8351</v>
      </c>
      <c r="T2528" s="14">
        <f t="shared" si="244"/>
        <v>41953.091134259259</v>
      </c>
      <c r="U2528" s="14">
        <f t="shared" si="245"/>
        <v>41981.207638888889</v>
      </c>
      <c r="V2528">
        <f t="shared" si="246"/>
        <v>2014</v>
      </c>
    </row>
    <row r="2529" spans="1:22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 t="shared" si="241"/>
        <v>4043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242"/>
        <v>102</v>
      </c>
      <c r="Q2529">
        <f t="shared" si="243"/>
        <v>57.54</v>
      </c>
      <c r="R2529" s="10" t="s">
        <v>8322</v>
      </c>
      <c r="S2529" t="s">
        <v>8351</v>
      </c>
      <c r="T2529" s="14">
        <f t="shared" si="244"/>
        <v>41546.75105324074</v>
      </c>
      <c r="U2529" s="14">
        <f t="shared" si="245"/>
        <v>41565.165972222225</v>
      </c>
      <c r="V2529">
        <f t="shared" si="246"/>
        <v>2013</v>
      </c>
    </row>
    <row r="2530" spans="1:22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 t="shared" si="241"/>
        <v>4145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242"/>
        <v>107</v>
      </c>
      <c r="Q2530">
        <f t="shared" si="243"/>
        <v>52.96</v>
      </c>
      <c r="R2530" s="10" t="s">
        <v>8322</v>
      </c>
      <c r="S2530" t="s">
        <v>8351</v>
      </c>
      <c r="T2530" s="14">
        <f t="shared" si="244"/>
        <v>42217.834525462968</v>
      </c>
      <c r="U2530" s="14">
        <f t="shared" si="245"/>
        <v>42236.458333333328</v>
      </c>
      <c r="V2530">
        <f t="shared" si="246"/>
        <v>2015</v>
      </c>
    </row>
    <row r="2531" spans="1:22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 t="shared" si="241"/>
        <v>6129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242"/>
        <v>104</v>
      </c>
      <c r="Q2531">
        <f t="shared" si="243"/>
        <v>82.33</v>
      </c>
      <c r="R2531" s="10" t="s">
        <v>8322</v>
      </c>
      <c r="S2531" t="s">
        <v>8351</v>
      </c>
      <c r="T2531" s="14">
        <f t="shared" si="244"/>
        <v>40948.080729166664</v>
      </c>
      <c r="U2531" s="14">
        <f t="shared" si="245"/>
        <v>40993.0390625</v>
      </c>
      <c r="V2531">
        <f t="shared" si="246"/>
        <v>2012</v>
      </c>
    </row>
    <row r="2532" spans="1:22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 t="shared" si="241"/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242"/>
        <v>100</v>
      </c>
      <c r="Q2532">
        <f t="shared" si="243"/>
        <v>135.41999999999999</v>
      </c>
      <c r="R2532" s="10" t="s">
        <v>8322</v>
      </c>
      <c r="S2532" t="s">
        <v>8351</v>
      </c>
      <c r="T2532" s="14">
        <f t="shared" si="244"/>
        <v>42081.864641203705</v>
      </c>
      <c r="U2532" s="14">
        <f t="shared" si="245"/>
        <v>42114.201388888891</v>
      </c>
      <c r="V2532">
        <f t="shared" si="246"/>
        <v>2015</v>
      </c>
    </row>
    <row r="2533" spans="1:22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 t="shared" si="241"/>
        <v>4509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242"/>
        <v>100</v>
      </c>
      <c r="Q2533">
        <f t="shared" si="243"/>
        <v>74.069999999999993</v>
      </c>
      <c r="R2533" s="10" t="s">
        <v>8322</v>
      </c>
      <c r="S2533" t="s">
        <v>8351</v>
      </c>
      <c r="T2533" s="14">
        <f t="shared" si="244"/>
        <v>42208.680023148147</v>
      </c>
      <c r="U2533" s="14">
        <f t="shared" si="245"/>
        <v>42231.165972222225</v>
      </c>
      <c r="V2533">
        <f t="shared" si="246"/>
        <v>2015</v>
      </c>
    </row>
    <row r="2534" spans="1:22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 t="shared" si="241"/>
        <v>4523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242"/>
        <v>126</v>
      </c>
      <c r="Q2534">
        <f t="shared" si="243"/>
        <v>84.08</v>
      </c>
      <c r="R2534" s="10" t="s">
        <v>8322</v>
      </c>
      <c r="S2534" t="s">
        <v>8351</v>
      </c>
      <c r="T2534" s="14">
        <f t="shared" si="244"/>
        <v>41107.849143518521</v>
      </c>
      <c r="U2534" s="14">
        <f t="shared" si="245"/>
        <v>41137.849143518521</v>
      </c>
      <c r="V2534">
        <f t="shared" si="246"/>
        <v>2012</v>
      </c>
    </row>
    <row r="2535" spans="1:22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 t="shared" si="241"/>
        <v>7900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242"/>
        <v>111</v>
      </c>
      <c r="Q2535">
        <f t="shared" si="243"/>
        <v>61.03</v>
      </c>
      <c r="R2535" s="10" t="s">
        <v>8322</v>
      </c>
      <c r="S2535" t="s">
        <v>8351</v>
      </c>
      <c r="T2535" s="14">
        <f t="shared" si="244"/>
        <v>41304.751284722224</v>
      </c>
      <c r="U2535" s="14">
        <f t="shared" si="245"/>
        <v>41334.750787037039</v>
      </c>
      <c r="V2535">
        <f t="shared" si="246"/>
        <v>2013</v>
      </c>
    </row>
    <row r="2536" spans="1:22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 t="shared" si="241"/>
        <v>2050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242"/>
        <v>105</v>
      </c>
      <c r="Q2536">
        <f t="shared" si="243"/>
        <v>150</v>
      </c>
      <c r="R2536" s="10" t="s">
        <v>8322</v>
      </c>
      <c r="S2536" t="s">
        <v>8351</v>
      </c>
      <c r="T2536" s="14">
        <f t="shared" si="244"/>
        <v>40127.700370370374</v>
      </c>
      <c r="U2536" s="14">
        <f t="shared" si="245"/>
        <v>40179.25</v>
      </c>
      <c r="V2536">
        <f t="shared" si="246"/>
        <v>2009</v>
      </c>
    </row>
    <row r="2537" spans="1:22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 t="shared" si="241"/>
        <v>20378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242"/>
        <v>104</v>
      </c>
      <c r="Q2537">
        <f t="shared" si="243"/>
        <v>266.08999999999997</v>
      </c>
      <c r="R2537" s="10" t="s">
        <v>8322</v>
      </c>
      <c r="S2537" t="s">
        <v>8351</v>
      </c>
      <c r="T2537" s="14">
        <f t="shared" si="244"/>
        <v>41943.791030092594</v>
      </c>
      <c r="U2537" s="14">
        <f t="shared" si="245"/>
        <v>41974.832696759258</v>
      </c>
      <c r="V2537">
        <f t="shared" si="246"/>
        <v>2014</v>
      </c>
    </row>
    <row r="2538" spans="1:22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 t="shared" si="241"/>
        <v>27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242"/>
        <v>116</v>
      </c>
      <c r="Q2538">
        <f t="shared" si="243"/>
        <v>7.25</v>
      </c>
      <c r="R2538" s="10" t="s">
        <v>8322</v>
      </c>
      <c r="S2538" t="s">
        <v>8351</v>
      </c>
      <c r="T2538" s="14">
        <f t="shared" si="244"/>
        <v>41464.106087962966</v>
      </c>
      <c r="U2538" s="14">
        <f t="shared" si="245"/>
        <v>41485.106087962966</v>
      </c>
      <c r="V2538">
        <f t="shared" si="246"/>
        <v>2013</v>
      </c>
    </row>
    <row r="2539" spans="1:22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 t="shared" si="241"/>
        <v>1050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242"/>
        <v>110</v>
      </c>
      <c r="Q2539">
        <f t="shared" si="243"/>
        <v>100</v>
      </c>
      <c r="R2539" s="10" t="s">
        <v>8322</v>
      </c>
      <c r="S2539" t="s">
        <v>8351</v>
      </c>
      <c r="T2539" s="14">
        <f t="shared" si="244"/>
        <v>40696.648784722223</v>
      </c>
      <c r="U2539" s="14">
        <f t="shared" si="245"/>
        <v>40756.648784722223</v>
      </c>
      <c r="V2539">
        <f t="shared" si="246"/>
        <v>2011</v>
      </c>
    </row>
    <row r="2540" spans="1:22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 t="shared" si="241"/>
        <v>19172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242"/>
        <v>113</v>
      </c>
      <c r="Q2540">
        <f t="shared" si="243"/>
        <v>109.96</v>
      </c>
      <c r="R2540" s="10" t="s">
        <v>8322</v>
      </c>
      <c r="S2540" t="s">
        <v>8351</v>
      </c>
      <c r="T2540" s="14">
        <f t="shared" si="244"/>
        <v>41298.509965277779</v>
      </c>
      <c r="U2540" s="14">
        <f t="shared" si="245"/>
        <v>41329.207638888889</v>
      </c>
      <c r="V2540">
        <f t="shared" si="246"/>
        <v>2013</v>
      </c>
    </row>
    <row r="2541" spans="1:22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 t="shared" si="241"/>
        <v>10013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242"/>
        <v>100</v>
      </c>
      <c r="Q2541">
        <f t="shared" si="243"/>
        <v>169.92</v>
      </c>
      <c r="R2541" s="10" t="s">
        <v>8322</v>
      </c>
      <c r="S2541" t="s">
        <v>8351</v>
      </c>
      <c r="T2541" s="14">
        <f t="shared" si="244"/>
        <v>41977.902222222227</v>
      </c>
      <c r="U2541" s="14">
        <f t="shared" si="245"/>
        <v>42037.902222222227</v>
      </c>
      <c r="V2541">
        <f t="shared" si="246"/>
        <v>2014</v>
      </c>
    </row>
    <row r="2542" spans="1:22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 t="shared" si="241"/>
        <v>2543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242"/>
        <v>103</v>
      </c>
      <c r="Q2542">
        <f t="shared" si="243"/>
        <v>95.74</v>
      </c>
      <c r="R2542" s="10" t="s">
        <v>8322</v>
      </c>
      <c r="S2542" t="s">
        <v>8351</v>
      </c>
      <c r="T2542" s="14">
        <f t="shared" si="244"/>
        <v>40785.675011574072</v>
      </c>
      <c r="U2542" s="14">
        <f t="shared" si="245"/>
        <v>40845.675011574072</v>
      </c>
      <c r="V2542">
        <f t="shared" si="246"/>
        <v>2011</v>
      </c>
    </row>
    <row r="2543" spans="1:22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 t="shared" si="241"/>
        <v>3623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242"/>
        <v>107</v>
      </c>
      <c r="Q2543">
        <f t="shared" si="243"/>
        <v>59.46</v>
      </c>
      <c r="R2543" s="10" t="s">
        <v>8322</v>
      </c>
      <c r="S2543" t="s">
        <v>8351</v>
      </c>
      <c r="T2543" s="14">
        <f t="shared" si="244"/>
        <v>41483.449282407404</v>
      </c>
      <c r="U2543" s="14">
        <f t="shared" si="245"/>
        <v>41543.449282407404</v>
      </c>
      <c r="V2543">
        <f t="shared" si="246"/>
        <v>2013</v>
      </c>
    </row>
    <row r="2544" spans="1:22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 t="shared" si="241"/>
        <v>713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242"/>
        <v>104</v>
      </c>
      <c r="Q2544">
        <f t="shared" si="243"/>
        <v>55.77</v>
      </c>
      <c r="R2544" s="10" t="s">
        <v>8322</v>
      </c>
      <c r="S2544" t="s">
        <v>8351</v>
      </c>
      <c r="T2544" s="14">
        <f t="shared" si="244"/>
        <v>41509.426585648151</v>
      </c>
      <c r="U2544" s="14">
        <f t="shared" si="245"/>
        <v>41548.165972222225</v>
      </c>
      <c r="V2544">
        <f t="shared" si="246"/>
        <v>2013</v>
      </c>
    </row>
    <row r="2545" spans="1:22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 t="shared" si="241"/>
        <v>321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242"/>
        <v>156</v>
      </c>
      <c r="Q2545">
        <f t="shared" si="243"/>
        <v>30.08</v>
      </c>
      <c r="R2545" s="10" t="s">
        <v>8322</v>
      </c>
      <c r="S2545" t="s">
        <v>8351</v>
      </c>
      <c r="T2545" s="14">
        <f t="shared" si="244"/>
        <v>40514.107615740737</v>
      </c>
      <c r="U2545" s="14">
        <f t="shared" si="245"/>
        <v>40545.125</v>
      </c>
      <c r="V2545">
        <f t="shared" si="246"/>
        <v>2010</v>
      </c>
    </row>
    <row r="2546" spans="1:22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 t="shared" si="241"/>
        <v>5021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242"/>
        <v>101</v>
      </c>
      <c r="Q2546">
        <f t="shared" si="243"/>
        <v>88.44</v>
      </c>
      <c r="R2546" s="10" t="s">
        <v>8322</v>
      </c>
      <c r="S2546" t="s">
        <v>8351</v>
      </c>
      <c r="T2546" s="14">
        <f t="shared" si="244"/>
        <v>41068.520474537036</v>
      </c>
      <c r="U2546" s="14">
        <f t="shared" si="245"/>
        <v>41098.520474537036</v>
      </c>
      <c r="V2546">
        <f t="shared" si="246"/>
        <v>2012</v>
      </c>
    </row>
    <row r="2547" spans="1:22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 t="shared" si="241"/>
        <v>2953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242"/>
        <v>195</v>
      </c>
      <c r="Q2547">
        <f t="shared" si="243"/>
        <v>64.03</v>
      </c>
      <c r="R2547" s="10" t="s">
        <v>8322</v>
      </c>
      <c r="S2547" t="s">
        <v>8351</v>
      </c>
      <c r="T2547" s="14">
        <f t="shared" si="244"/>
        <v>42027.13817129629</v>
      </c>
      <c r="U2547" s="14">
        <f t="shared" si="245"/>
        <v>42062.020833333328</v>
      </c>
      <c r="V2547">
        <f t="shared" si="246"/>
        <v>2015</v>
      </c>
    </row>
    <row r="2548" spans="1:22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 t="shared" si="241"/>
        <v>3705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242"/>
        <v>112</v>
      </c>
      <c r="Q2548">
        <f t="shared" si="243"/>
        <v>60.15</v>
      </c>
      <c r="R2548" s="10" t="s">
        <v>8322</v>
      </c>
      <c r="S2548" t="s">
        <v>8351</v>
      </c>
      <c r="T2548" s="14">
        <f t="shared" si="244"/>
        <v>41524.858553240738</v>
      </c>
      <c r="U2548" s="14">
        <f t="shared" si="245"/>
        <v>41552.208333333336</v>
      </c>
      <c r="V2548">
        <f t="shared" si="246"/>
        <v>2013</v>
      </c>
    </row>
    <row r="2549" spans="1:22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 t="shared" si="241"/>
        <v>6046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242"/>
        <v>120</v>
      </c>
      <c r="Q2549">
        <f t="shared" si="243"/>
        <v>49.19</v>
      </c>
      <c r="R2549" s="10" t="s">
        <v>8322</v>
      </c>
      <c r="S2549" t="s">
        <v>8351</v>
      </c>
      <c r="T2549" s="14">
        <f t="shared" si="244"/>
        <v>40973.773182870369</v>
      </c>
      <c r="U2549" s="14">
        <f t="shared" si="245"/>
        <v>41003.731516203705</v>
      </c>
      <c r="V2549">
        <f t="shared" si="246"/>
        <v>2012</v>
      </c>
    </row>
    <row r="2550" spans="1:22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 t="shared" si="241"/>
        <v>6056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242"/>
        <v>102</v>
      </c>
      <c r="Q2550">
        <f t="shared" si="243"/>
        <v>165.16</v>
      </c>
      <c r="R2550" s="10" t="s">
        <v>8322</v>
      </c>
      <c r="S2550" t="s">
        <v>8351</v>
      </c>
      <c r="T2550" s="14">
        <f t="shared" si="244"/>
        <v>42618.625428240746</v>
      </c>
      <c r="U2550" s="14">
        <f t="shared" si="245"/>
        <v>42643.185416666667</v>
      </c>
      <c r="V2550">
        <f t="shared" si="246"/>
        <v>2016</v>
      </c>
    </row>
    <row r="2551" spans="1:22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 t="shared" si="241"/>
        <v>1592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242"/>
        <v>103</v>
      </c>
      <c r="Q2551">
        <f t="shared" si="243"/>
        <v>43.62</v>
      </c>
      <c r="R2551" s="10" t="s">
        <v>8322</v>
      </c>
      <c r="S2551" t="s">
        <v>8351</v>
      </c>
      <c r="T2551" s="14">
        <f t="shared" si="244"/>
        <v>41390.757754629631</v>
      </c>
      <c r="U2551" s="14">
        <f t="shared" si="245"/>
        <v>41425.708333333336</v>
      </c>
      <c r="V2551">
        <f t="shared" si="246"/>
        <v>2013</v>
      </c>
    </row>
    <row r="2552" spans="1:22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 t="shared" si="241"/>
        <v>6528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242"/>
        <v>101</v>
      </c>
      <c r="Q2552">
        <f t="shared" si="243"/>
        <v>43.7</v>
      </c>
      <c r="R2552" s="10" t="s">
        <v>8322</v>
      </c>
      <c r="S2552" t="s">
        <v>8351</v>
      </c>
      <c r="T2552" s="14">
        <f t="shared" si="244"/>
        <v>42228.634328703702</v>
      </c>
      <c r="U2552" s="14">
        <f t="shared" si="245"/>
        <v>42285.165972222225</v>
      </c>
      <c r="V2552">
        <f t="shared" si="246"/>
        <v>2015</v>
      </c>
    </row>
    <row r="2553" spans="1:22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 t="shared" si="241"/>
        <v>3725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242"/>
        <v>103</v>
      </c>
      <c r="Q2553">
        <f t="shared" si="243"/>
        <v>67.42</v>
      </c>
      <c r="R2553" s="10" t="s">
        <v>8322</v>
      </c>
      <c r="S2553" t="s">
        <v>8351</v>
      </c>
      <c r="T2553" s="14">
        <f t="shared" si="244"/>
        <v>40961.252141203702</v>
      </c>
      <c r="U2553" s="14">
        <f t="shared" si="245"/>
        <v>40989.866666666669</v>
      </c>
      <c r="V2553">
        <f t="shared" si="246"/>
        <v>2012</v>
      </c>
    </row>
    <row r="2554" spans="1:22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 t="shared" si="241"/>
        <v>3098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242"/>
        <v>107</v>
      </c>
      <c r="Q2554">
        <f t="shared" si="243"/>
        <v>177.5</v>
      </c>
      <c r="R2554" s="10" t="s">
        <v>8322</v>
      </c>
      <c r="S2554" t="s">
        <v>8351</v>
      </c>
      <c r="T2554" s="14">
        <f t="shared" si="244"/>
        <v>42769.809965277775</v>
      </c>
      <c r="U2554" s="14">
        <f t="shared" si="245"/>
        <v>42799.809965277775</v>
      </c>
      <c r="V2554">
        <f t="shared" si="246"/>
        <v>2017</v>
      </c>
    </row>
    <row r="2555" spans="1:22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 t="shared" si="241"/>
        <v>1917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242"/>
        <v>156</v>
      </c>
      <c r="Q2555">
        <f t="shared" si="243"/>
        <v>38.880000000000003</v>
      </c>
      <c r="R2555" s="10" t="s">
        <v>8322</v>
      </c>
      <c r="S2555" t="s">
        <v>8351</v>
      </c>
      <c r="T2555" s="14">
        <f t="shared" si="244"/>
        <v>41113.199155092596</v>
      </c>
      <c r="U2555" s="14">
        <f t="shared" si="245"/>
        <v>41173.199155092596</v>
      </c>
      <c r="V2555">
        <f t="shared" si="246"/>
        <v>2012</v>
      </c>
    </row>
    <row r="2556" spans="1:22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 t="shared" si="241"/>
        <v>3342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242"/>
        <v>123</v>
      </c>
      <c r="Q2556">
        <f t="shared" si="243"/>
        <v>54.99</v>
      </c>
      <c r="R2556" s="10" t="s">
        <v>8322</v>
      </c>
      <c r="S2556" t="s">
        <v>8351</v>
      </c>
      <c r="T2556" s="14">
        <f t="shared" si="244"/>
        <v>42125.078275462962</v>
      </c>
      <c r="U2556" s="14">
        <f t="shared" si="245"/>
        <v>42156.165972222225</v>
      </c>
      <c r="V2556">
        <f t="shared" si="246"/>
        <v>2015</v>
      </c>
    </row>
    <row r="2557" spans="1:22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 t="shared" si="241"/>
        <v>2074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242"/>
        <v>107</v>
      </c>
      <c r="Q2557">
        <f t="shared" si="243"/>
        <v>61.34</v>
      </c>
      <c r="R2557" s="10" t="s">
        <v>8322</v>
      </c>
      <c r="S2557" t="s">
        <v>8351</v>
      </c>
      <c r="T2557" s="14">
        <f t="shared" si="244"/>
        <v>41026.655011574076</v>
      </c>
      <c r="U2557" s="14">
        <f t="shared" si="245"/>
        <v>41057.655011574076</v>
      </c>
      <c r="V2557">
        <f t="shared" si="246"/>
        <v>2012</v>
      </c>
    </row>
    <row r="2558" spans="1:22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 t="shared" si="241"/>
        <v>766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242"/>
        <v>106</v>
      </c>
      <c r="Q2558">
        <f t="shared" si="243"/>
        <v>23.12</v>
      </c>
      <c r="R2558" s="10" t="s">
        <v>8322</v>
      </c>
      <c r="S2558" t="s">
        <v>8351</v>
      </c>
      <c r="T2558" s="14">
        <f t="shared" si="244"/>
        <v>41222.991400462961</v>
      </c>
      <c r="U2558" s="14">
        <f t="shared" si="245"/>
        <v>41267.991400462961</v>
      </c>
      <c r="V2558">
        <f t="shared" si="246"/>
        <v>2012</v>
      </c>
    </row>
    <row r="2559" spans="1:22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 t="shared" si="241"/>
        <v>983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242"/>
        <v>118</v>
      </c>
      <c r="Q2559">
        <f t="shared" si="243"/>
        <v>29.61</v>
      </c>
      <c r="R2559" s="10" t="s">
        <v>8322</v>
      </c>
      <c r="S2559" t="s">
        <v>8351</v>
      </c>
      <c r="T2559" s="14">
        <f t="shared" si="244"/>
        <v>41744.745208333334</v>
      </c>
      <c r="U2559" s="14">
        <f t="shared" si="245"/>
        <v>41774.745208333334</v>
      </c>
      <c r="V2559">
        <f t="shared" si="246"/>
        <v>2014</v>
      </c>
    </row>
    <row r="2560" spans="1:22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 t="shared" si="241"/>
        <v>1306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242"/>
        <v>109</v>
      </c>
      <c r="Q2560">
        <f t="shared" si="243"/>
        <v>75.61</v>
      </c>
      <c r="R2560" s="10" t="s">
        <v>8322</v>
      </c>
      <c r="S2560" t="s">
        <v>8351</v>
      </c>
      <c r="T2560" s="14">
        <f t="shared" si="244"/>
        <v>42093.860023148154</v>
      </c>
      <c r="U2560" s="14">
        <f t="shared" si="245"/>
        <v>42125.582638888889</v>
      </c>
      <c r="V2560">
        <f t="shared" si="246"/>
        <v>2015</v>
      </c>
    </row>
    <row r="2561" spans="1:22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 t="shared" si="241"/>
        <v>845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242"/>
        <v>111</v>
      </c>
      <c r="Q2561">
        <f t="shared" si="243"/>
        <v>35.6</v>
      </c>
      <c r="R2561" s="10" t="s">
        <v>8322</v>
      </c>
      <c r="S2561" t="s">
        <v>8351</v>
      </c>
      <c r="T2561" s="14">
        <f t="shared" si="244"/>
        <v>40829.873657407406</v>
      </c>
      <c r="U2561" s="14">
        <f t="shared" si="245"/>
        <v>40862.817361111112</v>
      </c>
      <c r="V2561">
        <f t="shared" si="246"/>
        <v>2011</v>
      </c>
    </row>
    <row r="2562" spans="1:22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 t="shared" si="241"/>
        <v>3002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242"/>
        <v>100</v>
      </c>
      <c r="Q2562">
        <f t="shared" si="243"/>
        <v>143</v>
      </c>
      <c r="R2562" s="10" t="s">
        <v>8322</v>
      </c>
      <c r="S2562" t="s">
        <v>8351</v>
      </c>
      <c r="T2562" s="14">
        <f t="shared" si="244"/>
        <v>42039.951087962967</v>
      </c>
      <c r="U2562" s="14">
        <f t="shared" si="245"/>
        <v>42069.951087962967</v>
      </c>
      <c r="V2562">
        <f t="shared" si="246"/>
        <v>2015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>
        <f t="shared" si="241"/>
        <v>50000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si="242"/>
        <v>0</v>
      </c>
      <c r="Q2563">
        <f t="shared" si="243"/>
        <v>0</v>
      </c>
      <c r="R2563" s="10" t="s">
        <v>8333</v>
      </c>
      <c r="S2563" t="s">
        <v>8334</v>
      </c>
      <c r="T2563" s="14">
        <f t="shared" si="244"/>
        <v>42260.528807870374</v>
      </c>
      <c r="U2563" s="14">
        <f t="shared" si="245"/>
        <v>42290.528807870374</v>
      </c>
      <c r="V2563">
        <f t="shared" si="246"/>
        <v>2015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 t="shared" si="241"/>
        <v>5038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42"/>
        <v>1</v>
      </c>
      <c r="Q2564">
        <f t="shared" si="243"/>
        <v>25</v>
      </c>
      <c r="R2564" s="10" t="s">
        <v>8333</v>
      </c>
      <c r="S2564" t="s">
        <v>8334</v>
      </c>
      <c r="T2564" s="14">
        <f t="shared" si="244"/>
        <v>42594.524756944447</v>
      </c>
      <c r="U2564" s="14">
        <f t="shared" si="245"/>
        <v>42654.524756944447</v>
      </c>
      <c r="V2564">
        <f t="shared" si="246"/>
        <v>2016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>
        <f t="shared" si="241"/>
        <v>10000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42"/>
        <v>0</v>
      </c>
      <c r="Q2565">
        <f t="shared" si="243"/>
        <v>0</v>
      </c>
      <c r="R2565" s="10" t="s">
        <v>8333</v>
      </c>
      <c r="S2565" t="s">
        <v>8334</v>
      </c>
      <c r="T2565" s="14">
        <f t="shared" si="244"/>
        <v>42155.139479166668</v>
      </c>
      <c r="U2565" s="14">
        <f t="shared" si="245"/>
        <v>42215.139479166668</v>
      </c>
      <c r="V2565">
        <f t="shared" si="246"/>
        <v>2015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>
        <f t="shared" si="241"/>
        <v>20000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42"/>
        <v>0</v>
      </c>
      <c r="Q2566">
        <f t="shared" si="243"/>
        <v>0</v>
      </c>
      <c r="R2566" s="10" t="s">
        <v>8333</v>
      </c>
      <c r="S2566" t="s">
        <v>8334</v>
      </c>
      <c r="T2566" s="14">
        <f t="shared" si="244"/>
        <v>41822.040497685186</v>
      </c>
      <c r="U2566" s="14">
        <f t="shared" si="245"/>
        <v>41852.040497685186</v>
      </c>
      <c r="V2566">
        <f t="shared" si="246"/>
        <v>2014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 t="shared" si="241"/>
        <v>5050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42"/>
        <v>1</v>
      </c>
      <c r="Q2567">
        <f t="shared" si="243"/>
        <v>100</v>
      </c>
      <c r="R2567" s="10" t="s">
        <v>8333</v>
      </c>
      <c r="S2567" t="s">
        <v>8334</v>
      </c>
      <c r="T2567" s="14">
        <f t="shared" si="244"/>
        <v>42440.650335648148</v>
      </c>
      <c r="U2567" s="14">
        <f t="shared" si="245"/>
        <v>42499.868055555555</v>
      </c>
      <c r="V2567">
        <f t="shared" si="246"/>
        <v>2016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>
        <f t="shared" si="241"/>
        <v>17500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42"/>
        <v>0</v>
      </c>
      <c r="Q2568">
        <f t="shared" si="243"/>
        <v>0</v>
      </c>
      <c r="R2568" s="10" t="s">
        <v>8333</v>
      </c>
      <c r="S2568" t="s">
        <v>8334</v>
      </c>
      <c r="T2568" s="14">
        <f t="shared" si="244"/>
        <v>41842.980879629627</v>
      </c>
      <c r="U2568" s="14">
        <f t="shared" si="245"/>
        <v>41872.980879629627</v>
      </c>
      <c r="V2568">
        <f t="shared" si="246"/>
        <v>2014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 t="shared" si="241"/>
        <v>22560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42"/>
        <v>0</v>
      </c>
      <c r="Q2569">
        <f t="shared" si="243"/>
        <v>60</v>
      </c>
      <c r="R2569" s="10" t="s">
        <v>8333</v>
      </c>
      <c r="S2569" t="s">
        <v>8334</v>
      </c>
      <c r="T2569" s="14">
        <f t="shared" si="244"/>
        <v>42087.878912037035</v>
      </c>
      <c r="U2569" s="14">
        <f t="shared" si="245"/>
        <v>42117.878912037035</v>
      </c>
      <c r="V2569">
        <f t="shared" si="246"/>
        <v>2015</v>
      </c>
    </row>
    <row r="2570" spans="1:22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 t="shared" si="241"/>
        <v>5025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42"/>
        <v>1</v>
      </c>
      <c r="Q2570">
        <f t="shared" si="243"/>
        <v>50</v>
      </c>
      <c r="R2570" s="10" t="s">
        <v>8333</v>
      </c>
      <c r="S2570" t="s">
        <v>8334</v>
      </c>
      <c r="T2570" s="14">
        <f t="shared" si="244"/>
        <v>42584.666597222225</v>
      </c>
      <c r="U2570" s="14">
        <f t="shared" si="245"/>
        <v>42614.666597222225</v>
      </c>
      <c r="V2570">
        <f t="shared" si="246"/>
        <v>2016</v>
      </c>
    </row>
    <row r="2571" spans="1:22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 t="shared" si="241"/>
        <v>3323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42"/>
        <v>2</v>
      </c>
      <c r="Q2571">
        <f t="shared" si="243"/>
        <v>72.5</v>
      </c>
      <c r="R2571" s="10" t="s">
        <v>8333</v>
      </c>
      <c r="S2571" t="s">
        <v>8334</v>
      </c>
      <c r="T2571" s="14">
        <f t="shared" si="244"/>
        <v>42234.105462962965</v>
      </c>
      <c r="U2571" s="14">
        <f t="shared" si="245"/>
        <v>42264.105462962965</v>
      </c>
      <c r="V2571">
        <f t="shared" si="246"/>
        <v>2015</v>
      </c>
    </row>
    <row r="2572" spans="1:22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 t="shared" si="241"/>
        <v>3530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42"/>
        <v>1</v>
      </c>
      <c r="Q2572">
        <f t="shared" si="243"/>
        <v>29.5</v>
      </c>
      <c r="R2572" s="10" t="s">
        <v>8333</v>
      </c>
      <c r="S2572" t="s">
        <v>8334</v>
      </c>
      <c r="T2572" s="14">
        <f t="shared" si="244"/>
        <v>42744.903182870374</v>
      </c>
      <c r="U2572" s="14">
        <f t="shared" si="245"/>
        <v>42774.903182870374</v>
      </c>
      <c r="V2572">
        <f t="shared" si="246"/>
        <v>2017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 t="shared" si="241"/>
        <v>50125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42"/>
        <v>0</v>
      </c>
      <c r="Q2573">
        <f t="shared" si="243"/>
        <v>62.5</v>
      </c>
      <c r="R2573" s="10" t="s">
        <v>8333</v>
      </c>
      <c r="S2573" t="s">
        <v>8334</v>
      </c>
      <c r="T2573" s="14">
        <f t="shared" si="244"/>
        <v>42449.341678240744</v>
      </c>
      <c r="U2573" s="14">
        <f t="shared" si="245"/>
        <v>42509.341678240744</v>
      </c>
      <c r="V2573">
        <f t="shared" si="246"/>
        <v>2016</v>
      </c>
    </row>
    <row r="2574" spans="1:22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>
        <f t="shared" si="241"/>
        <v>15000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42"/>
        <v>0</v>
      </c>
      <c r="Q2574">
        <f t="shared" si="243"/>
        <v>0</v>
      </c>
      <c r="R2574" s="10" t="s">
        <v>8333</v>
      </c>
      <c r="S2574" t="s">
        <v>8334</v>
      </c>
      <c r="T2574" s="14">
        <f t="shared" si="244"/>
        <v>42077.119409722218</v>
      </c>
      <c r="U2574" s="14">
        <f t="shared" si="245"/>
        <v>42107.119409722218</v>
      </c>
      <c r="V2574">
        <f t="shared" si="246"/>
        <v>2015</v>
      </c>
    </row>
    <row r="2575" spans="1:22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>
        <f t="shared" si="241"/>
        <v>4000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42"/>
        <v>0</v>
      </c>
      <c r="Q2575">
        <f t="shared" si="243"/>
        <v>0</v>
      </c>
      <c r="R2575" s="10" t="s">
        <v>8333</v>
      </c>
      <c r="S2575" t="s">
        <v>8334</v>
      </c>
      <c r="T2575" s="14">
        <f t="shared" si="244"/>
        <v>41829.592002314814</v>
      </c>
      <c r="U2575" s="14">
        <f t="shared" si="245"/>
        <v>41874.592002314814</v>
      </c>
      <c r="V2575">
        <f t="shared" si="246"/>
        <v>2014</v>
      </c>
    </row>
    <row r="2576" spans="1:22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>
        <f t="shared" si="241"/>
        <v>5000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42"/>
        <v>0</v>
      </c>
      <c r="Q2576">
        <f t="shared" si="243"/>
        <v>0</v>
      </c>
      <c r="R2576" s="10" t="s">
        <v>8333</v>
      </c>
      <c r="S2576" t="s">
        <v>8334</v>
      </c>
      <c r="T2576" s="14">
        <f t="shared" si="244"/>
        <v>42487.825752314813</v>
      </c>
      <c r="U2576" s="14">
        <f t="shared" si="245"/>
        <v>42508.825752314813</v>
      </c>
      <c r="V2576">
        <f t="shared" si="246"/>
        <v>2016</v>
      </c>
    </row>
    <row r="2577" spans="1:22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>
        <f t="shared" si="241"/>
        <v>42500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42"/>
        <v>0</v>
      </c>
      <c r="Q2577">
        <f t="shared" si="243"/>
        <v>0</v>
      </c>
      <c r="R2577" s="10" t="s">
        <v>8333</v>
      </c>
      <c r="S2577" t="s">
        <v>8334</v>
      </c>
      <c r="T2577" s="14">
        <f t="shared" si="244"/>
        <v>41986.108726851846</v>
      </c>
      <c r="U2577" s="14">
        <f t="shared" si="245"/>
        <v>42016.108726851846</v>
      </c>
      <c r="V2577">
        <f t="shared" si="246"/>
        <v>2014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>
        <f t="shared" si="241"/>
        <v>5000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42"/>
        <v>0</v>
      </c>
      <c r="Q2578">
        <f t="shared" si="243"/>
        <v>0</v>
      </c>
      <c r="R2578" s="10" t="s">
        <v>8333</v>
      </c>
      <c r="S2578" t="s">
        <v>8334</v>
      </c>
      <c r="T2578" s="14">
        <f t="shared" si="244"/>
        <v>42060.00980324074</v>
      </c>
      <c r="U2578" s="14">
        <f t="shared" si="245"/>
        <v>42104.968136574069</v>
      </c>
      <c r="V2578">
        <f t="shared" si="246"/>
        <v>2015</v>
      </c>
    </row>
    <row r="2579" spans="1:22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>
        <f t="shared" si="241"/>
        <v>7500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42"/>
        <v>0</v>
      </c>
      <c r="Q2579">
        <f t="shared" si="243"/>
        <v>0</v>
      </c>
      <c r="R2579" s="10" t="s">
        <v>8333</v>
      </c>
      <c r="S2579" t="s">
        <v>8334</v>
      </c>
      <c r="T2579" s="14">
        <f t="shared" si="244"/>
        <v>41830.820567129631</v>
      </c>
      <c r="U2579" s="14">
        <f t="shared" si="245"/>
        <v>41855.820567129631</v>
      </c>
      <c r="V2579">
        <f t="shared" si="246"/>
        <v>2014</v>
      </c>
    </row>
    <row r="2580" spans="1:22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>
        <f t="shared" si="241"/>
        <v>3000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42"/>
        <v>0</v>
      </c>
      <c r="Q2580">
        <f t="shared" si="243"/>
        <v>0</v>
      </c>
      <c r="R2580" s="10" t="s">
        <v>8333</v>
      </c>
      <c r="S2580" t="s">
        <v>8334</v>
      </c>
      <c r="T2580" s="14">
        <f t="shared" si="244"/>
        <v>42238.022905092599</v>
      </c>
      <c r="U2580" s="14">
        <f t="shared" si="245"/>
        <v>42286.708333333328</v>
      </c>
      <c r="V2580">
        <f t="shared" si="246"/>
        <v>2015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 t="shared" si="241"/>
        <v>100139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42"/>
        <v>0</v>
      </c>
      <c r="Q2581">
        <f t="shared" si="243"/>
        <v>23.08</v>
      </c>
      <c r="R2581" s="10" t="s">
        <v>8333</v>
      </c>
      <c r="S2581" t="s">
        <v>8334</v>
      </c>
      <c r="T2581" s="14">
        <f t="shared" si="244"/>
        <v>41837.829895833333</v>
      </c>
      <c r="U2581" s="14">
        <f t="shared" si="245"/>
        <v>41897.829895833333</v>
      </c>
      <c r="V2581">
        <f t="shared" si="246"/>
        <v>2014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 t="shared" si="241"/>
        <v>4276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42"/>
        <v>1</v>
      </c>
      <c r="Q2582">
        <f t="shared" si="243"/>
        <v>25.5</v>
      </c>
      <c r="R2582" s="10" t="s">
        <v>8333</v>
      </c>
      <c r="S2582" t="s">
        <v>8334</v>
      </c>
      <c r="T2582" s="14">
        <f t="shared" si="244"/>
        <v>42110.326423611114</v>
      </c>
      <c r="U2582" s="14">
        <f t="shared" si="245"/>
        <v>42140.125</v>
      </c>
      <c r="V2582">
        <f t="shared" si="246"/>
        <v>2015</v>
      </c>
    </row>
    <row r="2583" spans="1:22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 t="shared" si="241"/>
        <v>2765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42"/>
        <v>11</v>
      </c>
      <c r="Q2583">
        <f t="shared" si="243"/>
        <v>48.18</v>
      </c>
      <c r="R2583" s="10" t="s">
        <v>8333</v>
      </c>
      <c r="S2583" t="s">
        <v>8334</v>
      </c>
      <c r="T2583" s="14">
        <f t="shared" si="244"/>
        <v>42294.628449074073</v>
      </c>
      <c r="U2583" s="14">
        <f t="shared" si="245"/>
        <v>42324.670115740737</v>
      </c>
      <c r="V2583">
        <f t="shared" si="246"/>
        <v>2015</v>
      </c>
    </row>
    <row r="2584" spans="1:22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 t="shared" si="241"/>
        <v>45001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42"/>
        <v>0</v>
      </c>
      <c r="Q2584">
        <f t="shared" si="243"/>
        <v>1</v>
      </c>
      <c r="R2584" s="10" t="s">
        <v>8333</v>
      </c>
      <c r="S2584" t="s">
        <v>8334</v>
      </c>
      <c r="T2584" s="14">
        <f t="shared" si="244"/>
        <v>42642.988819444443</v>
      </c>
      <c r="U2584" s="14">
        <f t="shared" si="245"/>
        <v>42672.988819444443</v>
      </c>
      <c r="V2584">
        <f t="shared" si="246"/>
        <v>2016</v>
      </c>
    </row>
    <row r="2585" spans="1:22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 t="shared" si="241"/>
        <v>503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42"/>
        <v>1</v>
      </c>
      <c r="Q2585">
        <f t="shared" si="243"/>
        <v>1</v>
      </c>
      <c r="R2585" s="10" t="s">
        <v>8333</v>
      </c>
      <c r="S2585" t="s">
        <v>8334</v>
      </c>
      <c r="T2585" s="14">
        <f t="shared" si="244"/>
        <v>42019.76944444445</v>
      </c>
      <c r="U2585" s="14">
        <f t="shared" si="245"/>
        <v>42079.727777777778</v>
      </c>
      <c r="V2585">
        <f t="shared" si="246"/>
        <v>2015</v>
      </c>
    </row>
    <row r="2586" spans="1:22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>
        <f t="shared" si="241"/>
        <v>5000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42"/>
        <v>0</v>
      </c>
      <c r="Q2586">
        <f t="shared" si="243"/>
        <v>0</v>
      </c>
      <c r="R2586" s="10" t="s">
        <v>8333</v>
      </c>
      <c r="S2586" t="s">
        <v>8334</v>
      </c>
      <c r="T2586" s="14">
        <f t="shared" si="244"/>
        <v>42140.173252314817</v>
      </c>
      <c r="U2586" s="14">
        <f t="shared" si="245"/>
        <v>42170.173252314817</v>
      </c>
      <c r="V2586">
        <f t="shared" si="246"/>
        <v>2015</v>
      </c>
    </row>
    <row r="2587" spans="1:22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 t="shared" si="241"/>
        <v>15025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42"/>
        <v>0</v>
      </c>
      <c r="Q2587">
        <f t="shared" si="243"/>
        <v>50</v>
      </c>
      <c r="R2587" s="10" t="s">
        <v>8333</v>
      </c>
      <c r="S2587" t="s">
        <v>8334</v>
      </c>
      <c r="T2587" s="14">
        <f t="shared" si="244"/>
        <v>41795.963333333333</v>
      </c>
      <c r="U2587" s="14">
        <f t="shared" si="245"/>
        <v>41825.963333333333</v>
      </c>
      <c r="V2587">
        <f t="shared" si="246"/>
        <v>2014</v>
      </c>
    </row>
    <row r="2588" spans="1:22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 t="shared" si="241"/>
        <v>1503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42"/>
        <v>0</v>
      </c>
      <c r="Q2588">
        <f t="shared" si="243"/>
        <v>5</v>
      </c>
      <c r="R2588" s="10" t="s">
        <v>8333</v>
      </c>
      <c r="S2588" t="s">
        <v>8334</v>
      </c>
      <c r="T2588" s="14">
        <f t="shared" si="244"/>
        <v>42333.330277777779</v>
      </c>
      <c r="U2588" s="14">
        <f t="shared" si="245"/>
        <v>42363.330277777779</v>
      </c>
      <c r="V2588">
        <f t="shared" si="246"/>
        <v>2015</v>
      </c>
    </row>
    <row r="2589" spans="1:22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 t="shared" ref="F2589:F2652" si="247">ROUND(AVERAGE(D2589:E2589),0)</f>
        <v>25609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ref="P2589:P2652" si="248">ROUND(E2589/D2589*100,0)</f>
        <v>2</v>
      </c>
      <c r="Q2589">
        <f t="shared" ref="Q2589:Q2652" si="249">IFERROR(ROUND(E2589/M2589,2),0)</f>
        <v>202.83</v>
      </c>
      <c r="R2589" s="10" t="s">
        <v>8333</v>
      </c>
      <c r="S2589" t="s">
        <v>8334</v>
      </c>
      <c r="T2589" s="14">
        <f t="shared" ref="T2589:T2652" si="250">(((K2589/60)/60)/24)+DATE(1970,1,1)</f>
        <v>42338.675381944442</v>
      </c>
      <c r="U2589" s="14">
        <f t="shared" ref="U2589:U2652" si="251">(((J2589/60)/60)/24)+DATE(1970,1,1)</f>
        <v>42368.675381944442</v>
      </c>
      <c r="V2589">
        <f t="shared" ref="V2589:V2652" si="252">YEAR(T2589)</f>
        <v>2015</v>
      </c>
    </row>
    <row r="2590" spans="1:22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 t="shared" si="247"/>
        <v>3117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48"/>
        <v>4</v>
      </c>
      <c r="Q2590">
        <f t="shared" si="249"/>
        <v>29.13</v>
      </c>
      <c r="R2590" s="10" t="s">
        <v>8333</v>
      </c>
      <c r="S2590" t="s">
        <v>8334</v>
      </c>
      <c r="T2590" s="14">
        <f t="shared" si="250"/>
        <v>42042.676226851851</v>
      </c>
      <c r="U2590" s="14">
        <f t="shared" si="251"/>
        <v>42094.551388888889</v>
      </c>
      <c r="V2590">
        <f t="shared" si="252"/>
        <v>2015</v>
      </c>
    </row>
    <row r="2591" spans="1:22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 t="shared" si="247"/>
        <v>25003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48"/>
        <v>0</v>
      </c>
      <c r="Q2591">
        <f t="shared" si="249"/>
        <v>5</v>
      </c>
      <c r="R2591" s="10" t="s">
        <v>8333</v>
      </c>
      <c r="S2591" t="s">
        <v>8334</v>
      </c>
      <c r="T2591" s="14">
        <f t="shared" si="250"/>
        <v>42422.536192129628</v>
      </c>
      <c r="U2591" s="14">
        <f t="shared" si="251"/>
        <v>42452.494525462964</v>
      </c>
      <c r="V2591">
        <f t="shared" si="252"/>
        <v>2016</v>
      </c>
    </row>
    <row r="2592" spans="1:22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>
        <f t="shared" si="247"/>
        <v>1500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48"/>
        <v>0</v>
      </c>
      <c r="Q2592">
        <f t="shared" si="249"/>
        <v>0</v>
      </c>
      <c r="R2592" s="10" t="s">
        <v>8333</v>
      </c>
      <c r="S2592" t="s">
        <v>8334</v>
      </c>
      <c r="T2592" s="14">
        <f t="shared" si="250"/>
        <v>42388.589085648149</v>
      </c>
      <c r="U2592" s="14">
        <f t="shared" si="251"/>
        <v>42395.589085648149</v>
      </c>
      <c r="V2592">
        <f t="shared" si="252"/>
        <v>2016</v>
      </c>
    </row>
    <row r="2593" spans="1:22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 t="shared" si="247"/>
        <v>763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48"/>
        <v>2</v>
      </c>
      <c r="Q2593">
        <f t="shared" si="249"/>
        <v>13</v>
      </c>
      <c r="R2593" s="10" t="s">
        <v>8333</v>
      </c>
      <c r="S2593" t="s">
        <v>8334</v>
      </c>
      <c r="T2593" s="14">
        <f t="shared" si="250"/>
        <v>42382.906527777777</v>
      </c>
      <c r="U2593" s="14">
        <f t="shared" si="251"/>
        <v>42442.864861111113</v>
      </c>
      <c r="V2593">
        <f t="shared" si="252"/>
        <v>2016</v>
      </c>
    </row>
    <row r="2594" spans="1:22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 t="shared" si="247"/>
        <v>15025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48"/>
        <v>0</v>
      </c>
      <c r="Q2594">
        <f t="shared" si="249"/>
        <v>50</v>
      </c>
      <c r="R2594" s="10" t="s">
        <v>8333</v>
      </c>
      <c r="S2594" t="s">
        <v>8334</v>
      </c>
      <c r="T2594" s="14">
        <f t="shared" si="250"/>
        <v>41887.801168981481</v>
      </c>
      <c r="U2594" s="14">
        <f t="shared" si="251"/>
        <v>41917.801168981481</v>
      </c>
      <c r="V2594">
        <f t="shared" si="252"/>
        <v>2014</v>
      </c>
    </row>
    <row r="2595" spans="1:22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>
        <f t="shared" si="247"/>
        <v>5000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48"/>
        <v>0</v>
      </c>
      <c r="Q2595">
        <f t="shared" si="249"/>
        <v>0</v>
      </c>
      <c r="R2595" s="10" t="s">
        <v>8333</v>
      </c>
      <c r="S2595" t="s">
        <v>8334</v>
      </c>
      <c r="T2595" s="14">
        <f t="shared" si="250"/>
        <v>42089.84520833334</v>
      </c>
      <c r="U2595" s="14">
        <f t="shared" si="251"/>
        <v>42119.84520833334</v>
      </c>
      <c r="V2595">
        <f t="shared" si="252"/>
        <v>2015</v>
      </c>
    </row>
    <row r="2596" spans="1:22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 t="shared" si="247"/>
        <v>40001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48"/>
        <v>0</v>
      </c>
      <c r="Q2596">
        <f t="shared" si="249"/>
        <v>1</v>
      </c>
      <c r="R2596" s="10" t="s">
        <v>8333</v>
      </c>
      <c r="S2596" t="s">
        <v>8334</v>
      </c>
      <c r="T2596" s="14">
        <f t="shared" si="250"/>
        <v>41828.967916666668</v>
      </c>
      <c r="U2596" s="14">
        <f t="shared" si="251"/>
        <v>41858.967916666668</v>
      </c>
      <c r="V2596">
        <f t="shared" si="252"/>
        <v>2014</v>
      </c>
    </row>
    <row r="2597" spans="1:22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 t="shared" si="247"/>
        <v>8413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48"/>
        <v>12</v>
      </c>
      <c r="Q2597">
        <f t="shared" si="249"/>
        <v>96.05</v>
      </c>
      <c r="R2597" s="10" t="s">
        <v>8333</v>
      </c>
      <c r="S2597" t="s">
        <v>8334</v>
      </c>
      <c r="T2597" s="14">
        <f t="shared" si="250"/>
        <v>42760.244212962964</v>
      </c>
      <c r="U2597" s="14">
        <f t="shared" si="251"/>
        <v>42790.244212962964</v>
      </c>
      <c r="V2597">
        <f t="shared" si="252"/>
        <v>2017</v>
      </c>
    </row>
    <row r="2598" spans="1:22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 t="shared" si="247"/>
        <v>21628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48"/>
        <v>24</v>
      </c>
      <c r="Q2598">
        <f t="shared" si="249"/>
        <v>305.77999999999997</v>
      </c>
      <c r="R2598" s="10" t="s">
        <v>8333</v>
      </c>
      <c r="S2598" t="s">
        <v>8334</v>
      </c>
      <c r="T2598" s="14">
        <f t="shared" si="250"/>
        <v>41828.664456018516</v>
      </c>
      <c r="U2598" s="14">
        <f t="shared" si="251"/>
        <v>41858.664456018516</v>
      </c>
      <c r="V2598">
        <f t="shared" si="252"/>
        <v>2014</v>
      </c>
    </row>
    <row r="2599" spans="1:22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 t="shared" si="247"/>
        <v>793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48"/>
        <v>6</v>
      </c>
      <c r="Q2599">
        <f t="shared" si="249"/>
        <v>12.14</v>
      </c>
      <c r="R2599" s="10" t="s">
        <v>8333</v>
      </c>
      <c r="S2599" t="s">
        <v>8334</v>
      </c>
      <c r="T2599" s="14">
        <f t="shared" si="250"/>
        <v>42510.341631944444</v>
      </c>
      <c r="U2599" s="14">
        <f t="shared" si="251"/>
        <v>42540.341631944444</v>
      </c>
      <c r="V2599">
        <f t="shared" si="252"/>
        <v>2016</v>
      </c>
    </row>
    <row r="2600" spans="1:22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 t="shared" si="247"/>
        <v>2085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48"/>
        <v>39</v>
      </c>
      <c r="Q2600">
        <f t="shared" si="249"/>
        <v>83.57</v>
      </c>
      <c r="R2600" s="10" t="s">
        <v>8333</v>
      </c>
      <c r="S2600" t="s">
        <v>8334</v>
      </c>
      <c r="T2600" s="14">
        <f t="shared" si="250"/>
        <v>42240.840289351851</v>
      </c>
      <c r="U2600" s="14">
        <f t="shared" si="251"/>
        <v>42270.840289351851</v>
      </c>
      <c r="V2600">
        <f t="shared" si="252"/>
        <v>2015</v>
      </c>
    </row>
    <row r="2601" spans="1:22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 t="shared" si="247"/>
        <v>4566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48"/>
        <v>1</v>
      </c>
      <c r="Q2601">
        <f t="shared" si="249"/>
        <v>18</v>
      </c>
      <c r="R2601" s="10" t="s">
        <v>8333</v>
      </c>
      <c r="S2601" t="s">
        <v>8334</v>
      </c>
      <c r="T2601" s="14">
        <f t="shared" si="250"/>
        <v>41809.754016203704</v>
      </c>
      <c r="U2601" s="14">
        <f t="shared" si="251"/>
        <v>41854.754016203704</v>
      </c>
      <c r="V2601">
        <f t="shared" si="252"/>
        <v>2014</v>
      </c>
    </row>
    <row r="2602" spans="1:22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 t="shared" si="247"/>
        <v>26733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48"/>
        <v>7</v>
      </c>
      <c r="Q2602">
        <f t="shared" si="249"/>
        <v>115.53</v>
      </c>
      <c r="R2602" s="10" t="s">
        <v>8333</v>
      </c>
      <c r="S2602" t="s">
        <v>8334</v>
      </c>
      <c r="T2602" s="14">
        <f t="shared" si="250"/>
        <v>42394.900462962964</v>
      </c>
      <c r="U2602" s="14">
        <f t="shared" si="251"/>
        <v>42454.858796296292</v>
      </c>
      <c r="V2602">
        <f t="shared" si="252"/>
        <v>2016</v>
      </c>
    </row>
    <row r="2603" spans="1:22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 t="shared" si="247"/>
        <v>1904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48"/>
        <v>661</v>
      </c>
      <c r="Q2603">
        <f t="shared" si="249"/>
        <v>21.9</v>
      </c>
      <c r="R2603" s="10" t="s">
        <v>8316</v>
      </c>
      <c r="S2603" t="s">
        <v>8352</v>
      </c>
      <c r="T2603" s="14">
        <f t="shared" si="250"/>
        <v>41150.902187499996</v>
      </c>
      <c r="U2603" s="14">
        <f t="shared" si="251"/>
        <v>41165.165972222225</v>
      </c>
      <c r="V2603">
        <f t="shared" si="252"/>
        <v>2012</v>
      </c>
    </row>
    <row r="2604" spans="1:22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 t="shared" si="247"/>
        <v>25566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48"/>
        <v>326</v>
      </c>
      <c r="Q2604">
        <f t="shared" si="249"/>
        <v>80.02</v>
      </c>
      <c r="R2604" s="10" t="s">
        <v>8316</v>
      </c>
      <c r="S2604" t="s">
        <v>8352</v>
      </c>
      <c r="T2604" s="14">
        <f t="shared" si="250"/>
        <v>41915.747314814813</v>
      </c>
      <c r="U2604" s="14">
        <f t="shared" si="251"/>
        <v>41955.888888888891</v>
      </c>
      <c r="V2604">
        <f t="shared" si="252"/>
        <v>2014</v>
      </c>
    </row>
    <row r="2605" spans="1:22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 t="shared" si="247"/>
        <v>1763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48"/>
        <v>101</v>
      </c>
      <c r="Q2605">
        <f t="shared" si="249"/>
        <v>35.520000000000003</v>
      </c>
      <c r="R2605" s="10" t="s">
        <v>8316</v>
      </c>
      <c r="S2605" t="s">
        <v>8352</v>
      </c>
      <c r="T2605" s="14">
        <f t="shared" si="250"/>
        <v>41617.912662037037</v>
      </c>
      <c r="U2605" s="14">
        <f t="shared" si="251"/>
        <v>41631.912662037037</v>
      </c>
      <c r="V2605">
        <f t="shared" si="252"/>
        <v>2013</v>
      </c>
    </row>
    <row r="2606" spans="1:22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 t="shared" si="247"/>
        <v>20422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48"/>
        <v>104</v>
      </c>
      <c r="Q2606">
        <f t="shared" si="249"/>
        <v>64.930000000000007</v>
      </c>
      <c r="R2606" s="10" t="s">
        <v>8316</v>
      </c>
      <c r="S2606" t="s">
        <v>8352</v>
      </c>
      <c r="T2606" s="14">
        <f t="shared" si="250"/>
        <v>40998.051192129627</v>
      </c>
      <c r="U2606" s="14">
        <f t="shared" si="251"/>
        <v>41028.051192129627</v>
      </c>
      <c r="V2606">
        <f t="shared" si="252"/>
        <v>2012</v>
      </c>
    </row>
    <row r="2607" spans="1:22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 t="shared" si="247"/>
        <v>103711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48"/>
        <v>107</v>
      </c>
      <c r="Q2607">
        <f t="shared" si="249"/>
        <v>60.97</v>
      </c>
      <c r="R2607" s="10" t="s">
        <v>8316</v>
      </c>
      <c r="S2607" t="s">
        <v>8352</v>
      </c>
      <c r="T2607" s="14">
        <f t="shared" si="250"/>
        <v>42508.541550925926</v>
      </c>
      <c r="U2607" s="14">
        <f t="shared" si="251"/>
        <v>42538.541550925926</v>
      </c>
      <c r="V2607">
        <f t="shared" si="252"/>
        <v>2016</v>
      </c>
    </row>
    <row r="2608" spans="1:22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 t="shared" si="247"/>
        <v>11553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48"/>
        <v>110</v>
      </c>
      <c r="Q2608">
        <f t="shared" si="249"/>
        <v>31.44</v>
      </c>
      <c r="R2608" s="10" t="s">
        <v>8316</v>
      </c>
      <c r="S2608" t="s">
        <v>8352</v>
      </c>
      <c r="T2608" s="14">
        <f t="shared" si="250"/>
        <v>41726.712754629632</v>
      </c>
      <c r="U2608" s="14">
        <f t="shared" si="251"/>
        <v>41758.712754629632</v>
      </c>
      <c r="V2608">
        <f t="shared" si="252"/>
        <v>2014</v>
      </c>
    </row>
    <row r="2609" spans="1:22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 t="shared" si="247"/>
        <v>20308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48"/>
        <v>408</v>
      </c>
      <c r="Q2609">
        <f t="shared" si="249"/>
        <v>81.95</v>
      </c>
      <c r="R2609" s="10" t="s">
        <v>8316</v>
      </c>
      <c r="S2609" t="s">
        <v>8352</v>
      </c>
      <c r="T2609" s="14">
        <f t="shared" si="250"/>
        <v>42184.874675925923</v>
      </c>
      <c r="U2609" s="14">
        <f t="shared" si="251"/>
        <v>42228.083333333328</v>
      </c>
      <c r="V2609">
        <f t="shared" si="252"/>
        <v>2015</v>
      </c>
    </row>
    <row r="2610" spans="1:22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 t="shared" si="247"/>
        <v>12957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48"/>
        <v>224</v>
      </c>
      <c r="Q2610">
        <f t="shared" si="249"/>
        <v>58.93</v>
      </c>
      <c r="R2610" s="10" t="s">
        <v>8316</v>
      </c>
      <c r="S2610" t="s">
        <v>8352</v>
      </c>
      <c r="T2610" s="14">
        <f t="shared" si="250"/>
        <v>42767.801712962959</v>
      </c>
      <c r="U2610" s="14">
        <f t="shared" si="251"/>
        <v>42809</v>
      </c>
      <c r="V2610">
        <f t="shared" si="252"/>
        <v>2017</v>
      </c>
    </row>
    <row r="2611" spans="1:22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 t="shared" si="247"/>
        <v>70665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48"/>
        <v>304</v>
      </c>
      <c r="Q2611">
        <f t="shared" si="249"/>
        <v>157.29</v>
      </c>
      <c r="R2611" s="10" t="s">
        <v>8316</v>
      </c>
      <c r="S2611" t="s">
        <v>8352</v>
      </c>
      <c r="T2611" s="14">
        <f t="shared" si="250"/>
        <v>41075.237858796296</v>
      </c>
      <c r="U2611" s="14">
        <f t="shared" si="251"/>
        <v>41105.237858796296</v>
      </c>
      <c r="V2611">
        <f t="shared" si="252"/>
        <v>2012</v>
      </c>
    </row>
    <row r="2612" spans="1:22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 t="shared" si="247"/>
        <v>27469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48"/>
        <v>141</v>
      </c>
      <c r="Q2612">
        <f t="shared" si="249"/>
        <v>55.76</v>
      </c>
      <c r="R2612" s="10" t="s">
        <v>8316</v>
      </c>
      <c r="S2612" t="s">
        <v>8352</v>
      </c>
      <c r="T2612" s="14">
        <f t="shared" si="250"/>
        <v>42564.881076388891</v>
      </c>
      <c r="U2612" s="14">
        <f t="shared" si="251"/>
        <v>42604.290972222225</v>
      </c>
      <c r="V2612">
        <f t="shared" si="252"/>
        <v>2016</v>
      </c>
    </row>
    <row r="2613" spans="1:22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 t="shared" si="247"/>
        <v>158985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48"/>
        <v>2791</v>
      </c>
      <c r="Q2613">
        <f t="shared" si="249"/>
        <v>83.8</v>
      </c>
      <c r="R2613" s="10" t="s">
        <v>8316</v>
      </c>
      <c r="S2613" t="s">
        <v>8352</v>
      </c>
      <c r="T2613" s="14">
        <f t="shared" si="250"/>
        <v>42704.335810185185</v>
      </c>
      <c r="U2613" s="14">
        <f t="shared" si="251"/>
        <v>42737.957638888889</v>
      </c>
      <c r="V2613">
        <f t="shared" si="252"/>
        <v>2016</v>
      </c>
    </row>
    <row r="2614" spans="1:22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 t="shared" si="247"/>
        <v>13588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48"/>
        <v>172</v>
      </c>
      <c r="Q2614">
        <f t="shared" si="249"/>
        <v>58.42</v>
      </c>
      <c r="R2614" s="10" t="s">
        <v>8316</v>
      </c>
      <c r="S2614" t="s">
        <v>8352</v>
      </c>
      <c r="T2614" s="14">
        <f t="shared" si="250"/>
        <v>41982.143171296295</v>
      </c>
      <c r="U2614" s="14">
        <f t="shared" si="251"/>
        <v>42013.143171296295</v>
      </c>
      <c r="V2614">
        <f t="shared" si="252"/>
        <v>2014</v>
      </c>
    </row>
    <row r="2615" spans="1:22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 t="shared" si="247"/>
        <v>7538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48"/>
        <v>101</v>
      </c>
      <c r="Q2615">
        <f t="shared" si="249"/>
        <v>270.57</v>
      </c>
      <c r="R2615" s="10" t="s">
        <v>8316</v>
      </c>
      <c r="S2615" t="s">
        <v>8352</v>
      </c>
      <c r="T2615" s="14">
        <f t="shared" si="250"/>
        <v>41143.81821759259</v>
      </c>
      <c r="U2615" s="14">
        <f t="shared" si="251"/>
        <v>41173.81821759259</v>
      </c>
      <c r="V2615">
        <f t="shared" si="252"/>
        <v>2012</v>
      </c>
    </row>
    <row r="2616" spans="1:22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 t="shared" si="247"/>
        <v>10605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48"/>
        <v>102</v>
      </c>
      <c r="Q2616">
        <f t="shared" si="249"/>
        <v>107.1</v>
      </c>
      <c r="R2616" s="10" t="s">
        <v>8316</v>
      </c>
      <c r="S2616" t="s">
        <v>8352</v>
      </c>
      <c r="T2616" s="14">
        <f t="shared" si="250"/>
        <v>41730.708472222221</v>
      </c>
      <c r="U2616" s="14">
        <f t="shared" si="251"/>
        <v>41759.208333333336</v>
      </c>
      <c r="V2616">
        <f t="shared" si="252"/>
        <v>2014</v>
      </c>
    </row>
    <row r="2617" spans="1:22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 t="shared" si="247"/>
        <v>2699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48"/>
        <v>170</v>
      </c>
      <c r="Q2617">
        <f t="shared" si="249"/>
        <v>47.18</v>
      </c>
      <c r="R2617" s="10" t="s">
        <v>8316</v>
      </c>
      <c r="S2617" t="s">
        <v>8352</v>
      </c>
      <c r="T2617" s="14">
        <f t="shared" si="250"/>
        <v>42453.49726851852</v>
      </c>
      <c r="U2617" s="14">
        <f t="shared" si="251"/>
        <v>42490.5</v>
      </c>
      <c r="V2617">
        <f t="shared" si="252"/>
        <v>2016</v>
      </c>
    </row>
    <row r="2618" spans="1:22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 t="shared" si="247"/>
        <v>26817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48"/>
        <v>115</v>
      </c>
      <c r="Q2618">
        <f t="shared" si="249"/>
        <v>120.31</v>
      </c>
      <c r="R2618" s="10" t="s">
        <v>8316</v>
      </c>
      <c r="S2618" t="s">
        <v>8352</v>
      </c>
      <c r="T2618" s="14">
        <f t="shared" si="250"/>
        <v>42211.99454861111</v>
      </c>
      <c r="U2618" s="14">
        <f t="shared" si="251"/>
        <v>42241.99454861111</v>
      </c>
      <c r="V2618">
        <f t="shared" si="252"/>
        <v>2015</v>
      </c>
    </row>
    <row r="2619" spans="1:22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 t="shared" si="247"/>
        <v>2444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48"/>
        <v>878</v>
      </c>
      <c r="Q2619">
        <f t="shared" si="249"/>
        <v>27.6</v>
      </c>
      <c r="R2619" s="10" t="s">
        <v>8316</v>
      </c>
      <c r="S2619" t="s">
        <v>8352</v>
      </c>
      <c r="T2619" s="14">
        <f t="shared" si="250"/>
        <v>41902.874432870369</v>
      </c>
      <c r="U2619" s="14">
        <f t="shared" si="251"/>
        <v>41932.874432870369</v>
      </c>
      <c r="V2619">
        <f t="shared" si="252"/>
        <v>2014</v>
      </c>
    </row>
    <row r="2620" spans="1:22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 t="shared" si="247"/>
        <v>15404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48"/>
        <v>105</v>
      </c>
      <c r="Q2620">
        <f t="shared" si="249"/>
        <v>205.3</v>
      </c>
      <c r="R2620" s="10" t="s">
        <v>8316</v>
      </c>
      <c r="S2620" t="s">
        <v>8352</v>
      </c>
      <c r="T2620" s="14">
        <f t="shared" si="250"/>
        <v>42279.792372685188</v>
      </c>
      <c r="U2620" s="14">
        <f t="shared" si="251"/>
        <v>42339.834039351852</v>
      </c>
      <c r="V2620">
        <f t="shared" si="252"/>
        <v>2015</v>
      </c>
    </row>
    <row r="2621" spans="1:22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 t="shared" si="247"/>
        <v>1442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48"/>
        <v>188</v>
      </c>
      <c r="Q2621">
        <f t="shared" si="249"/>
        <v>35.549999999999997</v>
      </c>
      <c r="R2621" s="10" t="s">
        <v>8316</v>
      </c>
      <c r="S2621" t="s">
        <v>8352</v>
      </c>
      <c r="T2621" s="14">
        <f t="shared" si="250"/>
        <v>42273.884305555555</v>
      </c>
      <c r="U2621" s="14">
        <f t="shared" si="251"/>
        <v>42300.458333333328</v>
      </c>
      <c r="V2621">
        <f t="shared" si="252"/>
        <v>2015</v>
      </c>
    </row>
    <row r="2622" spans="1:22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 t="shared" si="247"/>
        <v>79187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48"/>
        <v>144</v>
      </c>
      <c r="Q2622">
        <f t="shared" si="249"/>
        <v>74.64</v>
      </c>
      <c r="R2622" s="10" t="s">
        <v>8316</v>
      </c>
      <c r="S2622" t="s">
        <v>8352</v>
      </c>
      <c r="T2622" s="14">
        <f t="shared" si="250"/>
        <v>42251.16715277778</v>
      </c>
      <c r="U2622" s="14">
        <f t="shared" si="251"/>
        <v>42288.041666666672</v>
      </c>
      <c r="V2622">
        <f t="shared" si="252"/>
        <v>2015</v>
      </c>
    </row>
    <row r="2623" spans="1:22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 t="shared" si="247"/>
        <v>18441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48"/>
        <v>146</v>
      </c>
      <c r="Q2623">
        <f t="shared" si="249"/>
        <v>47.06</v>
      </c>
      <c r="R2623" s="10" t="s">
        <v>8316</v>
      </c>
      <c r="S2623" t="s">
        <v>8352</v>
      </c>
      <c r="T2623" s="14">
        <f t="shared" si="250"/>
        <v>42115.74754629629</v>
      </c>
      <c r="U2623" s="14">
        <f t="shared" si="251"/>
        <v>42145.74754629629</v>
      </c>
      <c r="V2623">
        <f t="shared" si="252"/>
        <v>2015</v>
      </c>
    </row>
    <row r="2624" spans="1:22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 t="shared" si="247"/>
        <v>1734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48"/>
        <v>131</v>
      </c>
      <c r="Q2624">
        <f t="shared" si="249"/>
        <v>26.59</v>
      </c>
      <c r="R2624" s="10" t="s">
        <v>8316</v>
      </c>
      <c r="S2624" t="s">
        <v>8352</v>
      </c>
      <c r="T2624" s="14">
        <f t="shared" si="250"/>
        <v>42689.74324074074</v>
      </c>
      <c r="U2624" s="14">
        <f t="shared" si="251"/>
        <v>42734.74324074074</v>
      </c>
      <c r="V2624">
        <f t="shared" si="252"/>
        <v>2016</v>
      </c>
    </row>
    <row r="2625" spans="1:22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 t="shared" si="247"/>
        <v>2140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48"/>
        <v>114</v>
      </c>
      <c r="Q2625">
        <f t="shared" si="249"/>
        <v>36.770000000000003</v>
      </c>
      <c r="R2625" s="10" t="s">
        <v>8316</v>
      </c>
      <c r="S2625" t="s">
        <v>8352</v>
      </c>
      <c r="T2625" s="14">
        <f t="shared" si="250"/>
        <v>42692.256550925929</v>
      </c>
      <c r="U2625" s="14">
        <f t="shared" si="251"/>
        <v>42706.256550925929</v>
      </c>
      <c r="V2625">
        <f t="shared" si="252"/>
        <v>2016</v>
      </c>
    </row>
    <row r="2626" spans="1:22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 t="shared" si="247"/>
        <v>59177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48"/>
        <v>1379</v>
      </c>
      <c r="Q2626">
        <f t="shared" si="249"/>
        <v>31.82</v>
      </c>
      <c r="R2626" s="10" t="s">
        <v>8316</v>
      </c>
      <c r="S2626" t="s">
        <v>8352</v>
      </c>
      <c r="T2626" s="14">
        <f t="shared" si="250"/>
        <v>41144.42155092593</v>
      </c>
      <c r="U2626" s="14">
        <f t="shared" si="251"/>
        <v>41165.42155092593</v>
      </c>
      <c r="V2626">
        <f t="shared" si="252"/>
        <v>2012</v>
      </c>
    </row>
    <row r="2627" spans="1:22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 t="shared" si="247"/>
        <v>792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si="248"/>
        <v>956</v>
      </c>
      <c r="Q2627">
        <f t="shared" si="249"/>
        <v>27.58</v>
      </c>
      <c r="R2627" s="10" t="s">
        <v>8316</v>
      </c>
      <c r="S2627" t="s">
        <v>8352</v>
      </c>
      <c r="T2627" s="14">
        <f t="shared" si="250"/>
        <v>42658.810277777782</v>
      </c>
      <c r="U2627" s="14">
        <f t="shared" si="251"/>
        <v>42683.851944444439</v>
      </c>
      <c r="V2627">
        <f t="shared" si="252"/>
        <v>2016</v>
      </c>
    </row>
    <row r="2628" spans="1:22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 t="shared" si="247"/>
        <v>2650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48"/>
        <v>112</v>
      </c>
      <c r="Q2628">
        <f t="shared" si="249"/>
        <v>56</v>
      </c>
      <c r="R2628" s="10" t="s">
        <v>8316</v>
      </c>
      <c r="S2628" t="s">
        <v>8352</v>
      </c>
      <c r="T2628" s="14">
        <f t="shared" si="250"/>
        <v>42128.628113425926</v>
      </c>
      <c r="U2628" s="14">
        <f t="shared" si="251"/>
        <v>42158.628113425926</v>
      </c>
      <c r="V2628">
        <f t="shared" si="252"/>
        <v>2015</v>
      </c>
    </row>
    <row r="2629" spans="1:22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 t="shared" si="247"/>
        <v>560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48"/>
        <v>647</v>
      </c>
      <c r="Q2629">
        <f t="shared" si="249"/>
        <v>21.56</v>
      </c>
      <c r="R2629" s="10" t="s">
        <v>8316</v>
      </c>
      <c r="S2629" t="s">
        <v>8352</v>
      </c>
      <c r="T2629" s="14">
        <f t="shared" si="250"/>
        <v>42304.829409722224</v>
      </c>
      <c r="U2629" s="14">
        <f t="shared" si="251"/>
        <v>42334.871076388896</v>
      </c>
      <c r="V2629">
        <f t="shared" si="252"/>
        <v>2015</v>
      </c>
    </row>
    <row r="2630" spans="1:22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 t="shared" si="247"/>
        <v>883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48"/>
        <v>110</v>
      </c>
      <c r="Q2630">
        <f t="shared" si="249"/>
        <v>44.1</v>
      </c>
      <c r="R2630" s="10" t="s">
        <v>8316</v>
      </c>
      <c r="S2630" t="s">
        <v>8352</v>
      </c>
      <c r="T2630" s="14">
        <f t="shared" si="250"/>
        <v>41953.966053240743</v>
      </c>
      <c r="U2630" s="14">
        <f t="shared" si="251"/>
        <v>41973.966053240743</v>
      </c>
      <c r="V2630">
        <f t="shared" si="252"/>
        <v>2014</v>
      </c>
    </row>
    <row r="2631" spans="1:22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 t="shared" si="247"/>
        <v>5694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48"/>
        <v>128</v>
      </c>
      <c r="Q2631">
        <f t="shared" si="249"/>
        <v>63.87</v>
      </c>
      <c r="R2631" s="10" t="s">
        <v>8316</v>
      </c>
      <c r="S2631" t="s">
        <v>8352</v>
      </c>
      <c r="T2631" s="14">
        <f t="shared" si="250"/>
        <v>42108.538449074069</v>
      </c>
      <c r="U2631" s="14">
        <f t="shared" si="251"/>
        <v>42138.538449074069</v>
      </c>
      <c r="V2631">
        <f t="shared" si="252"/>
        <v>2015</v>
      </c>
    </row>
    <row r="2632" spans="1:22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 t="shared" si="247"/>
        <v>2579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48"/>
        <v>158</v>
      </c>
      <c r="Q2632">
        <f t="shared" si="249"/>
        <v>38.99</v>
      </c>
      <c r="R2632" s="10" t="s">
        <v>8316</v>
      </c>
      <c r="S2632" t="s">
        <v>8352</v>
      </c>
      <c r="T2632" s="14">
        <f t="shared" si="250"/>
        <v>42524.105462962965</v>
      </c>
      <c r="U2632" s="14">
        <f t="shared" si="251"/>
        <v>42551.416666666672</v>
      </c>
      <c r="V2632">
        <f t="shared" si="252"/>
        <v>2016</v>
      </c>
    </row>
    <row r="2633" spans="1:22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 t="shared" si="247"/>
        <v>21467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48"/>
        <v>115</v>
      </c>
      <c r="Q2633">
        <f t="shared" si="249"/>
        <v>80.19</v>
      </c>
      <c r="R2633" s="10" t="s">
        <v>8316</v>
      </c>
      <c r="S2633" t="s">
        <v>8352</v>
      </c>
      <c r="T2633" s="14">
        <f t="shared" si="250"/>
        <v>42218.169293981482</v>
      </c>
      <c r="U2633" s="14">
        <f t="shared" si="251"/>
        <v>42246.169293981482</v>
      </c>
      <c r="V2633">
        <f t="shared" si="252"/>
        <v>2015</v>
      </c>
    </row>
    <row r="2634" spans="1:22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 t="shared" si="247"/>
        <v>1268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48"/>
        <v>137</v>
      </c>
      <c r="Q2634">
        <f t="shared" si="249"/>
        <v>34.9</v>
      </c>
      <c r="R2634" s="10" t="s">
        <v>8316</v>
      </c>
      <c r="S2634" t="s">
        <v>8352</v>
      </c>
      <c r="T2634" s="14">
        <f t="shared" si="250"/>
        <v>42494.061793981484</v>
      </c>
      <c r="U2634" s="14">
        <f t="shared" si="251"/>
        <v>42519.061793981484</v>
      </c>
      <c r="V2634">
        <f t="shared" si="252"/>
        <v>2016</v>
      </c>
    </row>
    <row r="2635" spans="1:22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 t="shared" si="247"/>
        <v>11366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48"/>
        <v>355</v>
      </c>
      <c r="Q2635">
        <f t="shared" si="249"/>
        <v>89.1</v>
      </c>
      <c r="R2635" s="10" t="s">
        <v>8316</v>
      </c>
      <c r="S2635" t="s">
        <v>8352</v>
      </c>
      <c r="T2635" s="14">
        <f t="shared" si="250"/>
        <v>41667.823287037041</v>
      </c>
      <c r="U2635" s="14">
        <f t="shared" si="251"/>
        <v>41697.958333333336</v>
      </c>
      <c r="V2635">
        <f t="shared" si="252"/>
        <v>2014</v>
      </c>
    </row>
    <row r="2636" spans="1:22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 t="shared" si="247"/>
        <v>958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48"/>
        <v>106</v>
      </c>
      <c r="Q2636">
        <f t="shared" si="249"/>
        <v>39.44</v>
      </c>
      <c r="R2636" s="10" t="s">
        <v>8316</v>
      </c>
      <c r="S2636" t="s">
        <v>8352</v>
      </c>
      <c r="T2636" s="14">
        <f t="shared" si="250"/>
        <v>42612.656493055561</v>
      </c>
      <c r="U2636" s="14">
        <f t="shared" si="251"/>
        <v>42642.656493055561</v>
      </c>
      <c r="V2636">
        <f t="shared" si="252"/>
        <v>2016</v>
      </c>
    </row>
    <row r="2637" spans="1:22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 t="shared" si="247"/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48"/>
        <v>100</v>
      </c>
      <c r="Q2637">
        <f t="shared" si="249"/>
        <v>136.9</v>
      </c>
      <c r="R2637" s="10" t="s">
        <v>8316</v>
      </c>
      <c r="S2637" t="s">
        <v>8352</v>
      </c>
      <c r="T2637" s="14">
        <f t="shared" si="250"/>
        <v>42037.950937500005</v>
      </c>
      <c r="U2637" s="14">
        <f t="shared" si="251"/>
        <v>42072.909270833334</v>
      </c>
      <c r="V2637">
        <f t="shared" si="252"/>
        <v>2015</v>
      </c>
    </row>
    <row r="2638" spans="1:22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 t="shared" si="247"/>
        <v>1437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48"/>
        <v>187</v>
      </c>
      <c r="Q2638">
        <f t="shared" si="249"/>
        <v>37.46</v>
      </c>
      <c r="R2638" s="10" t="s">
        <v>8316</v>
      </c>
      <c r="S2638" t="s">
        <v>8352</v>
      </c>
      <c r="T2638" s="14">
        <f t="shared" si="250"/>
        <v>42636.614745370374</v>
      </c>
      <c r="U2638" s="14">
        <f t="shared" si="251"/>
        <v>42659.041666666672</v>
      </c>
      <c r="V2638">
        <f t="shared" si="252"/>
        <v>2016</v>
      </c>
    </row>
    <row r="2639" spans="1:22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 t="shared" si="247"/>
        <v>666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48"/>
        <v>166</v>
      </c>
      <c r="Q2639">
        <f t="shared" si="249"/>
        <v>31.96</v>
      </c>
      <c r="R2639" s="10" t="s">
        <v>8316</v>
      </c>
      <c r="S2639" t="s">
        <v>8352</v>
      </c>
      <c r="T2639" s="14">
        <f t="shared" si="250"/>
        <v>42639.549479166672</v>
      </c>
      <c r="U2639" s="14">
        <f t="shared" si="251"/>
        <v>42655.549479166672</v>
      </c>
      <c r="V2639">
        <f t="shared" si="252"/>
        <v>2016</v>
      </c>
    </row>
    <row r="2640" spans="1:22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 t="shared" si="247"/>
        <v>350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48"/>
        <v>102</v>
      </c>
      <c r="Q2640">
        <f t="shared" si="249"/>
        <v>25.21</v>
      </c>
      <c r="R2640" s="10" t="s">
        <v>8316</v>
      </c>
      <c r="S2640" t="s">
        <v>8352</v>
      </c>
      <c r="T2640" s="14">
        <f t="shared" si="250"/>
        <v>41989.913136574076</v>
      </c>
      <c r="U2640" s="14">
        <f t="shared" si="251"/>
        <v>42019.913136574076</v>
      </c>
      <c r="V2640">
        <f t="shared" si="252"/>
        <v>2014</v>
      </c>
    </row>
    <row r="2641" spans="1:22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 t="shared" si="247"/>
        <v>396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48"/>
        <v>164</v>
      </c>
      <c r="Q2641">
        <f t="shared" si="249"/>
        <v>10.039999999999999</v>
      </c>
      <c r="R2641" s="10" t="s">
        <v>8316</v>
      </c>
      <c r="S2641" t="s">
        <v>8352</v>
      </c>
      <c r="T2641" s="14">
        <f t="shared" si="250"/>
        <v>42024.86513888889</v>
      </c>
      <c r="U2641" s="14">
        <f t="shared" si="251"/>
        <v>42054.86513888889</v>
      </c>
      <c r="V2641">
        <f t="shared" si="252"/>
        <v>2015</v>
      </c>
    </row>
    <row r="2642" spans="1:22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 t="shared" si="247"/>
        <v>3085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48"/>
        <v>106</v>
      </c>
      <c r="Q2642">
        <f t="shared" si="249"/>
        <v>45.94</v>
      </c>
      <c r="R2642" s="10" t="s">
        <v>8316</v>
      </c>
      <c r="S2642" t="s">
        <v>8352</v>
      </c>
      <c r="T2642" s="14">
        <f t="shared" si="250"/>
        <v>42103.160578703704</v>
      </c>
      <c r="U2642" s="14">
        <f t="shared" si="251"/>
        <v>42163.160578703704</v>
      </c>
      <c r="V2642">
        <f t="shared" si="252"/>
        <v>2015</v>
      </c>
    </row>
    <row r="2643" spans="1:22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 t="shared" si="247"/>
        <v>758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48"/>
        <v>1</v>
      </c>
      <c r="Q2643">
        <f t="shared" si="249"/>
        <v>15</v>
      </c>
      <c r="R2643" s="10" t="s">
        <v>8316</v>
      </c>
      <c r="S2643" t="s">
        <v>8352</v>
      </c>
      <c r="T2643" s="14">
        <f t="shared" si="250"/>
        <v>41880.827118055553</v>
      </c>
      <c r="U2643" s="14">
        <f t="shared" si="251"/>
        <v>41897.839583333334</v>
      </c>
      <c r="V2643">
        <f t="shared" si="252"/>
        <v>2014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>
        <f t="shared" si="247"/>
        <v>250000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48"/>
        <v>0</v>
      </c>
      <c r="Q2644">
        <f t="shared" si="249"/>
        <v>0</v>
      </c>
      <c r="R2644" s="10" t="s">
        <v>8316</v>
      </c>
      <c r="S2644" t="s">
        <v>8352</v>
      </c>
      <c r="T2644" s="14">
        <f t="shared" si="250"/>
        <v>42536.246620370366</v>
      </c>
      <c r="U2644" s="14">
        <f t="shared" si="251"/>
        <v>42566.289583333331</v>
      </c>
      <c r="V2644">
        <f t="shared" si="252"/>
        <v>2016</v>
      </c>
    </row>
    <row r="2645" spans="1:22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 t="shared" si="247"/>
        <v>667799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48"/>
        <v>34</v>
      </c>
      <c r="Q2645">
        <f t="shared" si="249"/>
        <v>223.58</v>
      </c>
      <c r="R2645" s="10" t="s">
        <v>8316</v>
      </c>
      <c r="S2645" t="s">
        <v>8352</v>
      </c>
      <c r="T2645" s="14">
        <f t="shared" si="250"/>
        <v>42689.582349537035</v>
      </c>
      <c r="U2645" s="14">
        <f t="shared" si="251"/>
        <v>42725.332638888889</v>
      </c>
      <c r="V2645">
        <f t="shared" si="252"/>
        <v>2016</v>
      </c>
    </row>
    <row r="2646" spans="1:22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 t="shared" si="247"/>
        <v>51027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48"/>
        <v>2</v>
      </c>
      <c r="Q2646">
        <f t="shared" si="249"/>
        <v>39.479999999999997</v>
      </c>
      <c r="R2646" s="10" t="s">
        <v>8316</v>
      </c>
      <c r="S2646" t="s">
        <v>8352</v>
      </c>
      <c r="T2646" s="14">
        <f t="shared" si="250"/>
        <v>42774.792071759264</v>
      </c>
      <c r="U2646" s="14">
        <f t="shared" si="251"/>
        <v>42804.792071759264</v>
      </c>
      <c r="V2646">
        <f t="shared" si="252"/>
        <v>2017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 t="shared" si="247"/>
        <v>11050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48"/>
        <v>11</v>
      </c>
      <c r="Q2647">
        <f t="shared" si="249"/>
        <v>91.3</v>
      </c>
      <c r="R2647" s="10" t="s">
        <v>8316</v>
      </c>
      <c r="S2647" t="s">
        <v>8352</v>
      </c>
      <c r="T2647" s="14">
        <f t="shared" si="250"/>
        <v>41921.842627314814</v>
      </c>
      <c r="U2647" s="14">
        <f t="shared" si="251"/>
        <v>41951.884293981479</v>
      </c>
      <c r="V2647">
        <f t="shared" si="252"/>
        <v>2014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 t="shared" si="247"/>
        <v>271043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48"/>
        <v>8</v>
      </c>
      <c r="Q2648">
        <f t="shared" si="249"/>
        <v>78.67</v>
      </c>
      <c r="R2648" s="10" t="s">
        <v>8316</v>
      </c>
      <c r="S2648" t="s">
        <v>8352</v>
      </c>
      <c r="T2648" s="14">
        <f t="shared" si="250"/>
        <v>42226.313298611116</v>
      </c>
      <c r="U2648" s="14">
        <f t="shared" si="251"/>
        <v>42256.313298611116</v>
      </c>
      <c r="V2648">
        <f t="shared" si="252"/>
        <v>2015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 t="shared" si="247"/>
        <v>1268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48"/>
        <v>1</v>
      </c>
      <c r="Q2649">
        <f t="shared" si="249"/>
        <v>12</v>
      </c>
      <c r="R2649" s="10" t="s">
        <v>8316</v>
      </c>
      <c r="S2649" t="s">
        <v>8352</v>
      </c>
      <c r="T2649" s="14">
        <f t="shared" si="250"/>
        <v>42200.261793981481</v>
      </c>
      <c r="U2649" s="14">
        <f t="shared" si="251"/>
        <v>42230.261793981481</v>
      </c>
      <c r="V2649">
        <f t="shared" si="252"/>
        <v>2015</v>
      </c>
    </row>
    <row r="2650" spans="1:22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 t="shared" si="247"/>
        <v>6053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48"/>
        <v>1</v>
      </c>
      <c r="Q2650">
        <f t="shared" si="249"/>
        <v>17.670000000000002</v>
      </c>
      <c r="R2650" s="10" t="s">
        <v>8316</v>
      </c>
      <c r="S2650" t="s">
        <v>8352</v>
      </c>
      <c r="T2650" s="14">
        <f t="shared" si="250"/>
        <v>42408.714814814812</v>
      </c>
      <c r="U2650" s="14">
        <f t="shared" si="251"/>
        <v>42438.714814814812</v>
      </c>
      <c r="V2650">
        <f t="shared" si="252"/>
        <v>2016</v>
      </c>
    </row>
    <row r="2651" spans="1:22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 t="shared" si="247"/>
        <v>62562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48"/>
        <v>0</v>
      </c>
      <c r="Q2651">
        <f t="shared" si="249"/>
        <v>41.33</v>
      </c>
      <c r="R2651" s="10" t="s">
        <v>8316</v>
      </c>
      <c r="S2651" t="s">
        <v>8352</v>
      </c>
      <c r="T2651" s="14">
        <f t="shared" si="250"/>
        <v>42341.99700231482</v>
      </c>
      <c r="U2651" s="14">
        <f t="shared" si="251"/>
        <v>42401.99700231482</v>
      </c>
      <c r="V2651">
        <f t="shared" si="252"/>
        <v>2015</v>
      </c>
    </row>
    <row r="2652" spans="1:22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 t="shared" si="247"/>
        <v>30179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48"/>
        <v>1</v>
      </c>
      <c r="Q2652">
        <f t="shared" si="249"/>
        <v>71.599999999999994</v>
      </c>
      <c r="R2652" s="10" t="s">
        <v>8316</v>
      </c>
      <c r="S2652" t="s">
        <v>8352</v>
      </c>
      <c r="T2652" s="14">
        <f t="shared" si="250"/>
        <v>42695.624340277776</v>
      </c>
      <c r="U2652" s="14">
        <f t="shared" si="251"/>
        <v>42725.624340277776</v>
      </c>
      <c r="V2652">
        <f t="shared" si="252"/>
        <v>2016</v>
      </c>
    </row>
    <row r="2653" spans="1:22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 t="shared" ref="F2653:F2716" si="253">ROUND(AVERAGE(D2653:E2653),0)</f>
        <v>142617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ref="P2653:P2716" si="254">ROUND(E2653/D2653*100,0)</f>
        <v>2</v>
      </c>
      <c r="Q2653">
        <f t="shared" ref="Q2653:Q2716" si="255">IFERROR(ROUND(E2653/M2653,2),0)</f>
        <v>307.82</v>
      </c>
      <c r="R2653" s="10" t="s">
        <v>8316</v>
      </c>
      <c r="S2653" t="s">
        <v>8352</v>
      </c>
      <c r="T2653" s="14">
        <f t="shared" ref="T2653:T2716" si="256">(((K2653/60)/60)/24)+DATE(1970,1,1)</f>
        <v>42327.805659722217</v>
      </c>
      <c r="U2653" s="14">
        <f t="shared" ref="U2653:U2716" si="257">(((J2653/60)/60)/24)+DATE(1970,1,1)</f>
        <v>42355.805659722217</v>
      </c>
      <c r="V2653">
        <f t="shared" ref="V2653:V2716" si="258">YEAR(T2653)</f>
        <v>2015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 t="shared" si="253"/>
        <v>50443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54"/>
        <v>1</v>
      </c>
      <c r="Q2654">
        <f t="shared" si="255"/>
        <v>80.45</v>
      </c>
      <c r="R2654" s="10" t="s">
        <v>8316</v>
      </c>
      <c r="S2654" t="s">
        <v>8352</v>
      </c>
      <c r="T2654" s="14">
        <f t="shared" si="256"/>
        <v>41953.158854166672</v>
      </c>
      <c r="U2654" s="14">
        <f t="shared" si="257"/>
        <v>41983.158854166672</v>
      </c>
      <c r="V2654">
        <f t="shared" si="258"/>
        <v>2014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 t="shared" si="253"/>
        <v>28438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54"/>
        <v>12</v>
      </c>
      <c r="Q2655">
        <f t="shared" si="255"/>
        <v>83.94</v>
      </c>
      <c r="R2655" s="10" t="s">
        <v>8316</v>
      </c>
      <c r="S2655" t="s">
        <v>8352</v>
      </c>
      <c r="T2655" s="14">
        <f t="shared" si="256"/>
        <v>41771.651932870373</v>
      </c>
      <c r="U2655" s="14">
        <f t="shared" si="257"/>
        <v>41803.166666666664</v>
      </c>
      <c r="V2655">
        <f t="shared" si="258"/>
        <v>2014</v>
      </c>
    </row>
    <row r="2656" spans="1:22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 t="shared" si="253"/>
        <v>50026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54"/>
        <v>0</v>
      </c>
      <c r="Q2656">
        <f t="shared" si="255"/>
        <v>8.5</v>
      </c>
      <c r="R2656" s="10" t="s">
        <v>8316</v>
      </c>
      <c r="S2656" t="s">
        <v>8352</v>
      </c>
      <c r="T2656" s="14">
        <f t="shared" si="256"/>
        <v>42055.600995370376</v>
      </c>
      <c r="U2656" s="14">
        <f t="shared" si="257"/>
        <v>42115.559328703705</v>
      </c>
      <c r="V2656">
        <f t="shared" si="258"/>
        <v>2015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 t="shared" si="253"/>
        <v>9078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54"/>
        <v>21</v>
      </c>
      <c r="Q2657">
        <f t="shared" si="255"/>
        <v>73.37</v>
      </c>
      <c r="R2657" s="10" t="s">
        <v>8316</v>
      </c>
      <c r="S2657" t="s">
        <v>8352</v>
      </c>
      <c r="T2657" s="14">
        <f t="shared" si="256"/>
        <v>42381.866284722222</v>
      </c>
      <c r="U2657" s="14">
        <f t="shared" si="257"/>
        <v>42409.833333333328</v>
      </c>
      <c r="V2657">
        <f t="shared" si="258"/>
        <v>2016</v>
      </c>
    </row>
    <row r="2658" spans="1:22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 t="shared" si="253"/>
        <v>83578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54"/>
        <v>11</v>
      </c>
      <c r="Q2658">
        <f t="shared" si="255"/>
        <v>112.86</v>
      </c>
      <c r="R2658" s="10" t="s">
        <v>8316</v>
      </c>
      <c r="S2658" t="s">
        <v>8352</v>
      </c>
      <c r="T2658" s="14">
        <f t="shared" si="256"/>
        <v>42767.688518518517</v>
      </c>
      <c r="U2658" s="14">
        <f t="shared" si="257"/>
        <v>42806.791666666672</v>
      </c>
      <c r="V2658">
        <f t="shared" si="258"/>
        <v>2017</v>
      </c>
    </row>
    <row r="2659" spans="1:22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 t="shared" si="253"/>
        <v>17811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54"/>
        <v>19</v>
      </c>
      <c r="Q2659">
        <f t="shared" si="255"/>
        <v>95.28</v>
      </c>
      <c r="R2659" s="10" t="s">
        <v>8316</v>
      </c>
      <c r="S2659" t="s">
        <v>8352</v>
      </c>
      <c r="T2659" s="14">
        <f t="shared" si="256"/>
        <v>42551.928854166668</v>
      </c>
      <c r="U2659" s="14">
        <f t="shared" si="257"/>
        <v>42585.0625</v>
      </c>
      <c r="V2659">
        <f t="shared" si="258"/>
        <v>2016</v>
      </c>
    </row>
    <row r="2660" spans="1:22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 t="shared" si="253"/>
        <v>49046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54"/>
        <v>0</v>
      </c>
      <c r="Q2660">
        <f t="shared" si="255"/>
        <v>22.75</v>
      </c>
      <c r="R2660" s="10" t="s">
        <v>8316</v>
      </c>
      <c r="S2660" t="s">
        <v>8352</v>
      </c>
      <c r="T2660" s="14">
        <f t="shared" si="256"/>
        <v>42551.884189814817</v>
      </c>
      <c r="U2660" s="14">
        <f t="shared" si="257"/>
        <v>42581.884189814817</v>
      </c>
      <c r="V2660">
        <f t="shared" si="258"/>
        <v>2016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 t="shared" si="253"/>
        <v>25167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54"/>
        <v>3</v>
      </c>
      <c r="Q2661">
        <f t="shared" si="255"/>
        <v>133.30000000000001</v>
      </c>
      <c r="R2661" s="10" t="s">
        <v>8316</v>
      </c>
      <c r="S2661" t="s">
        <v>8352</v>
      </c>
      <c r="T2661" s="14">
        <f t="shared" si="256"/>
        <v>42082.069560185191</v>
      </c>
      <c r="U2661" s="14">
        <f t="shared" si="257"/>
        <v>42112.069560185191</v>
      </c>
      <c r="V2661">
        <f t="shared" si="258"/>
        <v>2015</v>
      </c>
    </row>
    <row r="2662" spans="1:22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 t="shared" si="253"/>
        <v>10010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54"/>
        <v>0</v>
      </c>
      <c r="Q2662">
        <f t="shared" si="255"/>
        <v>3.8</v>
      </c>
      <c r="R2662" s="10" t="s">
        <v>8316</v>
      </c>
      <c r="S2662" t="s">
        <v>8352</v>
      </c>
      <c r="T2662" s="14">
        <f t="shared" si="256"/>
        <v>42272.713171296295</v>
      </c>
      <c r="U2662" s="14">
        <f t="shared" si="257"/>
        <v>42332.754837962959</v>
      </c>
      <c r="V2662">
        <f t="shared" si="258"/>
        <v>2015</v>
      </c>
    </row>
    <row r="2663" spans="1:22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 t="shared" si="253"/>
        <v>5073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54"/>
        <v>103</v>
      </c>
      <c r="Q2663">
        <f t="shared" si="255"/>
        <v>85.75</v>
      </c>
      <c r="R2663" s="10" t="s">
        <v>8316</v>
      </c>
      <c r="S2663" t="s">
        <v>8353</v>
      </c>
      <c r="T2663" s="14">
        <f t="shared" si="256"/>
        <v>41542.958449074074</v>
      </c>
      <c r="U2663" s="14">
        <f t="shared" si="257"/>
        <v>41572.958449074074</v>
      </c>
      <c r="V2663">
        <f t="shared" si="258"/>
        <v>2013</v>
      </c>
    </row>
    <row r="2664" spans="1:22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 t="shared" si="253"/>
        <v>20680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54"/>
        <v>107</v>
      </c>
      <c r="Q2664">
        <f t="shared" si="255"/>
        <v>267</v>
      </c>
      <c r="R2664" s="10" t="s">
        <v>8316</v>
      </c>
      <c r="S2664" t="s">
        <v>8353</v>
      </c>
      <c r="T2664" s="14">
        <f t="shared" si="256"/>
        <v>42207.746678240743</v>
      </c>
      <c r="U2664" s="14">
        <f t="shared" si="257"/>
        <v>42237.746678240743</v>
      </c>
      <c r="V2664">
        <f t="shared" si="258"/>
        <v>2015</v>
      </c>
    </row>
    <row r="2665" spans="1:22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 t="shared" si="253"/>
        <v>20460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54"/>
        <v>105</v>
      </c>
      <c r="Q2665">
        <f t="shared" si="255"/>
        <v>373.56</v>
      </c>
      <c r="R2665" s="10" t="s">
        <v>8316</v>
      </c>
      <c r="S2665" t="s">
        <v>8353</v>
      </c>
      <c r="T2665" s="14">
        <f t="shared" si="256"/>
        <v>42222.622766203705</v>
      </c>
      <c r="U2665" s="14">
        <f t="shared" si="257"/>
        <v>42251.625</v>
      </c>
      <c r="V2665">
        <f t="shared" si="258"/>
        <v>2015</v>
      </c>
    </row>
    <row r="2666" spans="1:22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 t="shared" si="253"/>
        <v>17800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54"/>
        <v>103</v>
      </c>
      <c r="Q2666">
        <f t="shared" si="255"/>
        <v>174.04</v>
      </c>
      <c r="R2666" s="10" t="s">
        <v>8316</v>
      </c>
      <c r="S2666" t="s">
        <v>8353</v>
      </c>
      <c r="T2666" s="14">
        <f t="shared" si="256"/>
        <v>42313.02542824074</v>
      </c>
      <c r="U2666" s="14">
        <f t="shared" si="257"/>
        <v>42347.290972222225</v>
      </c>
      <c r="V2666">
        <f t="shared" si="258"/>
        <v>2015</v>
      </c>
    </row>
    <row r="2667" spans="1:22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 t="shared" si="253"/>
        <v>3905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54"/>
        <v>123</v>
      </c>
      <c r="Q2667">
        <f t="shared" si="255"/>
        <v>93.7</v>
      </c>
      <c r="R2667" s="10" t="s">
        <v>8316</v>
      </c>
      <c r="S2667" t="s">
        <v>8353</v>
      </c>
      <c r="T2667" s="14">
        <f t="shared" si="256"/>
        <v>42083.895532407405</v>
      </c>
      <c r="U2667" s="14">
        <f t="shared" si="257"/>
        <v>42128.895532407405</v>
      </c>
      <c r="V2667">
        <f t="shared" si="258"/>
        <v>2015</v>
      </c>
    </row>
    <row r="2668" spans="1:22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 t="shared" si="253"/>
        <v>12965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54"/>
        <v>159</v>
      </c>
      <c r="Q2668">
        <f t="shared" si="255"/>
        <v>77.33</v>
      </c>
      <c r="R2668" s="10" t="s">
        <v>8316</v>
      </c>
      <c r="S2668" t="s">
        <v>8353</v>
      </c>
      <c r="T2668" s="14">
        <f t="shared" si="256"/>
        <v>42235.764340277776</v>
      </c>
      <c r="U2668" s="14">
        <f t="shared" si="257"/>
        <v>42272.875</v>
      </c>
      <c r="V2668">
        <f t="shared" si="258"/>
        <v>2015</v>
      </c>
    </row>
    <row r="2669" spans="1:22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 t="shared" si="253"/>
        <v>1580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54"/>
        <v>111</v>
      </c>
      <c r="Q2669">
        <f t="shared" si="255"/>
        <v>92.22</v>
      </c>
      <c r="R2669" s="10" t="s">
        <v>8316</v>
      </c>
      <c r="S2669" t="s">
        <v>8353</v>
      </c>
      <c r="T2669" s="14">
        <f t="shared" si="256"/>
        <v>42380.926111111112</v>
      </c>
      <c r="U2669" s="14">
        <f t="shared" si="257"/>
        <v>42410.926111111112</v>
      </c>
      <c r="V2669">
        <f t="shared" si="258"/>
        <v>2016</v>
      </c>
    </row>
    <row r="2670" spans="1:22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 t="shared" si="253"/>
        <v>1354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54"/>
        <v>171</v>
      </c>
      <c r="Q2670">
        <f t="shared" si="255"/>
        <v>60.96</v>
      </c>
      <c r="R2670" s="10" t="s">
        <v>8316</v>
      </c>
      <c r="S2670" t="s">
        <v>8353</v>
      </c>
      <c r="T2670" s="14">
        <f t="shared" si="256"/>
        <v>42275.588715277772</v>
      </c>
      <c r="U2670" s="14">
        <f t="shared" si="257"/>
        <v>42317.60555555555</v>
      </c>
      <c r="V2670">
        <f t="shared" si="258"/>
        <v>2015</v>
      </c>
    </row>
    <row r="2671" spans="1:22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 t="shared" si="253"/>
        <v>901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54"/>
        <v>125</v>
      </c>
      <c r="Q2671">
        <f t="shared" si="255"/>
        <v>91</v>
      </c>
      <c r="R2671" s="10" t="s">
        <v>8316</v>
      </c>
      <c r="S2671" t="s">
        <v>8353</v>
      </c>
      <c r="T2671" s="14">
        <f t="shared" si="256"/>
        <v>42319.035833333335</v>
      </c>
      <c r="U2671" s="14">
        <f t="shared" si="257"/>
        <v>42379.035833333335</v>
      </c>
      <c r="V2671">
        <f t="shared" si="258"/>
        <v>2015</v>
      </c>
    </row>
    <row r="2672" spans="1:22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 t="shared" si="253"/>
        <v>20692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54"/>
        <v>6</v>
      </c>
      <c r="Q2672">
        <f t="shared" si="255"/>
        <v>41.58</v>
      </c>
      <c r="R2672" s="10" t="s">
        <v>8316</v>
      </c>
      <c r="S2672" t="s">
        <v>8353</v>
      </c>
      <c r="T2672" s="14">
        <f t="shared" si="256"/>
        <v>41821.020601851851</v>
      </c>
      <c r="U2672" s="14">
        <f t="shared" si="257"/>
        <v>41849.020601851851</v>
      </c>
      <c r="V2672">
        <f t="shared" si="258"/>
        <v>2014</v>
      </c>
    </row>
    <row r="2673" spans="1:22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 t="shared" si="253"/>
        <v>13918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54"/>
        <v>11</v>
      </c>
      <c r="Q2673">
        <f t="shared" si="255"/>
        <v>33.76</v>
      </c>
      <c r="R2673" s="10" t="s">
        <v>8316</v>
      </c>
      <c r="S2673" t="s">
        <v>8353</v>
      </c>
      <c r="T2673" s="14">
        <f t="shared" si="256"/>
        <v>41962.749027777783</v>
      </c>
      <c r="U2673" s="14">
        <f t="shared" si="257"/>
        <v>41992.818055555559</v>
      </c>
      <c r="V2673">
        <f t="shared" si="258"/>
        <v>2014</v>
      </c>
    </row>
    <row r="2674" spans="1:22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 t="shared" si="253"/>
        <v>6660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54"/>
        <v>33</v>
      </c>
      <c r="Q2674">
        <f t="shared" si="255"/>
        <v>70.62</v>
      </c>
      <c r="R2674" s="10" t="s">
        <v>8316</v>
      </c>
      <c r="S2674" t="s">
        <v>8353</v>
      </c>
      <c r="T2674" s="14">
        <f t="shared" si="256"/>
        <v>42344.884143518517</v>
      </c>
      <c r="U2674" s="14">
        <f t="shared" si="257"/>
        <v>42366.25</v>
      </c>
      <c r="V2674">
        <f t="shared" si="258"/>
        <v>2015</v>
      </c>
    </row>
    <row r="2675" spans="1:22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 t="shared" si="253"/>
        <v>25516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54"/>
        <v>28</v>
      </c>
      <c r="Q2675">
        <f t="shared" si="255"/>
        <v>167.15</v>
      </c>
      <c r="R2675" s="10" t="s">
        <v>8316</v>
      </c>
      <c r="S2675" t="s">
        <v>8353</v>
      </c>
      <c r="T2675" s="14">
        <f t="shared" si="256"/>
        <v>41912.541655092595</v>
      </c>
      <c r="U2675" s="14">
        <f t="shared" si="257"/>
        <v>41941.947916666664</v>
      </c>
      <c r="V2675">
        <f t="shared" si="258"/>
        <v>2014</v>
      </c>
    </row>
    <row r="2676" spans="1:22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 t="shared" si="253"/>
        <v>28497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54"/>
        <v>63</v>
      </c>
      <c r="Q2676">
        <f t="shared" si="255"/>
        <v>128.62</v>
      </c>
      <c r="R2676" s="10" t="s">
        <v>8316</v>
      </c>
      <c r="S2676" t="s">
        <v>8353</v>
      </c>
      <c r="T2676" s="14">
        <f t="shared" si="256"/>
        <v>42529.632754629631</v>
      </c>
      <c r="U2676" s="14">
        <f t="shared" si="257"/>
        <v>42556.207638888889</v>
      </c>
      <c r="V2676">
        <f t="shared" si="258"/>
        <v>2016</v>
      </c>
    </row>
    <row r="2677" spans="1:22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 t="shared" si="253"/>
        <v>13449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54"/>
        <v>8</v>
      </c>
      <c r="Q2677">
        <f t="shared" si="255"/>
        <v>65.41</v>
      </c>
      <c r="R2677" s="10" t="s">
        <v>8316</v>
      </c>
      <c r="S2677" t="s">
        <v>8353</v>
      </c>
      <c r="T2677" s="14">
        <f t="shared" si="256"/>
        <v>41923.857511574075</v>
      </c>
      <c r="U2677" s="14">
        <f t="shared" si="257"/>
        <v>41953.899178240739</v>
      </c>
      <c r="V2677">
        <f t="shared" si="258"/>
        <v>2014</v>
      </c>
    </row>
    <row r="2678" spans="1:22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 t="shared" si="253"/>
        <v>1579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54"/>
        <v>50</v>
      </c>
      <c r="Q2678">
        <f t="shared" si="255"/>
        <v>117.56</v>
      </c>
      <c r="R2678" s="10" t="s">
        <v>8316</v>
      </c>
      <c r="S2678" t="s">
        <v>8353</v>
      </c>
      <c r="T2678" s="14">
        <f t="shared" si="256"/>
        <v>42482.624699074076</v>
      </c>
      <c r="U2678" s="14">
        <f t="shared" si="257"/>
        <v>42512.624699074076</v>
      </c>
      <c r="V2678">
        <f t="shared" si="258"/>
        <v>2016</v>
      </c>
    </row>
    <row r="2679" spans="1:22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 t="shared" si="253"/>
        <v>11458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54"/>
        <v>18</v>
      </c>
      <c r="Q2679">
        <f t="shared" si="255"/>
        <v>126.48</v>
      </c>
      <c r="R2679" s="10" t="s">
        <v>8316</v>
      </c>
      <c r="S2679" t="s">
        <v>8353</v>
      </c>
      <c r="T2679" s="14">
        <f t="shared" si="256"/>
        <v>41793.029432870368</v>
      </c>
      <c r="U2679" s="14">
        <f t="shared" si="257"/>
        <v>41823.029432870368</v>
      </c>
      <c r="V2679">
        <f t="shared" si="258"/>
        <v>2014</v>
      </c>
    </row>
    <row r="2680" spans="1:22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 t="shared" si="253"/>
        <v>4000550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54"/>
        <v>0</v>
      </c>
      <c r="Q2680">
        <f t="shared" si="255"/>
        <v>550</v>
      </c>
      <c r="R2680" s="10" t="s">
        <v>8316</v>
      </c>
      <c r="S2680" t="s">
        <v>8353</v>
      </c>
      <c r="T2680" s="14">
        <f t="shared" si="256"/>
        <v>42241.798206018517</v>
      </c>
      <c r="U2680" s="14">
        <f t="shared" si="257"/>
        <v>42271.798206018517</v>
      </c>
      <c r="V2680">
        <f t="shared" si="258"/>
        <v>2015</v>
      </c>
    </row>
    <row r="2681" spans="1:22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 t="shared" si="253"/>
        <v>20066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54"/>
        <v>0</v>
      </c>
      <c r="Q2681">
        <f t="shared" si="255"/>
        <v>44</v>
      </c>
      <c r="R2681" s="10" t="s">
        <v>8316</v>
      </c>
      <c r="S2681" t="s">
        <v>8353</v>
      </c>
      <c r="T2681" s="14">
        <f t="shared" si="256"/>
        <v>42033.001087962963</v>
      </c>
      <c r="U2681" s="14">
        <f t="shared" si="257"/>
        <v>42063.001087962963</v>
      </c>
      <c r="V2681">
        <f t="shared" si="258"/>
        <v>2015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 t="shared" si="253"/>
        <v>16138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54"/>
        <v>1</v>
      </c>
      <c r="Q2682">
        <f t="shared" si="255"/>
        <v>69</v>
      </c>
      <c r="R2682" s="10" t="s">
        <v>8316</v>
      </c>
      <c r="S2682" t="s">
        <v>8353</v>
      </c>
      <c r="T2682" s="14">
        <f t="shared" si="256"/>
        <v>42436.211701388893</v>
      </c>
      <c r="U2682" s="14">
        <f t="shared" si="257"/>
        <v>42466.170034722221</v>
      </c>
      <c r="V2682">
        <f t="shared" si="258"/>
        <v>2016</v>
      </c>
    </row>
    <row r="2683" spans="1:22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 t="shared" si="253"/>
        <v>4028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54"/>
        <v>1</v>
      </c>
      <c r="Q2683">
        <f t="shared" si="255"/>
        <v>27.5</v>
      </c>
      <c r="R2683" s="10" t="s">
        <v>8333</v>
      </c>
      <c r="S2683" t="s">
        <v>8334</v>
      </c>
      <c r="T2683" s="14">
        <f t="shared" si="256"/>
        <v>41805.895254629628</v>
      </c>
      <c r="U2683" s="14">
        <f t="shared" si="257"/>
        <v>41830.895254629628</v>
      </c>
      <c r="V2683">
        <f t="shared" si="258"/>
        <v>2014</v>
      </c>
    </row>
    <row r="2684" spans="1:22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 t="shared" si="253"/>
        <v>3849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54"/>
        <v>28</v>
      </c>
      <c r="Q2684">
        <f t="shared" si="255"/>
        <v>84.9</v>
      </c>
      <c r="R2684" s="10" t="s">
        <v>8333</v>
      </c>
      <c r="S2684" t="s">
        <v>8334</v>
      </c>
      <c r="T2684" s="14">
        <f t="shared" si="256"/>
        <v>41932.871990740743</v>
      </c>
      <c r="U2684" s="14">
        <f t="shared" si="257"/>
        <v>41965.249305555553</v>
      </c>
      <c r="V2684">
        <f t="shared" si="258"/>
        <v>2014</v>
      </c>
    </row>
    <row r="2685" spans="1:22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 t="shared" si="253"/>
        <v>7518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54"/>
        <v>0</v>
      </c>
      <c r="Q2685">
        <f t="shared" si="255"/>
        <v>12</v>
      </c>
      <c r="R2685" s="10" t="s">
        <v>8333</v>
      </c>
      <c r="S2685" t="s">
        <v>8334</v>
      </c>
      <c r="T2685" s="14">
        <f t="shared" si="256"/>
        <v>42034.75509259259</v>
      </c>
      <c r="U2685" s="14">
        <f t="shared" si="257"/>
        <v>42064.75509259259</v>
      </c>
      <c r="V2685">
        <f t="shared" si="258"/>
        <v>2015</v>
      </c>
    </row>
    <row r="2686" spans="1:22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 t="shared" si="253"/>
        <v>35400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54"/>
        <v>1</v>
      </c>
      <c r="Q2686">
        <f t="shared" si="255"/>
        <v>200</v>
      </c>
      <c r="R2686" s="10" t="s">
        <v>8333</v>
      </c>
      <c r="S2686" t="s">
        <v>8334</v>
      </c>
      <c r="T2686" s="14">
        <f t="shared" si="256"/>
        <v>41820.914641203701</v>
      </c>
      <c r="U2686" s="14">
        <f t="shared" si="257"/>
        <v>41860.914641203701</v>
      </c>
      <c r="V2686">
        <f t="shared" si="258"/>
        <v>2014</v>
      </c>
    </row>
    <row r="2687" spans="1:22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 t="shared" si="253"/>
        <v>25005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54"/>
        <v>0</v>
      </c>
      <c r="Q2687">
        <f t="shared" si="255"/>
        <v>10</v>
      </c>
      <c r="R2687" s="10" t="s">
        <v>8333</v>
      </c>
      <c r="S2687" t="s">
        <v>8334</v>
      </c>
      <c r="T2687" s="14">
        <f t="shared" si="256"/>
        <v>42061.69594907407</v>
      </c>
      <c r="U2687" s="14">
        <f t="shared" si="257"/>
        <v>42121.654282407413</v>
      </c>
      <c r="V2687">
        <f t="shared" si="258"/>
        <v>2015</v>
      </c>
    </row>
    <row r="2688" spans="1:22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>
        <f t="shared" si="253"/>
        <v>15000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54"/>
        <v>0</v>
      </c>
      <c r="Q2688">
        <f t="shared" si="255"/>
        <v>0</v>
      </c>
      <c r="R2688" s="10" t="s">
        <v>8333</v>
      </c>
      <c r="S2688" t="s">
        <v>8334</v>
      </c>
      <c r="T2688" s="14">
        <f t="shared" si="256"/>
        <v>41892.974803240737</v>
      </c>
      <c r="U2688" s="14">
        <f t="shared" si="257"/>
        <v>41912.974803240737</v>
      </c>
      <c r="V2688">
        <f t="shared" si="258"/>
        <v>2014</v>
      </c>
    </row>
    <row r="2689" spans="1:22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>
        <f t="shared" si="253"/>
        <v>7500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54"/>
        <v>0</v>
      </c>
      <c r="Q2689">
        <f t="shared" si="255"/>
        <v>0</v>
      </c>
      <c r="R2689" s="10" t="s">
        <v>8333</v>
      </c>
      <c r="S2689" t="s">
        <v>8334</v>
      </c>
      <c r="T2689" s="14">
        <f t="shared" si="256"/>
        <v>42154.64025462963</v>
      </c>
      <c r="U2689" s="14">
        <f t="shared" si="257"/>
        <v>42184.64025462963</v>
      </c>
      <c r="V2689">
        <f t="shared" si="258"/>
        <v>2015</v>
      </c>
    </row>
    <row r="2690" spans="1:22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 t="shared" si="253"/>
        <v>25037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54"/>
        <v>0</v>
      </c>
      <c r="Q2690">
        <f t="shared" si="255"/>
        <v>5.29</v>
      </c>
      <c r="R2690" s="10" t="s">
        <v>8333</v>
      </c>
      <c r="S2690" t="s">
        <v>8334</v>
      </c>
      <c r="T2690" s="14">
        <f t="shared" si="256"/>
        <v>42028.118865740747</v>
      </c>
      <c r="U2690" s="14">
        <f t="shared" si="257"/>
        <v>42059.125</v>
      </c>
      <c r="V2690">
        <f t="shared" si="258"/>
        <v>2015</v>
      </c>
    </row>
    <row r="2691" spans="1:22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 t="shared" si="253"/>
        <v>17501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si="254"/>
        <v>0</v>
      </c>
      <c r="Q2691">
        <f t="shared" si="255"/>
        <v>1</v>
      </c>
      <c r="R2691" s="10" t="s">
        <v>8333</v>
      </c>
      <c r="S2691" t="s">
        <v>8334</v>
      </c>
      <c r="T2691" s="14">
        <f t="shared" si="256"/>
        <v>42551.961689814809</v>
      </c>
      <c r="U2691" s="14">
        <f t="shared" si="257"/>
        <v>42581.961689814809</v>
      </c>
      <c r="V2691">
        <f t="shared" si="258"/>
        <v>2016</v>
      </c>
    </row>
    <row r="2692" spans="1:22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 t="shared" si="253"/>
        <v>44293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54"/>
        <v>11</v>
      </c>
      <c r="Q2692">
        <f t="shared" si="255"/>
        <v>72.760000000000005</v>
      </c>
      <c r="R2692" s="10" t="s">
        <v>8333</v>
      </c>
      <c r="S2692" t="s">
        <v>8334</v>
      </c>
      <c r="T2692" s="14">
        <f t="shared" si="256"/>
        <v>42113.105046296296</v>
      </c>
      <c r="U2692" s="14">
        <f t="shared" si="257"/>
        <v>42158.105046296296</v>
      </c>
      <c r="V2692">
        <f t="shared" si="258"/>
        <v>2015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 t="shared" si="253"/>
        <v>32518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54"/>
        <v>0</v>
      </c>
      <c r="Q2693">
        <f t="shared" si="255"/>
        <v>17.5</v>
      </c>
      <c r="R2693" s="10" t="s">
        <v>8333</v>
      </c>
      <c r="S2693" t="s">
        <v>8334</v>
      </c>
      <c r="T2693" s="14">
        <f t="shared" si="256"/>
        <v>42089.724039351851</v>
      </c>
      <c r="U2693" s="14">
        <f t="shared" si="257"/>
        <v>42134.724039351851</v>
      </c>
      <c r="V2693">
        <f t="shared" si="258"/>
        <v>2015</v>
      </c>
    </row>
    <row r="2694" spans="1:22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 t="shared" si="253"/>
        <v>1763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54"/>
        <v>1</v>
      </c>
      <c r="Q2694">
        <f t="shared" si="255"/>
        <v>25</v>
      </c>
      <c r="R2694" s="10" t="s">
        <v>8333</v>
      </c>
      <c r="S2694" t="s">
        <v>8334</v>
      </c>
      <c r="T2694" s="14">
        <f t="shared" si="256"/>
        <v>42058.334027777775</v>
      </c>
      <c r="U2694" s="14">
        <f t="shared" si="257"/>
        <v>42088.292361111111</v>
      </c>
      <c r="V2694">
        <f t="shared" si="258"/>
        <v>2015</v>
      </c>
    </row>
    <row r="2695" spans="1:22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 t="shared" si="253"/>
        <v>2520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54"/>
        <v>1</v>
      </c>
      <c r="Q2695">
        <f t="shared" si="255"/>
        <v>13.33</v>
      </c>
      <c r="R2695" s="10" t="s">
        <v>8333</v>
      </c>
      <c r="S2695" t="s">
        <v>8334</v>
      </c>
      <c r="T2695" s="14">
        <f t="shared" si="256"/>
        <v>41834.138495370367</v>
      </c>
      <c r="U2695" s="14">
        <f t="shared" si="257"/>
        <v>41864.138495370367</v>
      </c>
      <c r="V2695">
        <f t="shared" si="258"/>
        <v>2014</v>
      </c>
    </row>
    <row r="2696" spans="1:22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 t="shared" si="253"/>
        <v>15001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54"/>
        <v>0</v>
      </c>
      <c r="Q2696">
        <f t="shared" si="255"/>
        <v>1</v>
      </c>
      <c r="R2696" s="10" t="s">
        <v>8333</v>
      </c>
      <c r="S2696" t="s">
        <v>8334</v>
      </c>
      <c r="T2696" s="14">
        <f t="shared" si="256"/>
        <v>41878.140497685185</v>
      </c>
      <c r="U2696" s="14">
        <f t="shared" si="257"/>
        <v>41908.140497685185</v>
      </c>
      <c r="V2696">
        <f t="shared" si="258"/>
        <v>2014</v>
      </c>
    </row>
    <row r="2697" spans="1:22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 t="shared" si="253"/>
        <v>7536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54"/>
        <v>0</v>
      </c>
      <c r="Q2697">
        <f t="shared" si="255"/>
        <v>23.67</v>
      </c>
      <c r="R2697" s="10" t="s">
        <v>8333</v>
      </c>
      <c r="S2697" t="s">
        <v>8334</v>
      </c>
      <c r="T2697" s="14">
        <f t="shared" si="256"/>
        <v>42048.181921296295</v>
      </c>
      <c r="U2697" s="14">
        <f t="shared" si="257"/>
        <v>42108.14025462963</v>
      </c>
      <c r="V2697">
        <f t="shared" si="258"/>
        <v>2015</v>
      </c>
    </row>
    <row r="2698" spans="1:22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 t="shared" si="253"/>
        <v>31695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54"/>
        <v>6</v>
      </c>
      <c r="Q2698">
        <f t="shared" si="255"/>
        <v>89.21</v>
      </c>
      <c r="R2698" s="10" t="s">
        <v>8333</v>
      </c>
      <c r="S2698" t="s">
        <v>8334</v>
      </c>
      <c r="T2698" s="14">
        <f t="shared" si="256"/>
        <v>41964.844444444447</v>
      </c>
      <c r="U2698" s="14">
        <f t="shared" si="257"/>
        <v>41998.844444444447</v>
      </c>
      <c r="V2698">
        <f t="shared" si="258"/>
        <v>2014</v>
      </c>
    </row>
    <row r="2699" spans="1:22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 t="shared" si="253"/>
        <v>14531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54"/>
        <v>26</v>
      </c>
      <c r="Q2699">
        <f t="shared" si="255"/>
        <v>116.56</v>
      </c>
      <c r="R2699" s="10" t="s">
        <v>8333</v>
      </c>
      <c r="S2699" t="s">
        <v>8334</v>
      </c>
      <c r="T2699" s="14">
        <f t="shared" si="256"/>
        <v>42187.940081018518</v>
      </c>
      <c r="U2699" s="14">
        <f t="shared" si="257"/>
        <v>42218.916666666672</v>
      </c>
      <c r="V2699">
        <f t="shared" si="258"/>
        <v>2015</v>
      </c>
    </row>
    <row r="2700" spans="1:22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 t="shared" si="253"/>
        <v>4013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54"/>
        <v>0</v>
      </c>
      <c r="Q2700">
        <f t="shared" si="255"/>
        <v>13.01</v>
      </c>
      <c r="R2700" s="10" t="s">
        <v>8333</v>
      </c>
      <c r="S2700" t="s">
        <v>8334</v>
      </c>
      <c r="T2700" s="14">
        <f t="shared" si="256"/>
        <v>41787.898240740738</v>
      </c>
      <c r="U2700" s="14">
        <f t="shared" si="257"/>
        <v>41817.898240740738</v>
      </c>
      <c r="V2700">
        <f t="shared" si="258"/>
        <v>2014</v>
      </c>
    </row>
    <row r="2701" spans="1:22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>
        <f t="shared" si="253"/>
        <v>1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54"/>
        <v>0</v>
      </c>
      <c r="Q2701">
        <f t="shared" si="255"/>
        <v>0</v>
      </c>
      <c r="R2701" s="10" t="s">
        <v>8333</v>
      </c>
      <c r="S2701" t="s">
        <v>8334</v>
      </c>
      <c r="T2701" s="14">
        <f t="shared" si="256"/>
        <v>41829.896562499998</v>
      </c>
      <c r="U2701" s="14">
        <f t="shared" si="257"/>
        <v>41859.896562499998</v>
      </c>
      <c r="V2701">
        <f t="shared" si="258"/>
        <v>2014</v>
      </c>
    </row>
    <row r="2702" spans="1:22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 t="shared" si="253"/>
        <v>5035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54"/>
        <v>1</v>
      </c>
      <c r="Q2702">
        <f t="shared" si="255"/>
        <v>17.5</v>
      </c>
      <c r="R2702" s="10" t="s">
        <v>8333</v>
      </c>
      <c r="S2702" t="s">
        <v>8334</v>
      </c>
      <c r="T2702" s="14">
        <f t="shared" si="256"/>
        <v>41870.87467592593</v>
      </c>
      <c r="U2702" s="14">
        <f t="shared" si="257"/>
        <v>41900.87467592593</v>
      </c>
      <c r="V2702">
        <f t="shared" si="258"/>
        <v>2014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 t="shared" si="253"/>
        <v>2485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54"/>
        <v>46</v>
      </c>
      <c r="Q2703">
        <f t="shared" si="255"/>
        <v>34.130000000000003</v>
      </c>
      <c r="R2703" s="10" t="s">
        <v>8314</v>
      </c>
      <c r="S2703" t="s">
        <v>8354</v>
      </c>
      <c r="T2703" s="14">
        <f t="shared" si="256"/>
        <v>42801.774699074071</v>
      </c>
      <c r="U2703" s="14">
        <f t="shared" si="257"/>
        <v>42832.733032407406</v>
      </c>
      <c r="V2703">
        <f t="shared" si="258"/>
        <v>2017</v>
      </c>
    </row>
    <row r="2704" spans="1:22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 t="shared" si="253"/>
        <v>6721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54"/>
        <v>34</v>
      </c>
      <c r="Q2704">
        <f t="shared" si="255"/>
        <v>132.35</v>
      </c>
      <c r="R2704" s="10" t="s">
        <v>8314</v>
      </c>
      <c r="S2704" t="s">
        <v>8354</v>
      </c>
      <c r="T2704" s="14">
        <f t="shared" si="256"/>
        <v>42800.801817129628</v>
      </c>
      <c r="U2704" s="14">
        <f t="shared" si="257"/>
        <v>42830.760150462964</v>
      </c>
      <c r="V2704">
        <f t="shared" si="258"/>
        <v>2017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 t="shared" si="253"/>
        <v>40750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54"/>
        <v>104</v>
      </c>
      <c r="Q2705">
        <f t="shared" si="255"/>
        <v>922.22</v>
      </c>
      <c r="R2705" s="10" t="s">
        <v>8314</v>
      </c>
      <c r="S2705" t="s">
        <v>8354</v>
      </c>
      <c r="T2705" s="14">
        <f t="shared" si="256"/>
        <v>42756.690162037034</v>
      </c>
      <c r="U2705" s="14">
        <f t="shared" si="257"/>
        <v>42816.648495370369</v>
      </c>
      <c r="V2705">
        <f t="shared" si="258"/>
        <v>2017</v>
      </c>
    </row>
    <row r="2706" spans="1:22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 t="shared" si="253"/>
        <v>10073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54"/>
        <v>6</v>
      </c>
      <c r="Q2706">
        <f t="shared" si="255"/>
        <v>163.57</v>
      </c>
      <c r="R2706" s="10" t="s">
        <v>8314</v>
      </c>
      <c r="S2706" t="s">
        <v>8354</v>
      </c>
      <c r="T2706" s="14">
        <f t="shared" si="256"/>
        <v>42787.862430555557</v>
      </c>
      <c r="U2706" s="14">
        <f t="shared" si="257"/>
        <v>42830.820763888885</v>
      </c>
      <c r="V2706">
        <f t="shared" si="258"/>
        <v>2017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 t="shared" si="253"/>
        <v>9120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54"/>
        <v>11</v>
      </c>
      <c r="Q2707">
        <f t="shared" si="255"/>
        <v>217.38</v>
      </c>
      <c r="R2707" s="10" t="s">
        <v>8314</v>
      </c>
      <c r="S2707" t="s">
        <v>8354</v>
      </c>
      <c r="T2707" s="14">
        <f t="shared" si="256"/>
        <v>42773.916180555556</v>
      </c>
      <c r="U2707" s="14">
        <f t="shared" si="257"/>
        <v>42818.874513888892</v>
      </c>
      <c r="V2707">
        <f t="shared" si="258"/>
        <v>2017</v>
      </c>
    </row>
    <row r="2708" spans="1:22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 t="shared" si="253"/>
        <v>37152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54"/>
        <v>112</v>
      </c>
      <c r="Q2708">
        <f t="shared" si="255"/>
        <v>149.44</v>
      </c>
      <c r="R2708" s="10" t="s">
        <v>8314</v>
      </c>
      <c r="S2708" t="s">
        <v>8354</v>
      </c>
      <c r="T2708" s="14">
        <f t="shared" si="256"/>
        <v>41899.294942129629</v>
      </c>
      <c r="U2708" s="14">
        <f t="shared" si="257"/>
        <v>41928.290972222225</v>
      </c>
      <c r="V2708">
        <f t="shared" si="258"/>
        <v>2014</v>
      </c>
    </row>
    <row r="2709" spans="1:22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 t="shared" si="253"/>
        <v>18034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54"/>
        <v>351</v>
      </c>
      <c r="Q2709">
        <f t="shared" si="255"/>
        <v>71.239999999999995</v>
      </c>
      <c r="R2709" s="10" t="s">
        <v>8314</v>
      </c>
      <c r="S2709" t="s">
        <v>8354</v>
      </c>
      <c r="T2709" s="14">
        <f t="shared" si="256"/>
        <v>41391.782905092594</v>
      </c>
      <c r="U2709" s="14">
        <f t="shared" si="257"/>
        <v>41421.290972222225</v>
      </c>
      <c r="V2709">
        <f t="shared" si="258"/>
        <v>2013</v>
      </c>
    </row>
    <row r="2710" spans="1:22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 t="shared" si="253"/>
        <v>33322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54"/>
        <v>233</v>
      </c>
      <c r="Q2710">
        <f t="shared" si="255"/>
        <v>44.46</v>
      </c>
      <c r="R2710" s="10" t="s">
        <v>8314</v>
      </c>
      <c r="S2710" t="s">
        <v>8354</v>
      </c>
      <c r="T2710" s="14">
        <f t="shared" si="256"/>
        <v>42512.698217592595</v>
      </c>
      <c r="U2710" s="14">
        <f t="shared" si="257"/>
        <v>42572.698217592595</v>
      </c>
      <c r="V2710">
        <f t="shared" si="258"/>
        <v>2016</v>
      </c>
    </row>
    <row r="2711" spans="1:22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 t="shared" si="253"/>
        <v>50402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54"/>
        <v>102</v>
      </c>
      <c r="Q2711">
        <f t="shared" si="255"/>
        <v>164.94</v>
      </c>
      <c r="R2711" s="10" t="s">
        <v>8314</v>
      </c>
      <c r="S2711" t="s">
        <v>8354</v>
      </c>
      <c r="T2711" s="14">
        <f t="shared" si="256"/>
        <v>42612.149780092594</v>
      </c>
      <c r="U2711" s="14">
        <f t="shared" si="257"/>
        <v>42647.165972222225</v>
      </c>
      <c r="V2711">
        <f t="shared" si="258"/>
        <v>2016</v>
      </c>
    </row>
    <row r="2712" spans="1:22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 t="shared" si="253"/>
        <v>76170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54"/>
        <v>154</v>
      </c>
      <c r="Q2712">
        <f t="shared" si="255"/>
        <v>84.87</v>
      </c>
      <c r="R2712" s="10" t="s">
        <v>8314</v>
      </c>
      <c r="S2712" t="s">
        <v>8354</v>
      </c>
      <c r="T2712" s="14">
        <f t="shared" si="256"/>
        <v>41828.229490740741</v>
      </c>
      <c r="U2712" s="14">
        <f t="shared" si="257"/>
        <v>41860.083333333336</v>
      </c>
      <c r="V2712">
        <f t="shared" si="258"/>
        <v>2014</v>
      </c>
    </row>
    <row r="2713" spans="1:22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 t="shared" si="253"/>
        <v>3924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54"/>
        <v>101</v>
      </c>
      <c r="Q2713">
        <f t="shared" si="255"/>
        <v>53.95</v>
      </c>
      <c r="R2713" s="10" t="s">
        <v>8314</v>
      </c>
      <c r="S2713" t="s">
        <v>8354</v>
      </c>
      <c r="T2713" s="14">
        <f t="shared" si="256"/>
        <v>41780.745254629634</v>
      </c>
      <c r="U2713" s="14">
        <f t="shared" si="257"/>
        <v>41810.917361111111</v>
      </c>
      <c r="V2713">
        <f t="shared" si="258"/>
        <v>2014</v>
      </c>
    </row>
    <row r="2714" spans="1:22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 t="shared" si="253"/>
        <v>6363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54"/>
        <v>131</v>
      </c>
      <c r="Q2714">
        <f t="shared" si="255"/>
        <v>50.53</v>
      </c>
      <c r="R2714" s="10" t="s">
        <v>8314</v>
      </c>
      <c r="S2714" t="s">
        <v>8354</v>
      </c>
      <c r="T2714" s="14">
        <f t="shared" si="256"/>
        <v>41432.062037037038</v>
      </c>
      <c r="U2714" s="14">
        <f t="shared" si="257"/>
        <v>41468.75</v>
      </c>
      <c r="V2714">
        <f t="shared" si="258"/>
        <v>2013</v>
      </c>
    </row>
    <row r="2715" spans="1:22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 t="shared" si="253"/>
        <v>151681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54"/>
        <v>102</v>
      </c>
      <c r="Q2715">
        <f t="shared" si="255"/>
        <v>108</v>
      </c>
      <c r="R2715" s="10" t="s">
        <v>8314</v>
      </c>
      <c r="S2715" t="s">
        <v>8354</v>
      </c>
      <c r="T2715" s="14">
        <f t="shared" si="256"/>
        <v>42322.653749999998</v>
      </c>
      <c r="U2715" s="14">
        <f t="shared" si="257"/>
        <v>42362.653749999998</v>
      </c>
      <c r="V2715">
        <f t="shared" si="258"/>
        <v>2015</v>
      </c>
    </row>
    <row r="2716" spans="1:22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 t="shared" si="253"/>
        <v>27045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54"/>
        <v>116</v>
      </c>
      <c r="Q2716">
        <f t="shared" si="255"/>
        <v>95.37</v>
      </c>
      <c r="R2716" s="10" t="s">
        <v>8314</v>
      </c>
      <c r="S2716" t="s">
        <v>8354</v>
      </c>
      <c r="T2716" s="14">
        <f t="shared" si="256"/>
        <v>42629.655046296291</v>
      </c>
      <c r="U2716" s="14">
        <f t="shared" si="257"/>
        <v>42657.958333333328</v>
      </c>
      <c r="V2716">
        <f t="shared" si="258"/>
        <v>2016</v>
      </c>
    </row>
    <row r="2717" spans="1:22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 t="shared" ref="F2717:F2780" si="259">ROUND(AVERAGE(D2717:E2717),0)</f>
        <v>21877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ref="P2717:P2780" si="260">ROUND(E2717/D2717*100,0)</f>
        <v>265</v>
      </c>
      <c r="Q2717">
        <f t="shared" ref="Q2717:Q2780" si="261">IFERROR(ROUND(E2717/M2717,2),0)</f>
        <v>57.63</v>
      </c>
      <c r="R2717" s="10" t="s">
        <v>8314</v>
      </c>
      <c r="S2717" t="s">
        <v>8354</v>
      </c>
      <c r="T2717" s="14">
        <f t="shared" ref="T2717:T2780" si="262">(((K2717/60)/60)/24)+DATE(1970,1,1)</f>
        <v>42387.398472222223</v>
      </c>
      <c r="U2717" s="14">
        <f t="shared" ref="U2717:U2780" si="263">(((J2717/60)/60)/24)+DATE(1970,1,1)</f>
        <v>42421.398472222223</v>
      </c>
      <c r="V2717">
        <f t="shared" ref="V2717:V2780" si="264">YEAR(T2717)</f>
        <v>2016</v>
      </c>
    </row>
    <row r="2718" spans="1:22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 t="shared" si="259"/>
        <v>10999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60"/>
        <v>120</v>
      </c>
      <c r="Q2718">
        <f t="shared" si="261"/>
        <v>64.16</v>
      </c>
      <c r="R2718" s="10" t="s">
        <v>8314</v>
      </c>
      <c r="S2718" t="s">
        <v>8354</v>
      </c>
      <c r="T2718" s="14">
        <f t="shared" si="262"/>
        <v>42255.333252314813</v>
      </c>
      <c r="U2718" s="14">
        <f t="shared" si="263"/>
        <v>42285.333252314813</v>
      </c>
      <c r="V2718">
        <f t="shared" si="264"/>
        <v>2015</v>
      </c>
    </row>
    <row r="2719" spans="1:22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 t="shared" si="259"/>
        <v>27513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60"/>
        <v>120</v>
      </c>
      <c r="Q2719">
        <f t="shared" si="261"/>
        <v>92.39</v>
      </c>
      <c r="R2719" s="10" t="s">
        <v>8314</v>
      </c>
      <c r="S2719" t="s">
        <v>8354</v>
      </c>
      <c r="T2719" s="14">
        <f t="shared" si="262"/>
        <v>41934.914918981485</v>
      </c>
      <c r="U2719" s="14">
        <f t="shared" si="263"/>
        <v>41979.956585648149</v>
      </c>
      <c r="V2719">
        <f t="shared" si="264"/>
        <v>2014</v>
      </c>
    </row>
    <row r="2720" spans="1:22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 t="shared" si="259"/>
        <v>18323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60"/>
        <v>104</v>
      </c>
      <c r="Q2720">
        <f t="shared" si="261"/>
        <v>125.98</v>
      </c>
      <c r="R2720" s="10" t="s">
        <v>8314</v>
      </c>
      <c r="S2720" t="s">
        <v>8354</v>
      </c>
      <c r="T2720" s="14">
        <f t="shared" si="262"/>
        <v>42465.596585648149</v>
      </c>
      <c r="U2720" s="14">
        <f t="shared" si="263"/>
        <v>42493.958333333328</v>
      </c>
      <c r="V2720">
        <f t="shared" si="264"/>
        <v>2016</v>
      </c>
    </row>
    <row r="2721" spans="1:22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 t="shared" si="259"/>
        <v>6265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60"/>
        <v>109</v>
      </c>
      <c r="Q2721">
        <f t="shared" si="261"/>
        <v>94.64</v>
      </c>
      <c r="R2721" s="10" t="s">
        <v>8314</v>
      </c>
      <c r="S2721" t="s">
        <v>8354</v>
      </c>
      <c r="T2721" s="14">
        <f t="shared" si="262"/>
        <v>42418.031180555554</v>
      </c>
      <c r="U2721" s="14">
        <f t="shared" si="263"/>
        <v>42477.989513888882</v>
      </c>
      <c r="V2721">
        <f t="shared" si="264"/>
        <v>2016</v>
      </c>
    </row>
    <row r="2722" spans="1:22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 t="shared" si="259"/>
        <v>27266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60"/>
        <v>118</v>
      </c>
      <c r="Q2722">
        <f t="shared" si="261"/>
        <v>170.7</v>
      </c>
      <c r="R2722" s="10" t="s">
        <v>8314</v>
      </c>
      <c r="S2722" t="s">
        <v>8354</v>
      </c>
      <c r="T2722" s="14">
        <f t="shared" si="262"/>
        <v>42655.465891203698</v>
      </c>
      <c r="U2722" s="14">
        <f t="shared" si="263"/>
        <v>42685.507557870369</v>
      </c>
      <c r="V2722">
        <f t="shared" si="264"/>
        <v>2016</v>
      </c>
    </row>
    <row r="2723" spans="1:22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 t="shared" si="259"/>
        <v>5858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60"/>
        <v>1462</v>
      </c>
      <c r="Q2723">
        <f t="shared" si="261"/>
        <v>40.76</v>
      </c>
      <c r="R2723" s="10" t="s">
        <v>8316</v>
      </c>
      <c r="S2723" t="s">
        <v>8346</v>
      </c>
      <c r="T2723" s="14">
        <f t="shared" si="262"/>
        <v>41493.543958333335</v>
      </c>
      <c r="U2723" s="14">
        <f t="shared" si="263"/>
        <v>41523.791666666664</v>
      </c>
      <c r="V2723">
        <f t="shared" si="264"/>
        <v>2013</v>
      </c>
    </row>
    <row r="2724" spans="1:22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 t="shared" si="259"/>
        <v>8814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60"/>
        <v>253</v>
      </c>
      <c r="Q2724">
        <f t="shared" si="261"/>
        <v>68.25</v>
      </c>
      <c r="R2724" s="10" t="s">
        <v>8316</v>
      </c>
      <c r="S2724" t="s">
        <v>8346</v>
      </c>
      <c r="T2724" s="14">
        <f t="shared" si="262"/>
        <v>42704.857094907406</v>
      </c>
      <c r="U2724" s="14">
        <f t="shared" si="263"/>
        <v>42764.857094907406</v>
      </c>
      <c r="V2724">
        <f t="shared" si="264"/>
        <v>2016</v>
      </c>
    </row>
    <row r="2725" spans="1:22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 t="shared" si="259"/>
        <v>14403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60"/>
        <v>140</v>
      </c>
      <c r="Q2725">
        <f t="shared" si="261"/>
        <v>95.49</v>
      </c>
      <c r="R2725" s="10" t="s">
        <v>8316</v>
      </c>
      <c r="S2725" t="s">
        <v>8346</v>
      </c>
      <c r="T2725" s="14">
        <f t="shared" si="262"/>
        <v>41944.83898148148</v>
      </c>
      <c r="U2725" s="14">
        <f t="shared" si="263"/>
        <v>42004.880648148144</v>
      </c>
      <c r="V2725">
        <f t="shared" si="264"/>
        <v>2014</v>
      </c>
    </row>
    <row r="2726" spans="1:22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 t="shared" si="259"/>
        <v>4897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60"/>
        <v>297</v>
      </c>
      <c r="Q2726">
        <f t="shared" si="261"/>
        <v>7.19</v>
      </c>
      <c r="R2726" s="10" t="s">
        <v>8316</v>
      </c>
      <c r="S2726" t="s">
        <v>8346</v>
      </c>
      <c r="T2726" s="14">
        <f t="shared" si="262"/>
        <v>42199.32707175926</v>
      </c>
      <c r="U2726" s="14">
        <f t="shared" si="263"/>
        <v>42231.32707175926</v>
      </c>
      <c r="V2726">
        <f t="shared" si="264"/>
        <v>2015</v>
      </c>
    </row>
    <row r="2727" spans="1:22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 t="shared" si="259"/>
        <v>48909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60"/>
        <v>145</v>
      </c>
      <c r="Q2727">
        <f t="shared" si="261"/>
        <v>511.65</v>
      </c>
      <c r="R2727" s="10" t="s">
        <v>8316</v>
      </c>
      <c r="S2727" t="s">
        <v>8346</v>
      </c>
      <c r="T2727" s="14">
        <f t="shared" si="262"/>
        <v>42745.744618055556</v>
      </c>
      <c r="U2727" s="14">
        <f t="shared" si="263"/>
        <v>42795.744618055556</v>
      </c>
      <c r="V2727">
        <f t="shared" si="264"/>
        <v>2017</v>
      </c>
    </row>
    <row r="2728" spans="1:22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 t="shared" si="259"/>
        <v>102873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60"/>
        <v>106</v>
      </c>
      <c r="Q2728">
        <f t="shared" si="261"/>
        <v>261.75</v>
      </c>
      <c r="R2728" s="10" t="s">
        <v>8316</v>
      </c>
      <c r="S2728" t="s">
        <v>8346</v>
      </c>
      <c r="T2728" s="14">
        <f t="shared" si="262"/>
        <v>42452.579988425925</v>
      </c>
      <c r="U2728" s="14">
        <f t="shared" si="263"/>
        <v>42482.579988425925</v>
      </c>
      <c r="V2728">
        <f t="shared" si="264"/>
        <v>2016</v>
      </c>
    </row>
    <row r="2729" spans="1:22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 t="shared" si="259"/>
        <v>29661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60"/>
        <v>493</v>
      </c>
      <c r="Q2729">
        <f t="shared" si="261"/>
        <v>69.760000000000005</v>
      </c>
      <c r="R2729" s="10" t="s">
        <v>8316</v>
      </c>
      <c r="S2729" t="s">
        <v>8346</v>
      </c>
      <c r="T2729" s="14">
        <f t="shared" si="262"/>
        <v>42198.676655092597</v>
      </c>
      <c r="U2729" s="14">
        <f t="shared" si="263"/>
        <v>42223.676655092597</v>
      </c>
      <c r="V2729">
        <f t="shared" si="264"/>
        <v>2015</v>
      </c>
    </row>
    <row r="2730" spans="1:22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 t="shared" si="259"/>
        <v>22637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60"/>
        <v>202</v>
      </c>
      <c r="Q2730">
        <f t="shared" si="261"/>
        <v>77.23</v>
      </c>
      <c r="R2730" s="10" t="s">
        <v>8316</v>
      </c>
      <c r="S2730" t="s">
        <v>8346</v>
      </c>
      <c r="T2730" s="14">
        <f t="shared" si="262"/>
        <v>42333.59993055556</v>
      </c>
      <c r="U2730" s="14">
        <f t="shared" si="263"/>
        <v>42368.59993055556</v>
      </c>
      <c r="V2730">
        <f t="shared" si="264"/>
        <v>2015</v>
      </c>
    </row>
    <row r="2731" spans="1:22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 t="shared" si="259"/>
        <v>7667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60"/>
        <v>104</v>
      </c>
      <c r="Q2731">
        <f t="shared" si="261"/>
        <v>340.57</v>
      </c>
      <c r="R2731" s="10" t="s">
        <v>8316</v>
      </c>
      <c r="S2731" t="s">
        <v>8346</v>
      </c>
      <c r="T2731" s="14">
        <f t="shared" si="262"/>
        <v>42095.240706018521</v>
      </c>
      <c r="U2731" s="14">
        <f t="shared" si="263"/>
        <v>42125.240706018521</v>
      </c>
      <c r="V2731">
        <f t="shared" si="264"/>
        <v>2015</v>
      </c>
    </row>
    <row r="2732" spans="1:22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 t="shared" si="259"/>
        <v>36490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60"/>
        <v>170</v>
      </c>
      <c r="Q2732">
        <f t="shared" si="261"/>
        <v>67.42</v>
      </c>
      <c r="R2732" s="10" t="s">
        <v>8316</v>
      </c>
      <c r="S2732" t="s">
        <v>8346</v>
      </c>
      <c r="T2732" s="14">
        <f t="shared" si="262"/>
        <v>41351.541377314818</v>
      </c>
      <c r="U2732" s="14">
        <f t="shared" si="263"/>
        <v>41386.541377314818</v>
      </c>
      <c r="V2732">
        <f t="shared" si="264"/>
        <v>2013</v>
      </c>
    </row>
    <row r="2733" spans="1:22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 t="shared" si="259"/>
        <v>30646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60"/>
        <v>104</v>
      </c>
      <c r="Q2733">
        <f t="shared" si="261"/>
        <v>845.7</v>
      </c>
      <c r="R2733" s="10" t="s">
        <v>8316</v>
      </c>
      <c r="S2733" t="s">
        <v>8346</v>
      </c>
      <c r="T2733" s="14">
        <f t="shared" si="262"/>
        <v>41872.525717592594</v>
      </c>
      <c r="U2733" s="14">
        <f t="shared" si="263"/>
        <v>41930.166666666664</v>
      </c>
      <c r="V2733">
        <f t="shared" si="264"/>
        <v>2014</v>
      </c>
    </row>
    <row r="2734" spans="1:22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 t="shared" si="259"/>
        <v>13095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60"/>
        <v>118</v>
      </c>
      <c r="Q2734">
        <f t="shared" si="261"/>
        <v>97.19</v>
      </c>
      <c r="R2734" s="10" t="s">
        <v>8316</v>
      </c>
      <c r="S2734" t="s">
        <v>8346</v>
      </c>
      <c r="T2734" s="14">
        <f t="shared" si="262"/>
        <v>41389.808194444442</v>
      </c>
      <c r="U2734" s="14">
        <f t="shared" si="263"/>
        <v>41422</v>
      </c>
      <c r="V2734">
        <f t="shared" si="264"/>
        <v>2013</v>
      </c>
    </row>
    <row r="2735" spans="1:22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 t="shared" si="259"/>
        <v>51885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60"/>
        <v>108</v>
      </c>
      <c r="Q2735">
        <f t="shared" si="261"/>
        <v>451.84</v>
      </c>
      <c r="R2735" s="10" t="s">
        <v>8316</v>
      </c>
      <c r="S2735" t="s">
        <v>8346</v>
      </c>
      <c r="T2735" s="14">
        <f t="shared" si="262"/>
        <v>42044.272847222222</v>
      </c>
      <c r="U2735" s="14">
        <f t="shared" si="263"/>
        <v>42104.231180555551</v>
      </c>
      <c r="V2735">
        <f t="shared" si="264"/>
        <v>2015</v>
      </c>
    </row>
    <row r="2736" spans="1:22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 t="shared" si="259"/>
        <v>11302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60"/>
        <v>2260300</v>
      </c>
      <c r="Q2736">
        <f t="shared" si="261"/>
        <v>138.66999999999999</v>
      </c>
      <c r="R2736" s="10" t="s">
        <v>8316</v>
      </c>
      <c r="S2736" t="s">
        <v>8346</v>
      </c>
      <c r="T2736" s="14">
        <f t="shared" si="262"/>
        <v>42626.668888888889</v>
      </c>
      <c r="U2736" s="14">
        <f t="shared" si="263"/>
        <v>42656.915972222225</v>
      </c>
      <c r="V2736">
        <f t="shared" si="264"/>
        <v>2016</v>
      </c>
    </row>
    <row r="2737" spans="1:22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 t="shared" si="259"/>
        <v>4043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60"/>
        <v>978</v>
      </c>
      <c r="Q2737">
        <f t="shared" si="261"/>
        <v>21.64</v>
      </c>
      <c r="R2737" s="10" t="s">
        <v>8316</v>
      </c>
      <c r="S2737" t="s">
        <v>8346</v>
      </c>
      <c r="T2737" s="14">
        <f t="shared" si="262"/>
        <v>41316.120949074073</v>
      </c>
      <c r="U2737" s="14">
        <f t="shared" si="263"/>
        <v>41346.833333333336</v>
      </c>
      <c r="V2737">
        <f t="shared" si="264"/>
        <v>2013</v>
      </c>
    </row>
    <row r="2738" spans="1:22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 t="shared" si="259"/>
        <v>8916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60"/>
        <v>123</v>
      </c>
      <c r="Q2738">
        <f t="shared" si="261"/>
        <v>169.52</v>
      </c>
      <c r="R2738" s="10" t="s">
        <v>8316</v>
      </c>
      <c r="S2738" t="s">
        <v>8346</v>
      </c>
      <c r="T2738" s="14">
        <f t="shared" si="262"/>
        <v>41722.666354166664</v>
      </c>
      <c r="U2738" s="14">
        <f t="shared" si="263"/>
        <v>41752.666354166664</v>
      </c>
      <c r="V2738">
        <f t="shared" si="264"/>
        <v>2014</v>
      </c>
    </row>
    <row r="2739" spans="1:22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 t="shared" si="259"/>
        <v>51909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60"/>
        <v>246</v>
      </c>
      <c r="Q2739">
        <f t="shared" si="261"/>
        <v>161.88</v>
      </c>
      <c r="R2739" s="10" t="s">
        <v>8316</v>
      </c>
      <c r="S2739" t="s">
        <v>8346</v>
      </c>
      <c r="T2739" s="14">
        <f t="shared" si="262"/>
        <v>41611.917673611111</v>
      </c>
      <c r="U2739" s="14">
        <f t="shared" si="263"/>
        <v>41654.791666666664</v>
      </c>
      <c r="V2739">
        <f t="shared" si="264"/>
        <v>2013</v>
      </c>
    </row>
    <row r="2740" spans="1:22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 t="shared" si="259"/>
        <v>6199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60"/>
        <v>148</v>
      </c>
      <c r="Q2740">
        <f t="shared" si="261"/>
        <v>493.13</v>
      </c>
      <c r="R2740" s="10" t="s">
        <v>8316</v>
      </c>
      <c r="S2740" t="s">
        <v>8346</v>
      </c>
      <c r="T2740" s="14">
        <f t="shared" si="262"/>
        <v>42620.143564814818</v>
      </c>
      <c r="U2740" s="14">
        <f t="shared" si="263"/>
        <v>42680.143564814818</v>
      </c>
      <c r="V2740">
        <f t="shared" si="264"/>
        <v>2016</v>
      </c>
    </row>
    <row r="2741" spans="1:22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 t="shared" si="259"/>
        <v>2663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60"/>
        <v>384</v>
      </c>
      <c r="Q2741">
        <f t="shared" si="261"/>
        <v>22.12</v>
      </c>
      <c r="R2741" s="10" t="s">
        <v>8316</v>
      </c>
      <c r="S2741" t="s">
        <v>8346</v>
      </c>
      <c r="T2741" s="14">
        <f t="shared" si="262"/>
        <v>41719.887928240743</v>
      </c>
      <c r="U2741" s="14">
        <f t="shared" si="263"/>
        <v>41764.887928240743</v>
      </c>
      <c r="V2741">
        <f t="shared" si="264"/>
        <v>2014</v>
      </c>
    </row>
    <row r="2742" spans="1:22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 t="shared" si="259"/>
        <v>305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60"/>
        <v>103</v>
      </c>
      <c r="Q2742">
        <f t="shared" si="261"/>
        <v>18.239999999999998</v>
      </c>
      <c r="R2742" s="10" t="s">
        <v>8316</v>
      </c>
      <c r="S2742" t="s">
        <v>8346</v>
      </c>
      <c r="T2742" s="14">
        <f t="shared" si="262"/>
        <v>42045.031851851847</v>
      </c>
      <c r="U2742" s="14">
        <f t="shared" si="263"/>
        <v>42074.99018518519</v>
      </c>
      <c r="V2742">
        <f t="shared" si="264"/>
        <v>2015</v>
      </c>
    </row>
    <row r="2743" spans="1:22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 t="shared" si="259"/>
        <v>4018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60"/>
        <v>0</v>
      </c>
      <c r="Q2743">
        <f t="shared" si="261"/>
        <v>8.75</v>
      </c>
      <c r="R2743" s="10" t="s">
        <v>8319</v>
      </c>
      <c r="S2743" t="s">
        <v>8355</v>
      </c>
      <c r="T2743" s="14">
        <f t="shared" si="262"/>
        <v>41911.657430555555</v>
      </c>
      <c r="U2743" s="14">
        <f t="shared" si="263"/>
        <v>41932.088194444441</v>
      </c>
      <c r="V2743">
        <f t="shared" si="264"/>
        <v>2014</v>
      </c>
    </row>
    <row r="2744" spans="1:22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 t="shared" si="259"/>
        <v>1616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60"/>
        <v>29</v>
      </c>
      <c r="Q2744">
        <f t="shared" si="261"/>
        <v>40.61</v>
      </c>
      <c r="R2744" s="10" t="s">
        <v>8319</v>
      </c>
      <c r="S2744" t="s">
        <v>8355</v>
      </c>
      <c r="T2744" s="14">
        <f t="shared" si="262"/>
        <v>41030.719756944447</v>
      </c>
      <c r="U2744" s="14">
        <f t="shared" si="263"/>
        <v>41044.719756944447</v>
      </c>
      <c r="V2744">
        <f t="shared" si="264"/>
        <v>2012</v>
      </c>
    </row>
    <row r="2745" spans="1:22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>
        <f t="shared" si="259"/>
        <v>3000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60"/>
        <v>0</v>
      </c>
      <c r="Q2745">
        <f t="shared" si="261"/>
        <v>0</v>
      </c>
      <c r="R2745" s="10" t="s">
        <v>8319</v>
      </c>
      <c r="S2745" t="s">
        <v>8355</v>
      </c>
      <c r="T2745" s="14">
        <f t="shared" si="262"/>
        <v>42632.328784722224</v>
      </c>
      <c r="U2745" s="14">
        <f t="shared" si="263"/>
        <v>42662.328784722224</v>
      </c>
      <c r="V2745">
        <f t="shared" si="264"/>
        <v>2016</v>
      </c>
    </row>
    <row r="2746" spans="1:22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 t="shared" si="259"/>
        <v>8418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60"/>
        <v>5</v>
      </c>
      <c r="Q2746">
        <f t="shared" si="261"/>
        <v>37.950000000000003</v>
      </c>
      <c r="R2746" s="10" t="s">
        <v>8319</v>
      </c>
      <c r="S2746" t="s">
        <v>8355</v>
      </c>
      <c r="T2746" s="14">
        <f t="shared" si="262"/>
        <v>40938.062476851854</v>
      </c>
      <c r="U2746" s="14">
        <f t="shared" si="263"/>
        <v>40968.062476851854</v>
      </c>
      <c r="V2746">
        <f t="shared" si="264"/>
        <v>2012</v>
      </c>
    </row>
    <row r="2747" spans="1:22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 t="shared" si="259"/>
        <v>4876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60"/>
        <v>22</v>
      </c>
      <c r="Q2747">
        <f t="shared" si="261"/>
        <v>35.729999999999997</v>
      </c>
      <c r="R2747" s="10" t="s">
        <v>8319</v>
      </c>
      <c r="S2747" t="s">
        <v>8355</v>
      </c>
      <c r="T2747" s="14">
        <f t="shared" si="262"/>
        <v>41044.988055555557</v>
      </c>
      <c r="U2747" s="14">
        <f t="shared" si="263"/>
        <v>41104.988055555557</v>
      </c>
      <c r="V2747">
        <f t="shared" si="264"/>
        <v>2012</v>
      </c>
    </row>
    <row r="2748" spans="1:22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 t="shared" si="259"/>
        <v>1901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60"/>
        <v>27</v>
      </c>
      <c r="Q2748">
        <f t="shared" si="261"/>
        <v>42.16</v>
      </c>
      <c r="R2748" s="10" t="s">
        <v>8319</v>
      </c>
      <c r="S2748" t="s">
        <v>8355</v>
      </c>
      <c r="T2748" s="14">
        <f t="shared" si="262"/>
        <v>41850.781377314815</v>
      </c>
      <c r="U2748" s="14">
        <f t="shared" si="263"/>
        <v>41880.781377314815</v>
      </c>
      <c r="V2748">
        <f t="shared" si="264"/>
        <v>2014</v>
      </c>
    </row>
    <row r="2749" spans="1:22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 t="shared" si="259"/>
        <v>320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60"/>
        <v>28</v>
      </c>
      <c r="Q2749">
        <f t="shared" si="261"/>
        <v>35</v>
      </c>
      <c r="R2749" s="10" t="s">
        <v>8319</v>
      </c>
      <c r="S2749" t="s">
        <v>8355</v>
      </c>
      <c r="T2749" s="14">
        <f t="shared" si="262"/>
        <v>41044.64811342593</v>
      </c>
      <c r="U2749" s="14">
        <f t="shared" si="263"/>
        <v>41076.131944444445</v>
      </c>
      <c r="V2749">
        <f t="shared" si="264"/>
        <v>2012</v>
      </c>
    </row>
    <row r="2750" spans="1:22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 t="shared" si="259"/>
        <v>2527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60"/>
        <v>1</v>
      </c>
      <c r="Q2750">
        <f t="shared" si="261"/>
        <v>13.25</v>
      </c>
      <c r="R2750" s="10" t="s">
        <v>8319</v>
      </c>
      <c r="S2750" t="s">
        <v>8355</v>
      </c>
      <c r="T2750" s="14">
        <f t="shared" si="262"/>
        <v>42585.7106712963</v>
      </c>
      <c r="U2750" s="14">
        <f t="shared" si="263"/>
        <v>42615.7106712963</v>
      </c>
      <c r="V2750">
        <f t="shared" si="264"/>
        <v>2016</v>
      </c>
    </row>
    <row r="2751" spans="1:22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 t="shared" si="259"/>
        <v>5055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60"/>
        <v>1</v>
      </c>
      <c r="Q2751">
        <f t="shared" si="261"/>
        <v>55</v>
      </c>
      <c r="R2751" s="10" t="s">
        <v>8319</v>
      </c>
      <c r="S2751" t="s">
        <v>8355</v>
      </c>
      <c r="T2751" s="14">
        <f t="shared" si="262"/>
        <v>42068.799039351856</v>
      </c>
      <c r="U2751" s="14">
        <f t="shared" si="263"/>
        <v>42098.757372685184</v>
      </c>
      <c r="V2751">
        <f t="shared" si="264"/>
        <v>2015</v>
      </c>
    </row>
    <row r="2752" spans="1:22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>
        <f t="shared" si="259"/>
        <v>1000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60"/>
        <v>0</v>
      </c>
      <c r="Q2752">
        <f t="shared" si="261"/>
        <v>0</v>
      </c>
      <c r="R2752" s="10" t="s">
        <v>8319</v>
      </c>
      <c r="S2752" t="s">
        <v>8355</v>
      </c>
      <c r="T2752" s="14">
        <f t="shared" si="262"/>
        <v>41078.899826388886</v>
      </c>
      <c r="U2752" s="14">
        <f t="shared" si="263"/>
        <v>41090.833333333336</v>
      </c>
      <c r="V2752">
        <f t="shared" si="264"/>
        <v>2012</v>
      </c>
    </row>
    <row r="2753" spans="1:22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>
        <f t="shared" si="259"/>
        <v>1637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60"/>
        <v>0</v>
      </c>
      <c r="Q2753">
        <f t="shared" si="261"/>
        <v>0</v>
      </c>
      <c r="R2753" s="10" t="s">
        <v>8319</v>
      </c>
      <c r="S2753" t="s">
        <v>8355</v>
      </c>
      <c r="T2753" s="14">
        <f t="shared" si="262"/>
        <v>41747.887060185189</v>
      </c>
      <c r="U2753" s="14">
        <f t="shared" si="263"/>
        <v>41807.887060185189</v>
      </c>
      <c r="V2753">
        <f t="shared" si="264"/>
        <v>2014</v>
      </c>
    </row>
    <row r="2754" spans="1:22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 t="shared" si="259"/>
        <v>2675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60"/>
        <v>11</v>
      </c>
      <c r="Q2754">
        <f t="shared" si="261"/>
        <v>39.29</v>
      </c>
      <c r="R2754" s="10" t="s">
        <v>8319</v>
      </c>
      <c r="S2754" t="s">
        <v>8355</v>
      </c>
      <c r="T2754" s="14">
        <f t="shared" si="262"/>
        <v>40855.765092592592</v>
      </c>
      <c r="U2754" s="14">
        <f t="shared" si="263"/>
        <v>40895.765092592592</v>
      </c>
      <c r="V2754">
        <f t="shared" si="264"/>
        <v>2011</v>
      </c>
    </row>
    <row r="2755" spans="1:22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 t="shared" si="259"/>
        <v>1190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si="260"/>
        <v>19</v>
      </c>
      <c r="Q2755">
        <f t="shared" si="261"/>
        <v>47.5</v>
      </c>
      <c r="R2755" s="10" t="s">
        <v>8319</v>
      </c>
      <c r="S2755" t="s">
        <v>8355</v>
      </c>
      <c r="T2755" s="14">
        <f t="shared" si="262"/>
        <v>41117.900729166664</v>
      </c>
      <c r="U2755" s="14">
        <f t="shared" si="263"/>
        <v>41147.900729166664</v>
      </c>
      <c r="V2755">
        <f t="shared" si="264"/>
        <v>2012</v>
      </c>
    </row>
    <row r="2756" spans="1:22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>
        <f t="shared" si="259"/>
        <v>5000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60"/>
        <v>0</v>
      </c>
      <c r="Q2756">
        <f t="shared" si="261"/>
        <v>0</v>
      </c>
      <c r="R2756" s="10" t="s">
        <v>8319</v>
      </c>
      <c r="S2756" t="s">
        <v>8355</v>
      </c>
      <c r="T2756" s="14">
        <f t="shared" si="262"/>
        <v>41863.636006944449</v>
      </c>
      <c r="U2756" s="14">
        <f t="shared" si="263"/>
        <v>41893.636006944449</v>
      </c>
      <c r="V2756">
        <f t="shared" si="264"/>
        <v>2014</v>
      </c>
    </row>
    <row r="2757" spans="1:22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 t="shared" si="259"/>
        <v>380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60"/>
        <v>52</v>
      </c>
      <c r="Q2757">
        <f t="shared" si="261"/>
        <v>17.329999999999998</v>
      </c>
      <c r="R2757" s="10" t="s">
        <v>8319</v>
      </c>
      <c r="S2757" t="s">
        <v>8355</v>
      </c>
      <c r="T2757" s="14">
        <f t="shared" si="262"/>
        <v>42072.790821759263</v>
      </c>
      <c r="U2757" s="14">
        <f t="shared" si="263"/>
        <v>42102.790821759263</v>
      </c>
      <c r="V2757">
        <f t="shared" si="264"/>
        <v>2015</v>
      </c>
    </row>
    <row r="2758" spans="1:22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 t="shared" si="259"/>
        <v>5524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60"/>
        <v>10</v>
      </c>
      <c r="Q2758">
        <f t="shared" si="261"/>
        <v>31.76</v>
      </c>
      <c r="R2758" s="10" t="s">
        <v>8319</v>
      </c>
      <c r="S2758" t="s">
        <v>8355</v>
      </c>
      <c r="T2758" s="14">
        <f t="shared" si="262"/>
        <v>41620.90047453704</v>
      </c>
      <c r="U2758" s="14">
        <f t="shared" si="263"/>
        <v>41650.90047453704</v>
      </c>
      <c r="V2758">
        <f t="shared" si="264"/>
        <v>2013</v>
      </c>
    </row>
    <row r="2759" spans="1:22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 t="shared" si="259"/>
        <v>755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60"/>
        <v>1</v>
      </c>
      <c r="Q2759">
        <f t="shared" si="261"/>
        <v>5</v>
      </c>
      <c r="R2759" s="10" t="s">
        <v>8319</v>
      </c>
      <c r="S2759" t="s">
        <v>8355</v>
      </c>
      <c r="T2759" s="14">
        <f t="shared" si="262"/>
        <v>42573.65662037037</v>
      </c>
      <c r="U2759" s="14">
        <f t="shared" si="263"/>
        <v>42588.65662037037</v>
      </c>
      <c r="V2759">
        <f t="shared" si="264"/>
        <v>2016</v>
      </c>
    </row>
    <row r="2760" spans="1:22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 t="shared" si="259"/>
        <v>1117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60"/>
        <v>12</v>
      </c>
      <c r="Q2760">
        <f t="shared" si="261"/>
        <v>39</v>
      </c>
      <c r="R2760" s="10" t="s">
        <v>8319</v>
      </c>
      <c r="S2760" t="s">
        <v>8355</v>
      </c>
      <c r="T2760" s="14">
        <f t="shared" si="262"/>
        <v>42639.441932870366</v>
      </c>
      <c r="U2760" s="14">
        <f t="shared" si="263"/>
        <v>42653.441932870366</v>
      </c>
      <c r="V2760">
        <f t="shared" si="264"/>
        <v>2016</v>
      </c>
    </row>
    <row r="2761" spans="1:22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 t="shared" si="259"/>
        <v>553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60"/>
        <v>11</v>
      </c>
      <c r="Q2761">
        <f t="shared" si="261"/>
        <v>52.5</v>
      </c>
      <c r="R2761" s="10" t="s">
        <v>8319</v>
      </c>
      <c r="S2761" t="s">
        <v>8355</v>
      </c>
      <c r="T2761" s="14">
        <f t="shared" si="262"/>
        <v>42524.36650462963</v>
      </c>
      <c r="U2761" s="14">
        <f t="shared" si="263"/>
        <v>42567.36650462963</v>
      </c>
      <c r="V2761">
        <f t="shared" si="264"/>
        <v>2016</v>
      </c>
    </row>
    <row r="2762" spans="1:22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>
        <f t="shared" si="259"/>
        <v>2500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60"/>
        <v>0</v>
      </c>
      <c r="Q2762">
        <f t="shared" si="261"/>
        <v>0</v>
      </c>
      <c r="R2762" s="10" t="s">
        <v>8319</v>
      </c>
      <c r="S2762" t="s">
        <v>8355</v>
      </c>
      <c r="T2762" s="14">
        <f t="shared" si="262"/>
        <v>41415.461319444446</v>
      </c>
      <c r="U2762" s="14">
        <f t="shared" si="263"/>
        <v>41445.461319444446</v>
      </c>
      <c r="V2762">
        <f t="shared" si="264"/>
        <v>2013</v>
      </c>
    </row>
    <row r="2763" spans="1:22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 t="shared" si="259"/>
        <v>2518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60"/>
        <v>1</v>
      </c>
      <c r="Q2763">
        <f t="shared" si="261"/>
        <v>9</v>
      </c>
      <c r="R2763" s="10" t="s">
        <v>8319</v>
      </c>
      <c r="S2763" t="s">
        <v>8355</v>
      </c>
      <c r="T2763" s="14">
        <f t="shared" si="262"/>
        <v>41247.063576388886</v>
      </c>
      <c r="U2763" s="14">
        <f t="shared" si="263"/>
        <v>41277.063576388886</v>
      </c>
      <c r="V2763">
        <f t="shared" si="264"/>
        <v>2012</v>
      </c>
    </row>
    <row r="2764" spans="1:22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 t="shared" si="259"/>
        <v>1638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60"/>
        <v>1</v>
      </c>
      <c r="Q2764">
        <f t="shared" si="261"/>
        <v>25</v>
      </c>
      <c r="R2764" s="10" t="s">
        <v>8319</v>
      </c>
      <c r="S2764" t="s">
        <v>8355</v>
      </c>
      <c r="T2764" s="14">
        <f t="shared" si="262"/>
        <v>40927.036979166667</v>
      </c>
      <c r="U2764" s="14">
        <f t="shared" si="263"/>
        <v>40986.995312500003</v>
      </c>
      <c r="V2764">
        <f t="shared" si="264"/>
        <v>2012</v>
      </c>
    </row>
    <row r="2765" spans="1:22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 t="shared" si="259"/>
        <v>19745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60"/>
        <v>0</v>
      </c>
      <c r="Q2765">
        <f t="shared" si="261"/>
        <v>30</v>
      </c>
      <c r="R2765" s="10" t="s">
        <v>8319</v>
      </c>
      <c r="S2765" t="s">
        <v>8355</v>
      </c>
      <c r="T2765" s="14">
        <f t="shared" si="262"/>
        <v>41373.579675925925</v>
      </c>
      <c r="U2765" s="14">
        <f t="shared" si="263"/>
        <v>41418.579675925925</v>
      </c>
      <c r="V2765">
        <f t="shared" si="264"/>
        <v>2013</v>
      </c>
    </row>
    <row r="2766" spans="1:22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 t="shared" si="259"/>
        <v>2023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60"/>
        <v>1</v>
      </c>
      <c r="Q2766">
        <f t="shared" si="261"/>
        <v>11.25</v>
      </c>
      <c r="R2766" s="10" t="s">
        <v>8319</v>
      </c>
      <c r="S2766" t="s">
        <v>8355</v>
      </c>
      <c r="T2766" s="14">
        <f t="shared" si="262"/>
        <v>41030.292025462964</v>
      </c>
      <c r="U2766" s="14">
        <f t="shared" si="263"/>
        <v>41059.791666666664</v>
      </c>
      <c r="V2766">
        <f t="shared" si="264"/>
        <v>2012</v>
      </c>
    </row>
    <row r="2767" spans="1:22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>
        <f t="shared" si="259"/>
        <v>2000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60"/>
        <v>0</v>
      </c>
      <c r="Q2767">
        <f t="shared" si="261"/>
        <v>0</v>
      </c>
      <c r="R2767" s="10" t="s">
        <v>8319</v>
      </c>
      <c r="S2767" t="s">
        <v>8355</v>
      </c>
      <c r="T2767" s="14">
        <f t="shared" si="262"/>
        <v>41194.579027777778</v>
      </c>
      <c r="U2767" s="14">
        <f t="shared" si="263"/>
        <v>41210.579027777778</v>
      </c>
      <c r="V2767">
        <f t="shared" si="264"/>
        <v>2012</v>
      </c>
    </row>
    <row r="2768" spans="1:22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 t="shared" si="259"/>
        <v>2550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60"/>
        <v>2</v>
      </c>
      <c r="Q2768">
        <f t="shared" si="261"/>
        <v>25</v>
      </c>
      <c r="R2768" s="10" t="s">
        <v>8319</v>
      </c>
      <c r="S2768" t="s">
        <v>8355</v>
      </c>
      <c r="T2768" s="14">
        <f t="shared" si="262"/>
        <v>40736.668032407404</v>
      </c>
      <c r="U2768" s="14">
        <f t="shared" si="263"/>
        <v>40766.668032407404</v>
      </c>
      <c r="V2768">
        <f t="shared" si="264"/>
        <v>2011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 t="shared" si="259"/>
        <v>2017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60"/>
        <v>1</v>
      </c>
      <c r="Q2769">
        <f t="shared" si="261"/>
        <v>11.33</v>
      </c>
      <c r="R2769" s="10" t="s">
        <v>8319</v>
      </c>
      <c r="S2769" t="s">
        <v>8355</v>
      </c>
      <c r="T2769" s="14">
        <f t="shared" si="262"/>
        <v>42172.958912037036</v>
      </c>
      <c r="U2769" s="14">
        <f t="shared" si="263"/>
        <v>42232.958912037036</v>
      </c>
      <c r="V2769">
        <f t="shared" si="264"/>
        <v>2015</v>
      </c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 t="shared" si="259"/>
        <v>4001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60"/>
        <v>14</v>
      </c>
      <c r="Q2770">
        <f t="shared" si="261"/>
        <v>29.47</v>
      </c>
      <c r="R2770" s="10" t="s">
        <v>8319</v>
      </c>
      <c r="S2770" t="s">
        <v>8355</v>
      </c>
      <c r="T2770" s="14">
        <f t="shared" si="262"/>
        <v>40967.614849537036</v>
      </c>
      <c r="U2770" s="14">
        <f t="shared" si="263"/>
        <v>40997.573182870372</v>
      </c>
      <c r="V2770">
        <f t="shared" si="264"/>
        <v>2012</v>
      </c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 t="shared" si="259"/>
        <v>401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60"/>
        <v>0</v>
      </c>
      <c r="Q2771">
        <f t="shared" si="261"/>
        <v>1</v>
      </c>
      <c r="R2771" s="10" t="s">
        <v>8319</v>
      </c>
      <c r="S2771" t="s">
        <v>8355</v>
      </c>
      <c r="T2771" s="14">
        <f t="shared" si="262"/>
        <v>41745.826273148145</v>
      </c>
      <c r="U2771" s="14">
        <f t="shared" si="263"/>
        <v>41795.826273148145</v>
      </c>
      <c r="V2771">
        <f t="shared" si="264"/>
        <v>2014</v>
      </c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 t="shared" si="259"/>
        <v>11041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60"/>
        <v>10</v>
      </c>
      <c r="Q2772">
        <f t="shared" si="261"/>
        <v>63.1</v>
      </c>
      <c r="R2772" s="10" t="s">
        <v>8319</v>
      </c>
      <c r="S2772" t="s">
        <v>8355</v>
      </c>
      <c r="T2772" s="14">
        <f t="shared" si="262"/>
        <v>41686.705208333333</v>
      </c>
      <c r="U2772" s="14">
        <f t="shared" si="263"/>
        <v>41716.663541666669</v>
      </c>
      <c r="V2772">
        <f t="shared" si="264"/>
        <v>2014</v>
      </c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>
        <f t="shared" si="259"/>
        <v>9990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60"/>
        <v>0</v>
      </c>
      <c r="Q2773">
        <f t="shared" si="261"/>
        <v>0</v>
      </c>
      <c r="R2773" s="10" t="s">
        <v>8319</v>
      </c>
      <c r="S2773" t="s">
        <v>8355</v>
      </c>
      <c r="T2773" s="14">
        <f t="shared" si="262"/>
        <v>41257.531712962962</v>
      </c>
      <c r="U2773" s="14">
        <f t="shared" si="263"/>
        <v>41306.708333333336</v>
      </c>
      <c r="V2773">
        <f t="shared" si="264"/>
        <v>2012</v>
      </c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>
        <f t="shared" si="259"/>
        <v>4000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60"/>
        <v>0</v>
      </c>
      <c r="Q2774">
        <f t="shared" si="261"/>
        <v>0</v>
      </c>
      <c r="R2774" s="10" t="s">
        <v>8319</v>
      </c>
      <c r="S2774" t="s">
        <v>8355</v>
      </c>
      <c r="T2774" s="14">
        <f t="shared" si="262"/>
        <v>41537.869143518517</v>
      </c>
      <c r="U2774" s="14">
        <f t="shared" si="263"/>
        <v>41552.869143518517</v>
      </c>
      <c r="V2774">
        <f t="shared" si="264"/>
        <v>2013</v>
      </c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 t="shared" si="259"/>
        <v>266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60"/>
        <v>0</v>
      </c>
      <c r="Q2775">
        <f t="shared" si="261"/>
        <v>1</v>
      </c>
      <c r="R2775" s="10" t="s">
        <v>8319</v>
      </c>
      <c r="S2775" t="s">
        <v>8355</v>
      </c>
      <c r="T2775" s="14">
        <f t="shared" si="262"/>
        <v>42474.86482638889</v>
      </c>
      <c r="U2775" s="14">
        <f t="shared" si="263"/>
        <v>42484.86482638889</v>
      </c>
      <c r="V2775">
        <f t="shared" si="264"/>
        <v>2016</v>
      </c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 t="shared" si="259"/>
        <v>2285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60"/>
        <v>14</v>
      </c>
      <c r="Q2776">
        <f t="shared" si="261"/>
        <v>43.85</v>
      </c>
      <c r="R2776" s="10" t="s">
        <v>8319</v>
      </c>
      <c r="S2776" t="s">
        <v>8355</v>
      </c>
      <c r="T2776" s="14">
        <f t="shared" si="262"/>
        <v>41311.126481481479</v>
      </c>
      <c r="U2776" s="14">
        <f t="shared" si="263"/>
        <v>41341.126481481479</v>
      </c>
      <c r="V2776">
        <f t="shared" si="264"/>
        <v>2013</v>
      </c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 t="shared" si="259"/>
        <v>2575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60"/>
        <v>3</v>
      </c>
      <c r="Q2777">
        <f t="shared" si="261"/>
        <v>75</v>
      </c>
      <c r="R2777" s="10" t="s">
        <v>8319</v>
      </c>
      <c r="S2777" t="s">
        <v>8355</v>
      </c>
      <c r="T2777" s="14">
        <f t="shared" si="262"/>
        <v>40863.013356481482</v>
      </c>
      <c r="U2777" s="14">
        <f t="shared" si="263"/>
        <v>40893.013356481482</v>
      </c>
      <c r="V2777">
        <f t="shared" si="264"/>
        <v>2011</v>
      </c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 t="shared" si="259"/>
        <v>11328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60"/>
        <v>8</v>
      </c>
      <c r="Q2778">
        <f t="shared" si="261"/>
        <v>45.97</v>
      </c>
      <c r="R2778" s="10" t="s">
        <v>8319</v>
      </c>
      <c r="S2778" t="s">
        <v>8355</v>
      </c>
      <c r="T2778" s="14">
        <f t="shared" si="262"/>
        <v>42136.297175925924</v>
      </c>
      <c r="U2778" s="14">
        <f t="shared" si="263"/>
        <v>42167.297175925924</v>
      </c>
      <c r="V2778">
        <f t="shared" si="264"/>
        <v>2015</v>
      </c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 t="shared" si="259"/>
        <v>1505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60"/>
        <v>0</v>
      </c>
      <c r="Q2779">
        <f t="shared" si="261"/>
        <v>10</v>
      </c>
      <c r="R2779" s="10" t="s">
        <v>8319</v>
      </c>
      <c r="S2779" t="s">
        <v>8355</v>
      </c>
      <c r="T2779" s="14">
        <f t="shared" si="262"/>
        <v>42172.669027777782</v>
      </c>
      <c r="U2779" s="14">
        <f t="shared" si="263"/>
        <v>42202.669027777782</v>
      </c>
      <c r="V2779">
        <f t="shared" si="264"/>
        <v>2015</v>
      </c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 t="shared" si="259"/>
        <v>3453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60"/>
        <v>26</v>
      </c>
      <c r="Q2780">
        <f t="shared" si="261"/>
        <v>93.67</v>
      </c>
      <c r="R2780" s="10" t="s">
        <v>8319</v>
      </c>
      <c r="S2780" t="s">
        <v>8355</v>
      </c>
      <c r="T2780" s="14">
        <f t="shared" si="262"/>
        <v>41846.978078703702</v>
      </c>
      <c r="U2780" s="14">
        <f t="shared" si="263"/>
        <v>41876.978078703702</v>
      </c>
      <c r="V2780">
        <f t="shared" si="264"/>
        <v>2014</v>
      </c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 t="shared" ref="F2781:F2844" si="265">ROUND(AVERAGE(D2781:E2781),0)</f>
        <v>1277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ref="P2781:P2844" si="266">ROUND(E2781/D2781*100,0)</f>
        <v>2</v>
      </c>
      <c r="Q2781">
        <f t="shared" ref="Q2781:Q2844" si="267">IFERROR(ROUND(E2781/M2781,2),0)</f>
        <v>53</v>
      </c>
      <c r="R2781" s="10" t="s">
        <v>8319</v>
      </c>
      <c r="S2781" t="s">
        <v>8355</v>
      </c>
      <c r="T2781" s="14">
        <f t="shared" ref="T2781:T2844" si="268">(((K2781/60)/60)/24)+DATE(1970,1,1)</f>
        <v>42300.585891203707</v>
      </c>
      <c r="U2781" s="14">
        <f t="shared" ref="U2781:U2844" si="269">(((J2781/60)/60)/24)+DATE(1970,1,1)</f>
        <v>42330.627557870372</v>
      </c>
      <c r="V2781">
        <f t="shared" ref="V2781:V2844" si="270">YEAR(T2781)</f>
        <v>2015</v>
      </c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>
        <f t="shared" si="265"/>
        <v>50000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66"/>
        <v>0</v>
      </c>
      <c r="Q2782">
        <f t="shared" si="267"/>
        <v>0</v>
      </c>
      <c r="R2782" s="10" t="s">
        <v>8319</v>
      </c>
      <c r="S2782" t="s">
        <v>8355</v>
      </c>
      <c r="T2782" s="14">
        <f t="shared" si="268"/>
        <v>42774.447777777779</v>
      </c>
      <c r="U2782" s="14">
        <f t="shared" si="269"/>
        <v>42804.447777777779</v>
      </c>
      <c r="V2782">
        <f t="shared" si="270"/>
        <v>2017</v>
      </c>
    </row>
    <row r="2783" spans="1:22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 t="shared" si="265"/>
        <v>1283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66"/>
        <v>105</v>
      </c>
      <c r="Q2783">
        <f t="shared" si="267"/>
        <v>47</v>
      </c>
      <c r="R2783" s="10" t="s">
        <v>8314</v>
      </c>
      <c r="S2783" t="s">
        <v>8315</v>
      </c>
      <c r="T2783" s="14">
        <f t="shared" si="268"/>
        <v>42018.94159722222</v>
      </c>
      <c r="U2783" s="14">
        <f t="shared" si="269"/>
        <v>42047.291666666672</v>
      </c>
      <c r="V2783">
        <f t="shared" si="270"/>
        <v>2015</v>
      </c>
    </row>
    <row r="2784" spans="1:22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 t="shared" si="265"/>
        <v>1100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66"/>
        <v>120</v>
      </c>
      <c r="Q2784">
        <f t="shared" si="267"/>
        <v>66.67</v>
      </c>
      <c r="R2784" s="10" t="s">
        <v>8314</v>
      </c>
      <c r="S2784" t="s">
        <v>8315</v>
      </c>
      <c r="T2784" s="14">
        <f t="shared" si="268"/>
        <v>42026.924976851849</v>
      </c>
      <c r="U2784" s="14">
        <f t="shared" si="269"/>
        <v>42052.207638888889</v>
      </c>
      <c r="V2784">
        <f t="shared" si="270"/>
        <v>2015</v>
      </c>
    </row>
    <row r="2785" spans="1:22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 t="shared" si="265"/>
        <v>1073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66"/>
        <v>115</v>
      </c>
      <c r="Q2785">
        <f t="shared" si="267"/>
        <v>18.77</v>
      </c>
      <c r="R2785" s="10" t="s">
        <v>8314</v>
      </c>
      <c r="S2785" t="s">
        <v>8315</v>
      </c>
      <c r="T2785" s="14">
        <f t="shared" si="268"/>
        <v>42103.535254629634</v>
      </c>
      <c r="U2785" s="14">
        <f t="shared" si="269"/>
        <v>42117.535254629634</v>
      </c>
      <c r="V2785">
        <f t="shared" si="270"/>
        <v>2015</v>
      </c>
    </row>
    <row r="2786" spans="1:22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 t="shared" si="265"/>
        <v>6570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66"/>
        <v>119</v>
      </c>
      <c r="Q2786">
        <f t="shared" si="267"/>
        <v>66.11</v>
      </c>
      <c r="R2786" s="10" t="s">
        <v>8314</v>
      </c>
      <c r="S2786" t="s">
        <v>8315</v>
      </c>
      <c r="T2786" s="14">
        <f t="shared" si="268"/>
        <v>41920.787534722222</v>
      </c>
      <c r="U2786" s="14">
        <f t="shared" si="269"/>
        <v>41941.787534722222</v>
      </c>
      <c r="V2786">
        <f t="shared" si="270"/>
        <v>2014</v>
      </c>
    </row>
    <row r="2787" spans="1:22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 t="shared" si="265"/>
        <v>5117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66"/>
        <v>105</v>
      </c>
      <c r="Q2787">
        <f t="shared" si="267"/>
        <v>36.86</v>
      </c>
      <c r="R2787" s="10" t="s">
        <v>8314</v>
      </c>
      <c r="S2787" t="s">
        <v>8315</v>
      </c>
      <c r="T2787" s="14">
        <f t="shared" si="268"/>
        <v>42558.189432870371</v>
      </c>
      <c r="U2787" s="14">
        <f t="shared" si="269"/>
        <v>42587.875</v>
      </c>
      <c r="V2787">
        <f t="shared" si="270"/>
        <v>2016</v>
      </c>
    </row>
    <row r="2788" spans="1:22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 t="shared" si="265"/>
        <v>2723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66"/>
        <v>118</v>
      </c>
      <c r="Q2788">
        <f t="shared" si="267"/>
        <v>39.81</v>
      </c>
      <c r="R2788" s="10" t="s">
        <v>8314</v>
      </c>
      <c r="S2788" t="s">
        <v>8315</v>
      </c>
      <c r="T2788" s="14">
        <f t="shared" si="268"/>
        <v>41815.569212962961</v>
      </c>
      <c r="U2788" s="14">
        <f t="shared" si="269"/>
        <v>41829.569212962961</v>
      </c>
      <c r="V2788">
        <f t="shared" si="270"/>
        <v>2014</v>
      </c>
    </row>
    <row r="2789" spans="1:22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 t="shared" si="265"/>
        <v>1099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66"/>
        <v>120</v>
      </c>
      <c r="Q2789">
        <f t="shared" si="267"/>
        <v>31.5</v>
      </c>
      <c r="R2789" s="10" t="s">
        <v>8314</v>
      </c>
      <c r="S2789" t="s">
        <v>8315</v>
      </c>
      <c r="T2789" s="14">
        <f t="shared" si="268"/>
        <v>41808.198518518519</v>
      </c>
      <c r="U2789" s="14">
        <f t="shared" si="269"/>
        <v>41838.198518518519</v>
      </c>
      <c r="V2789">
        <f t="shared" si="270"/>
        <v>2014</v>
      </c>
    </row>
    <row r="2790" spans="1:22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 t="shared" si="265"/>
        <v>2025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66"/>
        <v>103</v>
      </c>
      <c r="Q2790">
        <f t="shared" si="267"/>
        <v>102.5</v>
      </c>
      <c r="R2790" s="10" t="s">
        <v>8314</v>
      </c>
      <c r="S2790" t="s">
        <v>8315</v>
      </c>
      <c r="T2790" s="14">
        <f t="shared" si="268"/>
        <v>42550.701886574068</v>
      </c>
      <c r="U2790" s="14">
        <f t="shared" si="269"/>
        <v>42580.701886574068</v>
      </c>
      <c r="V2790">
        <f t="shared" si="270"/>
        <v>2016</v>
      </c>
    </row>
    <row r="2791" spans="1:22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 t="shared" si="265"/>
        <v>3018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66"/>
        <v>101</v>
      </c>
      <c r="Q2791">
        <f t="shared" si="267"/>
        <v>126.46</v>
      </c>
      <c r="R2791" s="10" t="s">
        <v>8314</v>
      </c>
      <c r="S2791" t="s">
        <v>8315</v>
      </c>
      <c r="T2791" s="14">
        <f t="shared" si="268"/>
        <v>42056.013124999998</v>
      </c>
      <c r="U2791" s="14">
        <f t="shared" si="269"/>
        <v>42075.166666666672</v>
      </c>
      <c r="V2791">
        <f t="shared" si="270"/>
        <v>2015</v>
      </c>
    </row>
    <row r="2792" spans="1:22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 t="shared" si="265"/>
        <v>3080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66"/>
        <v>105</v>
      </c>
      <c r="Q2792">
        <f t="shared" si="267"/>
        <v>47.88</v>
      </c>
      <c r="R2792" s="10" t="s">
        <v>8314</v>
      </c>
      <c r="S2792" t="s">
        <v>8315</v>
      </c>
      <c r="T2792" s="14">
        <f t="shared" si="268"/>
        <v>42016.938692129625</v>
      </c>
      <c r="U2792" s="14">
        <f t="shared" si="269"/>
        <v>42046.938692129625</v>
      </c>
      <c r="V2792">
        <f t="shared" si="270"/>
        <v>2015</v>
      </c>
    </row>
    <row r="2793" spans="1:22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 t="shared" si="265"/>
        <v>2025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66"/>
        <v>103</v>
      </c>
      <c r="Q2793">
        <f t="shared" si="267"/>
        <v>73.209999999999994</v>
      </c>
      <c r="R2793" s="10" t="s">
        <v>8314</v>
      </c>
      <c r="S2793" t="s">
        <v>8315</v>
      </c>
      <c r="T2793" s="14">
        <f t="shared" si="268"/>
        <v>42591.899988425925</v>
      </c>
      <c r="U2793" s="14">
        <f t="shared" si="269"/>
        <v>42622.166666666672</v>
      </c>
      <c r="V2793">
        <f t="shared" si="270"/>
        <v>2016</v>
      </c>
    </row>
    <row r="2794" spans="1:22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 t="shared" si="265"/>
        <v>2076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66"/>
        <v>108</v>
      </c>
      <c r="Q2794">
        <f t="shared" si="267"/>
        <v>89.67</v>
      </c>
      <c r="R2794" s="10" t="s">
        <v>8314</v>
      </c>
      <c r="S2794" t="s">
        <v>8315</v>
      </c>
      <c r="T2794" s="14">
        <f t="shared" si="268"/>
        <v>42183.231006944443</v>
      </c>
      <c r="U2794" s="14">
        <f t="shared" si="269"/>
        <v>42228.231006944443</v>
      </c>
      <c r="V2794">
        <f t="shared" si="270"/>
        <v>2015</v>
      </c>
    </row>
    <row r="2795" spans="1:22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 t="shared" si="265"/>
        <v>10528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66"/>
        <v>111</v>
      </c>
      <c r="Q2795">
        <f t="shared" si="267"/>
        <v>151.46</v>
      </c>
      <c r="R2795" s="10" t="s">
        <v>8314</v>
      </c>
      <c r="S2795" t="s">
        <v>8315</v>
      </c>
      <c r="T2795" s="14">
        <f t="shared" si="268"/>
        <v>42176.419039351851</v>
      </c>
      <c r="U2795" s="14">
        <f t="shared" si="269"/>
        <v>42206.419039351851</v>
      </c>
      <c r="V2795">
        <f t="shared" si="270"/>
        <v>2015</v>
      </c>
    </row>
    <row r="2796" spans="1:22" ht="45" x14ac:dyDescent="0.25">
      <c r="A2796">
        <v>2796</v>
      </c>
      <c r="B2796" s="3" t="s">
        <v>2796</v>
      </c>
      <c r="C2796" s="3" t="s">
        <v>6906</v>
      </c>
      <c r="D2796" s="6">
        <v>800</v>
      </c>
      <c r="E2796" s="8">
        <v>924</v>
      </c>
      <c r="F2796" s="8">
        <f t="shared" si="265"/>
        <v>862</v>
      </c>
      <c r="G2796" t="s">
        <v>8218</v>
      </c>
      <c r="H2796" t="s">
        <v>8224</v>
      </c>
      <c r="I2796" t="s">
        <v>8246</v>
      </c>
      <c r="J2796">
        <v>1404564028</v>
      </c>
      <c r="K2796">
        <v>1401972028</v>
      </c>
      <c r="L2796" t="b">
        <v>0</v>
      </c>
      <c r="M2796">
        <v>21</v>
      </c>
      <c r="N2796" t="b">
        <v>1</v>
      </c>
      <c r="O2796" t="s">
        <v>8269</v>
      </c>
      <c r="P2796">
        <f t="shared" si="266"/>
        <v>116</v>
      </c>
      <c r="Q2796">
        <f t="shared" si="267"/>
        <v>44</v>
      </c>
      <c r="R2796" s="10" t="s">
        <v>8314</v>
      </c>
      <c r="S2796" t="s">
        <v>8315</v>
      </c>
      <c r="T2796" s="14">
        <f t="shared" si="268"/>
        <v>41795.528101851851</v>
      </c>
      <c r="U2796" s="14">
        <f t="shared" si="269"/>
        <v>41825.528101851851</v>
      </c>
      <c r="V2796">
        <f t="shared" si="270"/>
        <v>2014</v>
      </c>
    </row>
    <row r="2797" spans="1:22" ht="60" x14ac:dyDescent="0.25">
      <c r="A2797">
        <v>3283</v>
      </c>
      <c r="B2797" s="3" t="s">
        <v>3283</v>
      </c>
      <c r="C2797" s="3" t="s">
        <v>7393</v>
      </c>
      <c r="D2797" s="6">
        <v>800</v>
      </c>
      <c r="E2797" s="8">
        <v>838</v>
      </c>
      <c r="F2797" s="8">
        <f t="shared" si="265"/>
        <v>819</v>
      </c>
      <c r="G2797" t="s">
        <v>8218</v>
      </c>
      <c r="H2797" t="s">
        <v>8224</v>
      </c>
      <c r="I2797" t="s">
        <v>8246</v>
      </c>
      <c r="J2797">
        <v>1455138000</v>
      </c>
      <c r="K2797">
        <v>1452448298</v>
      </c>
      <c r="L2797" t="b">
        <v>0</v>
      </c>
      <c r="M2797">
        <v>47</v>
      </c>
      <c r="N2797" t="b">
        <v>1</v>
      </c>
      <c r="O2797" t="s">
        <v>8269</v>
      </c>
      <c r="P2797">
        <f t="shared" si="266"/>
        <v>105</v>
      </c>
      <c r="Q2797">
        <f t="shared" si="267"/>
        <v>17.829999999999998</v>
      </c>
      <c r="R2797" s="10" t="s">
        <v>8314</v>
      </c>
      <c r="S2797" t="s">
        <v>8315</v>
      </c>
      <c r="T2797" s="14">
        <f t="shared" si="268"/>
        <v>42379.74418981481</v>
      </c>
      <c r="U2797" s="14">
        <f t="shared" si="269"/>
        <v>42410.875</v>
      </c>
      <c r="V2797">
        <f t="shared" si="270"/>
        <v>2016</v>
      </c>
    </row>
    <row r="2798" spans="1:22" ht="60" x14ac:dyDescent="0.25">
      <c r="A2798">
        <v>3327</v>
      </c>
      <c r="B2798" s="3" t="s">
        <v>3327</v>
      </c>
      <c r="C2798" s="3" t="s">
        <v>7437</v>
      </c>
      <c r="D2798" s="6">
        <v>800</v>
      </c>
      <c r="E2798" s="8">
        <v>810</v>
      </c>
      <c r="F2798" s="8">
        <f t="shared" si="265"/>
        <v>805</v>
      </c>
      <c r="G2798" t="s">
        <v>8218</v>
      </c>
      <c r="H2798" t="s">
        <v>8224</v>
      </c>
      <c r="I2798" t="s">
        <v>8246</v>
      </c>
      <c r="J2798">
        <v>1462697966</v>
      </c>
      <c r="K2798">
        <v>1460105966</v>
      </c>
      <c r="L2798" t="b">
        <v>0</v>
      </c>
      <c r="M2798">
        <v>33</v>
      </c>
      <c r="N2798" t="b">
        <v>1</v>
      </c>
      <c r="O2798" t="s">
        <v>8269</v>
      </c>
      <c r="P2798">
        <f t="shared" si="266"/>
        <v>101</v>
      </c>
      <c r="Q2798">
        <f t="shared" si="267"/>
        <v>24.55</v>
      </c>
      <c r="R2798" s="10" t="s">
        <v>8314</v>
      </c>
      <c r="S2798" t="s">
        <v>8315</v>
      </c>
      <c r="T2798" s="14">
        <f t="shared" si="268"/>
        <v>42468.374606481477</v>
      </c>
      <c r="U2798" s="14">
        <f t="shared" si="269"/>
        <v>42498.374606481477</v>
      </c>
      <c r="V2798">
        <f t="shared" si="270"/>
        <v>2016</v>
      </c>
    </row>
    <row r="2799" spans="1:22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 t="shared" si="265"/>
        <v>8106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66"/>
        <v>103</v>
      </c>
      <c r="Q2799">
        <f t="shared" si="267"/>
        <v>87.36</v>
      </c>
      <c r="R2799" s="10" t="s">
        <v>8314</v>
      </c>
      <c r="S2799" t="s">
        <v>8315</v>
      </c>
      <c r="T2799" s="14">
        <f t="shared" si="268"/>
        <v>41798.94027777778</v>
      </c>
      <c r="U2799" s="14">
        <f t="shared" si="269"/>
        <v>41828.94027777778</v>
      </c>
      <c r="V2799">
        <f t="shared" si="270"/>
        <v>2014</v>
      </c>
    </row>
    <row r="2800" spans="1:22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 t="shared" si="265"/>
        <v>5035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66"/>
        <v>101</v>
      </c>
      <c r="Q2800">
        <f t="shared" si="267"/>
        <v>36.47</v>
      </c>
      <c r="R2800" s="10" t="s">
        <v>8314</v>
      </c>
      <c r="S2800" t="s">
        <v>8315</v>
      </c>
      <c r="T2800" s="14">
        <f t="shared" si="268"/>
        <v>42201.675011574072</v>
      </c>
      <c r="U2800" s="14">
        <f t="shared" si="269"/>
        <v>42216.666666666672</v>
      </c>
      <c r="V2800">
        <f t="shared" si="270"/>
        <v>2015</v>
      </c>
    </row>
    <row r="2801" spans="1:22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 t="shared" si="265"/>
        <v>5416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66"/>
        <v>117</v>
      </c>
      <c r="Q2801">
        <f t="shared" si="267"/>
        <v>44.86</v>
      </c>
      <c r="R2801" s="10" t="s">
        <v>8314</v>
      </c>
      <c r="S2801" t="s">
        <v>8315</v>
      </c>
      <c r="T2801" s="14">
        <f t="shared" si="268"/>
        <v>42507.264699074076</v>
      </c>
      <c r="U2801" s="14">
        <f t="shared" si="269"/>
        <v>42538.666666666672</v>
      </c>
      <c r="V2801">
        <f t="shared" si="270"/>
        <v>2016</v>
      </c>
    </row>
    <row r="2802" spans="1:22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 t="shared" si="265"/>
        <v>1165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66"/>
        <v>133</v>
      </c>
      <c r="Q2802">
        <f t="shared" si="267"/>
        <v>42.9</v>
      </c>
      <c r="R2802" s="10" t="s">
        <v>8314</v>
      </c>
      <c r="S2802" t="s">
        <v>8315</v>
      </c>
      <c r="T2802" s="14">
        <f t="shared" si="268"/>
        <v>41948.552847222221</v>
      </c>
      <c r="U2802" s="14">
        <f t="shared" si="269"/>
        <v>42008.552847222221</v>
      </c>
      <c r="V2802">
        <f t="shared" si="270"/>
        <v>2014</v>
      </c>
    </row>
    <row r="2803" spans="1:22" ht="60" x14ac:dyDescent="0.25">
      <c r="A2803">
        <v>3608</v>
      </c>
      <c r="B2803" s="3" t="s">
        <v>3607</v>
      </c>
      <c r="C2803" s="3" t="s">
        <v>7718</v>
      </c>
      <c r="D2803" s="6">
        <v>800</v>
      </c>
      <c r="E2803" s="8">
        <v>800</v>
      </c>
      <c r="F2803" s="8">
        <f t="shared" si="265"/>
        <v>800</v>
      </c>
      <c r="G2803" t="s">
        <v>8218</v>
      </c>
      <c r="H2803" t="s">
        <v>8224</v>
      </c>
      <c r="I2803" t="s">
        <v>8246</v>
      </c>
      <c r="J2803">
        <v>1466172000</v>
      </c>
      <c r="K2803">
        <v>1463418090</v>
      </c>
      <c r="L2803" t="b">
        <v>0</v>
      </c>
      <c r="M2803">
        <v>27</v>
      </c>
      <c r="N2803" t="b">
        <v>1</v>
      </c>
      <c r="O2803" t="s">
        <v>8269</v>
      </c>
      <c r="P2803">
        <f t="shared" si="266"/>
        <v>100</v>
      </c>
      <c r="Q2803">
        <f t="shared" si="267"/>
        <v>29.63</v>
      </c>
      <c r="R2803" s="10" t="s">
        <v>8314</v>
      </c>
      <c r="S2803" t="s">
        <v>8315</v>
      </c>
      <c r="T2803" s="14">
        <f t="shared" si="268"/>
        <v>42506.709375000006</v>
      </c>
      <c r="U2803" s="14">
        <f t="shared" si="269"/>
        <v>42538.583333333328</v>
      </c>
      <c r="V2803">
        <f t="shared" si="270"/>
        <v>2016</v>
      </c>
    </row>
    <row r="2804" spans="1:22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 t="shared" si="265"/>
        <v>3028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66"/>
        <v>102</v>
      </c>
      <c r="Q2804">
        <f t="shared" si="267"/>
        <v>33.94</v>
      </c>
      <c r="R2804" s="10" t="s">
        <v>8314</v>
      </c>
      <c r="S2804" t="s">
        <v>8315</v>
      </c>
      <c r="T2804" s="14">
        <f t="shared" si="268"/>
        <v>42192.64707175926</v>
      </c>
      <c r="U2804" s="14">
        <f t="shared" si="269"/>
        <v>42222.64707175926</v>
      </c>
      <c r="V2804">
        <f t="shared" si="270"/>
        <v>2015</v>
      </c>
    </row>
    <row r="2805" spans="1:22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 t="shared" si="265"/>
        <v>11398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66"/>
        <v>128</v>
      </c>
      <c r="Q2805">
        <f t="shared" si="267"/>
        <v>90.74</v>
      </c>
      <c r="R2805" s="10" t="s">
        <v>8314</v>
      </c>
      <c r="S2805" t="s">
        <v>8315</v>
      </c>
      <c r="T2805" s="14">
        <f t="shared" si="268"/>
        <v>42158.065694444449</v>
      </c>
      <c r="U2805" s="14">
        <f t="shared" si="269"/>
        <v>42201</v>
      </c>
      <c r="V2805">
        <f t="shared" si="270"/>
        <v>2015</v>
      </c>
    </row>
    <row r="2806" spans="1:22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 t="shared" si="265"/>
        <v>1075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66"/>
        <v>115</v>
      </c>
      <c r="Q2806">
        <f t="shared" si="267"/>
        <v>50</v>
      </c>
      <c r="R2806" s="10" t="s">
        <v>8314</v>
      </c>
      <c r="S2806" t="s">
        <v>8315</v>
      </c>
      <c r="T2806" s="14">
        <f t="shared" si="268"/>
        <v>41881.453587962962</v>
      </c>
      <c r="U2806" s="14">
        <f t="shared" si="269"/>
        <v>41911.453587962962</v>
      </c>
      <c r="V2806">
        <f t="shared" si="270"/>
        <v>2014</v>
      </c>
    </row>
    <row r="2807" spans="1:22" ht="60" x14ac:dyDescent="0.25">
      <c r="A2807">
        <v>3664</v>
      </c>
      <c r="B2807" s="3" t="s">
        <v>3661</v>
      </c>
      <c r="C2807" s="3" t="s">
        <v>7774</v>
      </c>
      <c r="D2807" s="6">
        <v>800</v>
      </c>
      <c r="E2807" s="8">
        <v>875</v>
      </c>
      <c r="F2807" s="8">
        <f t="shared" si="265"/>
        <v>838</v>
      </c>
      <c r="G2807" t="s">
        <v>8218</v>
      </c>
      <c r="H2807" t="s">
        <v>8223</v>
      </c>
      <c r="I2807" t="s">
        <v>8245</v>
      </c>
      <c r="J2807">
        <v>1466056689</v>
      </c>
      <c r="K2807">
        <v>1464847089</v>
      </c>
      <c r="L2807" t="b">
        <v>0</v>
      </c>
      <c r="M2807">
        <v>19</v>
      </c>
      <c r="N2807" t="b">
        <v>1</v>
      </c>
      <c r="O2807" t="s">
        <v>8269</v>
      </c>
      <c r="P2807">
        <f t="shared" si="266"/>
        <v>109</v>
      </c>
      <c r="Q2807">
        <f t="shared" si="267"/>
        <v>46.05</v>
      </c>
      <c r="R2807" s="10" t="s">
        <v>8314</v>
      </c>
      <c r="S2807" t="s">
        <v>8315</v>
      </c>
      <c r="T2807" s="14">
        <f t="shared" si="268"/>
        <v>42523.248715277776</v>
      </c>
      <c r="U2807" s="14">
        <f t="shared" si="269"/>
        <v>42537.248715277776</v>
      </c>
      <c r="V2807">
        <f t="shared" si="270"/>
        <v>2016</v>
      </c>
    </row>
    <row r="2808" spans="1:22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 t="shared" si="265"/>
        <v>3182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66"/>
        <v>112</v>
      </c>
      <c r="Q2808">
        <f t="shared" si="267"/>
        <v>44.25</v>
      </c>
      <c r="R2808" s="10" t="s">
        <v>8314</v>
      </c>
      <c r="S2808" t="s">
        <v>8315</v>
      </c>
      <c r="T2808" s="14">
        <f t="shared" si="268"/>
        <v>42185.267245370371</v>
      </c>
      <c r="U2808" s="14">
        <f t="shared" si="269"/>
        <v>42221.458333333328</v>
      </c>
      <c r="V2808">
        <f t="shared" si="270"/>
        <v>2015</v>
      </c>
    </row>
    <row r="2809" spans="1:22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 t="shared" si="265"/>
        <v>5650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66"/>
        <v>126</v>
      </c>
      <c r="Q2809">
        <f t="shared" si="267"/>
        <v>67.739999999999995</v>
      </c>
      <c r="R2809" s="10" t="s">
        <v>8314</v>
      </c>
      <c r="S2809" t="s">
        <v>8315</v>
      </c>
      <c r="T2809" s="14">
        <f t="shared" si="268"/>
        <v>42154.873124999998</v>
      </c>
      <c r="U2809" s="14">
        <f t="shared" si="269"/>
        <v>42184.873124999998</v>
      </c>
      <c r="V2809">
        <f t="shared" si="270"/>
        <v>2015</v>
      </c>
    </row>
    <row r="2810" spans="1:22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 t="shared" si="265"/>
        <v>4506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66"/>
        <v>100</v>
      </c>
      <c r="Q2810">
        <f t="shared" si="267"/>
        <v>65.38</v>
      </c>
      <c r="R2810" s="10" t="s">
        <v>8314</v>
      </c>
      <c r="S2810" t="s">
        <v>8315</v>
      </c>
      <c r="T2810" s="14">
        <f t="shared" si="268"/>
        <v>42208.84646990741</v>
      </c>
      <c r="U2810" s="14">
        <f t="shared" si="269"/>
        <v>42238.84646990741</v>
      </c>
      <c r="V2810">
        <f t="shared" si="270"/>
        <v>2015</v>
      </c>
    </row>
    <row r="2811" spans="1:22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 t="shared" si="265"/>
        <v>2530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66"/>
        <v>102</v>
      </c>
      <c r="Q2811">
        <f t="shared" si="267"/>
        <v>121.9</v>
      </c>
      <c r="R2811" s="10" t="s">
        <v>8314</v>
      </c>
      <c r="S2811" t="s">
        <v>8315</v>
      </c>
      <c r="T2811" s="14">
        <f t="shared" si="268"/>
        <v>42451.496817129635</v>
      </c>
      <c r="U2811" s="14">
        <f t="shared" si="269"/>
        <v>42459.610416666663</v>
      </c>
      <c r="V2811">
        <f t="shared" si="270"/>
        <v>2016</v>
      </c>
    </row>
    <row r="2812" spans="1:22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 t="shared" si="265"/>
        <v>2603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66"/>
        <v>108</v>
      </c>
      <c r="Q2812">
        <f t="shared" si="267"/>
        <v>47.46</v>
      </c>
      <c r="R2812" s="10" t="s">
        <v>8314</v>
      </c>
      <c r="S2812" t="s">
        <v>8315</v>
      </c>
      <c r="T2812" s="14">
        <f t="shared" si="268"/>
        <v>41759.13962962963</v>
      </c>
      <c r="U2812" s="14">
        <f t="shared" si="269"/>
        <v>41791.165972222225</v>
      </c>
      <c r="V2812">
        <f t="shared" si="270"/>
        <v>2014</v>
      </c>
    </row>
    <row r="2813" spans="1:22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 t="shared" si="265"/>
        <v>10014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66"/>
        <v>100</v>
      </c>
      <c r="Q2813">
        <f t="shared" si="267"/>
        <v>92.84</v>
      </c>
      <c r="R2813" s="10" t="s">
        <v>8314</v>
      </c>
      <c r="S2813" t="s">
        <v>8315</v>
      </c>
      <c r="T2813" s="14">
        <f t="shared" si="268"/>
        <v>42028.496562500004</v>
      </c>
      <c r="U2813" s="14">
        <f t="shared" si="269"/>
        <v>42058.496562500004</v>
      </c>
      <c r="V2813">
        <f t="shared" si="270"/>
        <v>2015</v>
      </c>
    </row>
    <row r="2814" spans="1:22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 t="shared" si="265"/>
        <v>5333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66"/>
        <v>113</v>
      </c>
      <c r="Q2814">
        <f t="shared" si="267"/>
        <v>68.25</v>
      </c>
      <c r="R2814" s="10" t="s">
        <v>8314</v>
      </c>
      <c r="S2814" t="s">
        <v>8315</v>
      </c>
      <c r="T2814" s="14">
        <f t="shared" si="268"/>
        <v>42054.74418981481</v>
      </c>
      <c r="U2814" s="14">
        <f t="shared" si="269"/>
        <v>42100.166666666672</v>
      </c>
      <c r="V2814">
        <f t="shared" si="270"/>
        <v>2015</v>
      </c>
    </row>
    <row r="2815" spans="1:22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 t="shared" si="265"/>
        <v>3186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66"/>
        <v>128</v>
      </c>
      <c r="Q2815">
        <f t="shared" si="267"/>
        <v>37.21</v>
      </c>
      <c r="R2815" s="10" t="s">
        <v>8314</v>
      </c>
      <c r="S2815" t="s">
        <v>8315</v>
      </c>
      <c r="T2815" s="14">
        <f t="shared" si="268"/>
        <v>42693.742604166662</v>
      </c>
      <c r="U2815" s="14">
        <f t="shared" si="269"/>
        <v>42718.742604166662</v>
      </c>
      <c r="V2815">
        <f t="shared" si="270"/>
        <v>2016</v>
      </c>
    </row>
    <row r="2816" spans="1:22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 t="shared" si="265"/>
        <v>1558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66"/>
        <v>108</v>
      </c>
      <c r="Q2816">
        <f t="shared" si="267"/>
        <v>25.25</v>
      </c>
      <c r="R2816" s="10" t="s">
        <v>8314</v>
      </c>
      <c r="S2816" t="s">
        <v>8315</v>
      </c>
      <c r="T2816" s="14">
        <f t="shared" si="268"/>
        <v>42103.399479166663</v>
      </c>
      <c r="U2816" s="14">
        <f t="shared" si="269"/>
        <v>42133.399479166663</v>
      </c>
      <c r="V2816">
        <f t="shared" si="270"/>
        <v>2015</v>
      </c>
    </row>
    <row r="2817" spans="1:22" ht="60" x14ac:dyDescent="0.25">
      <c r="A2817">
        <v>3676</v>
      </c>
      <c r="B2817" s="3" t="s">
        <v>3673</v>
      </c>
      <c r="C2817" s="3" t="s">
        <v>7786</v>
      </c>
      <c r="D2817" s="6">
        <v>800</v>
      </c>
      <c r="E2817" s="8">
        <v>1030</v>
      </c>
      <c r="F2817" s="8">
        <f t="shared" si="265"/>
        <v>915</v>
      </c>
      <c r="G2817" t="s">
        <v>8218</v>
      </c>
      <c r="H2817" t="s">
        <v>8223</v>
      </c>
      <c r="I2817" t="s">
        <v>8245</v>
      </c>
      <c r="J2817">
        <v>1410550484</v>
      </c>
      <c r="K2817">
        <v>1408995284</v>
      </c>
      <c r="L2817" t="b">
        <v>0</v>
      </c>
      <c r="M2817">
        <v>16</v>
      </c>
      <c r="N2817" t="b">
        <v>1</v>
      </c>
      <c r="O2817" t="s">
        <v>8269</v>
      </c>
      <c r="P2817">
        <f t="shared" si="266"/>
        <v>129</v>
      </c>
      <c r="Q2817">
        <f t="shared" si="267"/>
        <v>64.38</v>
      </c>
      <c r="R2817" s="10" t="s">
        <v>8314</v>
      </c>
      <c r="S2817" t="s">
        <v>8315</v>
      </c>
      <c r="T2817" s="14">
        <f t="shared" si="268"/>
        <v>41876.815787037034</v>
      </c>
      <c r="U2817" s="14">
        <f t="shared" si="269"/>
        <v>41894.815787037034</v>
      </c>
      <c r="V2817">
        <f t="shared" si="270"/>
        <v>2014</v>
      </c>
    </row>
    <row r="2818" spans="1:22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 t="shared" si="265"/>
        <v>3624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66"/>
        <v>142</v>
      </c>
      <c r="Q2818">
        <f t="shared" si="267"/>
        <v>25.13</v>
      </c>
      <c r="R2818" s="10" t="s">
        <v>8314</v>
      </c>
      <c r="S2818" t="s">
        <v>8315</v>
      </c>
      <c r="T2818" s="14">
        <f t="shared" si="268"/>
        <v>42188.467499999999</v>
      </c>
      <c r="U2818" s="14">
        <f t="shared" si="269"/>
        <v>42218.666666666672</v>
      </c>
      <c r="V2818">
        <f t="shared" si="270"/>
        <v>2015</v>
      </c>
    </row>
    <row r="2819" spans="1:22" ht="45" x14ac:dyDescent="0.25">
      <c r="A2819">
        <v>3836</v>
      </c>
      <c r="B2819" s="3" t="s">
        <v>3833</v>
      </c>
      <c r="C2819" s="3" t="s">
        <v>7945</v>
      </c>
      <c r="D2819" s="6">
        <v>800</v>
      </c>
      <c r="E2819" s="8">
        <v>900</v>
      </c>
      <c r="F2819" s="8">
        <f t="shared" si="265"/>
        <v>850</v>
      </c>
      <c r="G2819" t="s">
        <v>8218</v>
      </c>
      <c r="H2819" t="s">
        <v>8223</v>
      </c>
      <c r="I2819" t="s">
        <v>8245</v>
      </c>
      <c r="J2819">
        <v>1470197340</v>
      </c>
      <c r="K2819">
        <v>1467497652</v>
      </c>
      <c r="L2819" t="b">
        <v>0</v>
      </c>
      <c r="M2819">
        <v>14</v>
      </c>
      <c r="N2819" t="b">
        <v>1</v>
      </c>
      <c r="O2819" t="s">
        <v>8269</v>
      </c>
      <c r="P2819">
        <f t="shared" si="266"/>
        <v>113</v>
      </c>
      <c r="Q2819">
        <f t="shared" si="267"/>
        <v>64.290000000000006</v>
      </c>
      <c r="R2819" s="10" t="s">
        <v>8314</v>
      </c>
      <c r="S2819" t="s">
        <v>8315</v>
      </c>
      <c r="T2819" s="14">
        <f t="shared" si="268"/>
        <v>42553.926527777774</v>
      </c>
      <c r="U2819" s="14">
        <f t="shared" si="269"/>
        <v>42585.172916666663</v>
      </c>
      <c r="V2819">
        <f t="shared" si="270"/>
        <v>2016</v>
      </c>
    </row>
    <row r="2820" spans="1:22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 t="shared" si="265"/>
        <v>10302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66"/>
        <v>106</v>
      </c>
      <c r="Q2820">
        <f t="shared" si="267"/>
        <v>103.95</v>
      </c>
      <c r="R2820" s="10" t="s">
        <v>8314</v>
      </c>
      <c r="S2820" t="s">
        <v>8315</v>
      </c>
      <c r="T2820" s="14">
        <f t="shared" si="268"/>
        <v>42250.598217592589</v>
      </c>
      <c r="U2820" s="14">
        <f t="shared" si="269"/>
        <v>42270.598217592589</v>
      </c>
      <c r="V2820">
        <f t="shared" si="270"/>
        <v>2015</v>
      </c>
    </row>
    <row r="2821" spans="1:22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 t="shared" si="265"/>
        <v>5120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66"/>
        <v>105</v>
      </c>
      <c r="Q2821">
        <f t="shared" si="267"/>
        <v>50.38</v>
      </c>
      <c r="R2821" s="10" t="s">
        <v>8314</v>
      </c>
      <c r="S2821" t="s">
        <v>8315</v>
      </c>
      <c r="T2821" s="14">
        <f t="shared" si="268"/>
        <v>42139.525567129633</v>
      </c>
      <c r="U2821" s="14">
        <f t="shared" si="269"/>
        <v>42169.525567129633</v>
      </c>
      <c r="V2821">
        <f t="shared" si="270"/>
        <v>2015</v>
      </c>
    </row>
    <row r="2822" spans="1:22" ht="60" x14ac:dyDescent="0.25">
      <c r="A2822">
        <v>3552</v>
      </c>
      <c r="B2822" s="3" t="s">
        <v>3551</v>
      </c>
      <c r="C2822" s="3" t="s">
        <v>7662</v>
      </c>
      <c r="D2822" s="6">
        <v>773</v>
      </c>
      <c r="E2822" s="8">
        <v>773</v>
      </c>
      <c r="F2822" s="8">
        <f t="shared" si="265"/>
        <v>773</v>
      </c>
      <c r="G2822" t="s">
        <v>8218</v>
      </c>
      <c r="H2822" t="s">
        <v>8224</v>
      </c>
      <c r="I2822" t="s">
        <v>8246</v>
      </c>
      <c r="J2822">
        <v>1403964324</v>
      </c>
      <c r="K2822">
        <v>1401372324</v>
      </c>
      <c r="L2822" t="b">
        <v>0</v>
      </c>
      <c r="M2822">
        <v>20</v>
      </c>
      <c r="N2822" t="b">
        <v>1</v>
      </c>
      <c r="O2822" t="s">
        <v>8269</v>
      </c>
      <c r="P2822">
        <f t="shared" si="266"/>
        <v>100</v>
      </c>
      <c r="Q2822">
        <f t="shared" si="267"/>
        <v>38.65</v>
      </c>
      <c r="R2822" s="10" t="s">
        <v>8314</v>
      </c>
      <c r="S2822" t="s">
        <v>8315</v>
      </c>
      <c r="T2822" s="14">
        <f t="shared" si="268"/>
        <v>41788.587083333332</v>
      </c>
      <c r="U2822" s="14">
        <f t="shared" si="269"/>
        <v>41818.587083333332</v>
      </c>
      <c r="V2822">
        <f t="shared" si="270"/>
        <v>2014</v>
      </c>
    </row>
    <row r="2823" spans="1:22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 t="shared" si="265"/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66"/>
        <v>100</v>
      </c>
      <c r="Q2823">
        <f t="shared" si="267"/>
        <v>28.57</v>
      </c>
      <c r="R2823" s="10" t="s">
        <v>8314</v>
      </c>
      <c r="S2823" t="s">
        <v>8315</v>
      </c>
      <c r="T2823" s="14">
        <f t="shared" si="268"/>
        <v>41875.922858796301</v>
      </c>
      <c r="U2823" s="14">
        <f t="shared" si="269"/>
        <v>41905.922858796301</v>
      </c>
      <c r="V2823">
        <f t="shared" si="270"/>
        <v>2014</v>
      </c>
    </row>
    <row r="2824" spans="1:22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 t="shared" si="265"/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66"/>
        <v>100</v>
      </c>
      <c r="Q2824">
        <f t="shared" si="267"/>
        <v>63.83</v>
      </c>
      <c r="R2824" s="10" t="s">
        <v>8314</v>
      </c>
      <c r="S2824" t="s">
        <v>8315</v>
      </c>
      <c r="T2824" s="14">
        <f t="shared" si="268"/>
        <v>42060.683935185181</v>
      </c>
      <c r="U2824" s="14">
        <f t="shared" si="269"/>
        <v>42090.642268518524</v>
      </c>
      <c r="V2824">
        <f t="shared" si="270"/>
        <v>2015</v>
      </c>
    </row>
    <row r="2825" spans="1:22" ht="60" x14ac:dyDescent="0.25">
      <c r="A2825">
        <v>2978</v>
      </c>
      <c r="B2825" s="3" t="s">
        <v>2978</v>
      </c>
      <c r="C2825" s="3" t="s">
        <v>7088</v>
      </c>
      <c r="D2825" s="6">
        <v>750</v>
      </c>
      <c r="E2825" s="8">
        <v>971</v>
      </c>
      <c r="F2825" s="8">
        <f t="shared" si="265"/>
        <v>861</v>
      </c>
      <c r="G2825" t="s">
        <v>8218</v>
      </c>
      <c r="H2825" t="s">
        <v>8223</v>
      </c>
      <c r="I2825" t="s">
        <v>8245</v>
      </c>
      <c r="J2825">
        <v>1413784740</v>
      </c>
      <c r="K2825">
        <v>1412954547</v>
      </c>
      <c r="L2825" t="b">
        <v>0</v>
      </c>
      <c r="M2825">
        <v>16</v>
      </c>
      <c r="N2825" t="b">
        <v>1</v>
      </c>
      <c r="O2825" t="s">
        <v>8269</v>
      </c>
      <c r="P2825">
        <f t="shared" si="266"/>
        <v>129</v>
      </c>
      <c r="Q2825">
        <f t="shared" si="267"/>
        <v>60.69</v>
      </c>
      <c r="R2825" s="10" t="s">
        <v>8314</v>
      </c>
      <c r="S2825" t="s">
        <v>8315</v>
      </c>
      <c r="T2825" s="14">
        <f t="shared" si="268"/>
        <v>41922.640590277777</v>
      </c>
      <c r="U2825" s="14">
        <f t="shared" si="269"/>
        <v>41932.249305555553</v>
      </c>
      <c r="V2825">
        <f t="shared" si="270"/>
        <v>2014</v>
      </c>
    </row>
    <row r="2826" spans="1:22" ht="60" x14ac:dyDescent="0.25">
      <c r="A2826">
        <v>3165</v>
      </c>
      <c r="B2826" s="3" t="s">
        <v>3165</v>
      </c>
      <c r="C2826" s="3" t="s">
        <v>7275</v>
      </c>
      <c r="D2826" s="6">
        <v>750</v>
      </c>
      <c r="E2826" s="8">
        <v>1220</v>
      </c>
      <c r="F2826" s="8">
        <f t="shared" si="265"/>
        <v>985</v>
      </c>
      <c r="G2826" t="s">
        <v>8218</v>
      </c>
      <c r="H2826" t="s">
        <v>8223</v>
      </c>
      <c r="I2826" t="s">
        <v>8245</v>
      </c>
      <c r="J2826">
        <v>1304395140</v>
      </c>
      <c r="K2826">
        <v>1302493760</v>
      </c>
      <c r="L2826" t="b">
        <v>1</v>
      </c>
      <c r="M2826">
        <v>21</v>
      </c>
      <c r="N2826" t="b">
        <v>1</v>
      </c>
      <c r="O2826" t="s">
        <v>8269</v>
      </c>
      <c r="P2826">
        <f t="shared" si="266"/>
        <v>163</v>
      </c>
      <c r="Q2826">
        <f t="shared" si="267"/>
        <v>58.1</v>
      </c>
      <c r="R2826" s="10" t="s">
        <v>8314</v>
      </c>
      <c r="S2826" t="s">
        <v>8315</v>
      </c>
      <c r="T2826" s="14">
        <f t="shared" si="268"/>
        <v>40644.159259259257</v>
      </c>
      <c r="U2826" s="14">
        <f t="shared" si="269"/>
        <v>40666.165972222225</v>
      </c>
      <c r="V2826">
        <f t="shared" si="270"/>
        <v>2011</v>
      </c>
    </row>
    <row r="2827" spans="1:22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 t="shared" si="265"/>
        <v>3050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66"/>
        <v>103</v>
      </c>
      <c r="Q2827">
        <f t="shared" si="267"/>
        <v>60.78</v>
      </c>
      <c r="R2827" s="10" t="s">
        <v>8314</v>
      </c>
      <c r="S2827" t="s">
        <v>8315</v>
      </c>
      <c r="T2827" s="14">
        <f t="shared" si="268"/>
        <v>42312.792662037042</v>
      </c>
      <c r="U2827" s="14">
        <f t="shared" si="269"/>
        <v>42342.792662037042</v>
      </c>
      <c r="V2827">
        <f t="shared" si="270"/>
        <v>2015</v>
      </c>
    </row>
    <row r="2828" spans="1:22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 t="shared" si="265"/>
        <v>2078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66"/>
        <v>108</v>
      </c>
      <c r="Q2828">
        <f t="shared" si="267"/>
        <v>113.42</v>
      </c>
      <c r="R2828" s="10" t="s">
        <v>8314</v>
      </c>
      <c r="S2828" t="s">
        <v>8315</v>
      </c>
      <c r="T2828" s="14">
        <f t="shared" si="268"/>
        <v>42171.034861111111</v>
      </c>
      <c r="U2828" s="14">
        <f t="shared" si="269"/>
        <v>42195.291666666672</v>
      </c>
      <c r="V2828">
        <f t="shared" si="270"/>
        <v>2015</v>
      </c>
    </row>
    <row r="2829" spans="1:22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 t="shared" si="265"/>
        <v>2203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66"/>
        <v>120</v>
      </c>
      <c r="Q2829">
        <f t="shared" si="267"/>
        <v>104.57</v>
      </c>
      <c r="R2829" s="10" t="s">
        <v>8314</v>
      </c>
      <c r="S2829" t="s">
        <v>8315</v>
      </c>
      <c r="T2829" s="14">
        <f t="shared" si="268"/>
        <v>42494.683634259258</v>
      </c>
      <c r="U2829" s="14">
        <f t="shared" si="269"/>
        <v>42524.6875</v>
      </c>
      <c r="V2829">
        <f t="shared" si="270"/>
        <v>2016</v>
      </c>
    </row>
    <row r="2830" spans="1:22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 t="shared" si="265"/>
        <v>9518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66"/>
        <v>100</v>
      </c>
      <c r="Q2830">
        <f t="shared" si="267"/>
        <v>98.31</v>
      </c>
      <c r="R2830" s="10" t="s">
        <v>8314</v>
      </c>
      <c r="S2830" t="s">
        <v>8315</v>
      </c>
      <c r="T2830" s="14">
        <f t="shared" si="268"/>
        <v>42254.264687499999</v>
      </c>
      <c r="U2830" s="14">
        <f t="shared" si="269"/>
        <v>42279.958333333328</v>
      </c>
      <c r="V2830">
        <f t="shared" si="270"/>
        <v>2015</v>
      </c>
    </row>
    <row r="2831" spans="1:22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 t="shared" si="265"/>
        <v>2582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66"/>
        <v>107</v>
      </c>
      <c r="Q2831">
        <f t="shared" si="267"/>
        <v>35.04</v>
      </c>
      <c r="R2831" s="10" t="s">
        <v>8314</v>
      </c>
      <c r="S2831" t="s">
        <v>8315</v>
      </c>
      <c r="T2831" s="14">
        <f t="shared" si="268"/>
        <v>42495.434236111112</v>
      </c>
      <c r="U2831" s="14">
        <f t="shared" si="269"/>
        <v>42523.434236111112</v>
      </c>
      <c r="V2831">
        <f t="shared" si="270"/>
        <v>2016</v>
      </c>
    </row>
    <row r="2832" spans="1:22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 t="shared" si="265"/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66"/>
        <v>100</v>
      </c>
      <c r="Q2832">
        <f t="shared" si="267"/>
        <v>272.73</v>
      </c>
      <c r="R2832" s="10" t="s">
        <v>8314</v>
      </c>
      <c r="S2832" t="s">
        <v>8315</v>
      </c>
      <c r="T2832" s="14">
        <f t="shared" si="268"/>
        <v>41758.839675925927</v>
      </c>
      <c r="U2832" s="14">
        <f t="shared" si="269"/>
        <v>41771.165972222225</v>
      </c>
      <c r="V2832">
        <f t="shared" si="270"/>
        <v>2014</v>
      </c>
    </row>
    <row r="2833" spans="1:22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 t="shared" si="265"/>
        <v>3160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66"/>
        <v>111</v>
      </c>
      <c r="Q2833">
        <f t="shared" si="267"/>
        <v>63.85</v>
      </c>
      <c r="R2833" s="10" t="s">
        <v>8314</v>
      </c>
      <c r="S2833" t="s">
        <v>8315</v>
      </c>
      <c r="T2833" s="14">
        <f t="shared" si="268"/>
        <v>42171.824884259258</v>
      </c>
      <c r="U2833" s="14">
        <f t="shared" si="269"/>
        <v>42201.824884259258</v>
      </c>
      <c r="V2833">
        <f t="shared" si="270"/>
        <v>2015</v>
      </c>
    </row>
    <row r="2834" spans="1:22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 t="shared" si="265"/>
        <v>2684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66"/>
        <v>115</v>
      </c>
      <c r="Q2834">
        <f t="shared" si="267"/>
        <v>30.19</v>
      </c>
      <c r="R2834" s="10" t="s">
        <v>8314</v>
      </c>
      <c r="S2834" t="s">
        <v>8315</v>
      </c>
      <c r="T2834" s="14">
        <f t="shared" si="268"/>
        <v>41938.709421296298</v>
      </c>
      <c r="U2834" s="14">
        <f t="shared" si="269"/>
        <v>41966.916666666672</v>
      </c>
      <c r="V2834">
        <f t="shared" si="270"/>
        <v>2014</v>
      </c>
    </row>
    <row r="2835" spans="1:22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 t="shared" si="265"/>
        <v>2812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66"/>
        <v>108</v>
      </c>
      <c r="Q2835">
        <f t="shared" si="267"/>
        <v>83.51</v>
      </c>
      <c r="R2835" s="10" t="s">
        <v>8314</v>
      </c>
      <c r="S2835" t="s">
        <v>8315</v>
      </c>
      <c r="T2835" s="14">
        <f t="shared" si="268"/>
        <v>42268.127696759257</v>
      </c>
      <c r="U2835" s="14">
        <f t="shared" si="269"/>
        <v>42288.083333333328</v>
      </c>
      <c r="V2835">
        <f t="shared" si="270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 t="shared" si="265"/>
        <v>1080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66"/>
        <v>170</v>
      </c>
      <c r="Q2836">
        <f t="shared" si="267"/>
        <v>64.760000000000005</v>
      </c>
      <c r="R2836" s="10" t="s">
        <v>8314</v>
      </c>
      <c r="S2836" t="s">
        <v>8315</v>
      </c>
      <c r="T2836" s="14">
        <f t="shared" si="268"/>
        <v>42019.959837962961</v>
      </c>
      <c r="U2836" s="14">
        <f t="shared" si="269"/>
        <v>42034.959837962961</v>
      </c>
      <c r="V2836">
        <f t="shared" si="270"/>
        <v>2015</v>
      </c>
    </row>
    <row r="2837" spans="1:22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 t="shared" si="265"/>
        <v>1435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66"/>
        <v>187</v>
      </c>
      <c r="Q2837">
        <f t="shared" si="267"/>
        <v>20.12</v>
      </c>
      <c r="R2837" s="10" t="s">
        <v>8314</v>
      </c>
      <c r="S2837" t="s">
        <v>8315</v>
      </c>
      <c r="T2837" s="14">
        <f t="shared" si="268"/>
        <v>42313.703900462962</v>
      </c>
      <c r="U2837" s="14">
        <f t="shared" si="269"/>
        <v>42343</v>
      </c>
      <c r="V2837">
        <f t="shared" si="270"/>
        <v>2015</v>
      </c>
    </row>
    <row r="2838" spans="1:22" ht="60" x14ac:dyDescent="0.25">
      <c r="A2838">
        <v>3367</v>
      </c>
      <c r="B2838" s="3" t="s">
        <v>3366</v>
      </c>
      <c r="C2838" s="3" t="s">
        <v>7477</v>
      </c>
      <c r="D2838" s="6">
        <v>750</v>
      </c>
      <c r="E2838" s="8">
        <v>890</v>
      </c>
      <c r="F2838" s="8">
        <f t="shared" si="265"/>
        <v>820</v>
      </c>
      <c r="G2838" t="s">
        <v>8218</v>
      </c>
      <c r="H2838" t="s">
        <v>8224</v>
      </c>
      <c r="I2838" t="s">
        <v>8246</v>
      </c>
      <c r="J2838">
        <v>1438467894</v>
      </c>
      <c r="K2838">
        <v>1436307894</v>
      </c>
      <c r="L2838" t="b">
        <v>0</v>
      </c>
      <c r="M2838">
        <v>30</v>
      </c>
      <c r="N2838" t="b">
        <v>1</v>
      </c>
      <c r="O2838" t="s">
        <v>8269</v>
      </c>
      <c r="P2838">
        <f t="shared" si="266"/>
        <v>119</v>
      </c>
      <c r="Q2838">
        <f t="shared" si="267"/>
        <v>29.67</v>
      </c>
      <c r="R2838" s="10" t="s">
        <v>8314</v>
      </c>
      <c r="S2838" t="s">
        <v>8315</v>
      </c>
      <c r="T2838" s="14">
        <f t="shared" si="268"/>
        <v>42192.933958333335</v>
      </c>
      <c r="U2838" s="14">
        <f t="shared" si="269"/>
        <v>42217.933958333335</v>
      </c>
      <c r="V2838">
        <f t="shared" si="270"/>
        <v>2015</v>
      </c>
    </row>
    <row r="2839" spans="1:22" ht="45" x14ac:dyDescent="0.25">
      <c r="A2839">
        <v>3649</v>
      </c>
      <c r="B2839" s="3" t="s">
        <v>3647</v>
      </c>
      <c r="C2839" s="3" t="s">
        <v>7759</v>
      </c>
      <c r="D2839" s="6">
        <v>750</v>
      </c>
      <c r="E2839" s="8">
        <v>780</v>
      </c>
      <c r="F2839" s="8">
        <f t="shared" si="265"/>
        <v>765</v>
      </c>
      <c r="G2839" t="s">
        <v>8218</v>
      </c>
      <c r="H2839" t="s">
        <v>8228</v>
      </c>
      <c r="I2839" t="s">
        <v>8250</v>
      </c>
      <c r="J2839">
        <v>1402938394</v>
      </c>
      <c r="K2839">
        <v>1400691994</v>
      </c>
      <c r="L2839" t="b">
        <v>0</v>
      </c>
      <c r="M2839">
        <v>8</v>
      </c>
      <c r="N2839" t="b">
        <v>1</v>
      </c>
      <c r="O2839" t="s">
        <v>8269</v>
      </c>
      <c r="P2839">
        <f t="shared" si="266"/>
        <v>104</v>
      </c>
      <c r="Q2839">
        <f t="shared" si="267"/>
        <v>97.5</v>
      </c>
      <c r="R2839" s="10" t="s">
        <v>8314</v>
      </c>
      <c r="S2839" t="s">
        <v>8315</v>
      </c>
      <c r="T2839" s="14">
        <f t="shared" si="268"/>
        <v>41780.712893518517</v>
      </c>
      <c r="U2839" s="14">
        <f t="shared" si="269"/>
        <v>41806.712893518517</v>
      </c>
      <c r="V2839">
        <f t="shared" si="270"/>
        <v>2014</v>
      </c>
    </row>
    <row r="2840" spans="1:22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 t="shared" si="265"/>
        <v>2203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66"/>
        <v>120</v>
      </c>
      <c r="Q2840">
        <f t="shared" si="267"/>
        <v>44.54</v>
      </c>
      <c r="R2840" s="10" t="s">
        <v>8314</v>
      </c>
      <c r="S2840" t="s">
        <v>8315</v>
      </c>
      <c r="T2840" s="14">
        <f t="shared" si="268"/>
        <v>41842.607592592591</v>
      </c>
      <c r="U2840" s="14">
        <f t="shared" si="269"/>
        <v>41864.916666666664</v>
      </c>
      <c r="V2840">
        <f t="shared" si="270"/>
        <v>2014</v>
      </c>
    </row>
    <row r="2841" spans="1:22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 t="shared" si="265"/>
        <v>3700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66"/>
        <v>111</v>
      </c>
      <c r="Q2841">
        <f t="shared" si="267"/>
        <v>125.81</v>
      </c>
      <c r="R2841" s="10" t="s">
        <v>8314</v>
      </c>
      <c r="S2841" t="s">
        <v>8315</v>
      </c>
      <c r="T2841" s="14">
        <f t="shared" si="268"/>
        <v>41853.240208333329</v>
      </c>
      <c r="U2841" s="14">
        <f t="shared" si="269"/>
        <v>41876.207638888889</v>
      </c>
      <c r="V2841">
        <f t="shared" si="270"/>
        <v>2014</v>
      </c>
    </row>
    <row r="2842" spans="1:22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 t="shared" si="265"/>
        <v>2550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66"/>
        <v>104</v>
      </c>
      <c r="Q2842">
        <f t="shared" si="267"/>
        <v>19.7</v>
      </c>
      <c r="R2842" s="10" t="s">
        <v>8314</v>
      </c>
      <c r="S2842" t="s">
        <v>8315</v>
      </c>
      <c r="T2842" s="14">
        <f t="shared" si="268"/>
        <v>42060.035636574074</v>
      </c>
      <c r="U2842" s="14">
        <f t="shared" si="269"/>
        <v>42081.708333333328</v>
      </c>
      <c r="V2842">
        <f t="shared" si="270"/>
        <v>2015</v>
      </c>
    </row>
    <row r="2843" spans="1:22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 t="shared" si="265"/>
        <v>505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66"/>
        <v>1</v>
      </c>
      <c r="Q2843">
        <f t="shared" si="267"/>
        <v>10</v>
      </c>
      <c r="R2843" s="10" t="s">
        <v>8314</v>
      </c>
      <c r="S2843" t="s">
        <v>8315</v>
      </c>
      <c r="T2843" s="14">
        <f t="shared" si="268"/>
        <v>42291.739548611105</v>
      </c>
      <c r="U2843" s="14">
        <f t="shared" si="269"/>
        <v>42351.781215277777</v>
      </c>
      <c r="V2843">
        <f t="shared" si="270"/>
        <v>2015</v>
      </c>
    </row>
    <row r="2844" spans="1:22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>
        <f t="shared" si="265"/>
        <v>750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66"/>
        <v>0</v>
      </c>
      <c r="Q2844">
        <f t="shared" si="267"/>
        <v>0</v>
      </c>
      <c r="R2844" s="10" t="s">
        <v>8314</v>
      </c>
      <c r="S2844" t="s">
        <v>8315</v>
      </c>
      <c r="T2844" s="14">
        <f t="shared" si="268"/>
        <v>41784.952488425923</v>
      </c>
      <c r="U2844" s="14">
        <f t="shared" si="269"/>
        <v>41811.458333333336</v>
      </c>
      <c r="V2844">
        <f t="shared" si="270"/>
        <v>2014</v>
      </c>
    </row>
    <row r="2845" spans="1:22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>
        <f t="shared" ref="F2845:F2908" si="271">ROUND(AVERAGE(D2845:E2845),0)</f>
        <v>600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ref="P2845:P2908" si="272">ROUND(E2845/D2845*100,0)</f>
        <v>0</v>
      </c>
      <c r="Q2845">
        <f t="shared" ref="Q2845:Q2908" si="273">IFERROR(ROUND(E2845/M2845,2),0)</f>
        <v>0</v>
      </c>
      <c r="R2845" s="10" t="s">
        <v>8314</v>
      </c>
      <c r="S2845" t="s">
        <v>8315</v>
      </c>
      <c r="T2845" s="14">
        <f t="shared" ref="T2845:T2908" si="274">(((K2845/60)/60)/24)+DATE(1970,1,1)</f>
        <v>42492.737847222219</v>
      </c>
      <c r="U2845" s="14">
        <f t="shared" ref="U2845:U2908" si="275">(((J2845/60)/60)/24)+DATE(1970,1,1)</f>
        <v>42534.166666666672</v>
      </c>
      <c r="V2845">
        <f t="shared" ref="V2845:V2908" si="276">YEAR(T2845)</f>
        <v>2016</v>
      </c>
    </row>
    <row r="2846" spans="1:22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 t="shared" si="271"/>
        <v>290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72"/>
        <v>5</v>
      </c>
      <c r="Q2846">
        <f t="shared" si="273"/>
        <v>30</v>
      </c>
      <c r="R2846" s="10" t="s">
        <v>8314</v>
      </c>
      <c r="S2846" t="s">
        <v>8315</v>
      </c>
      <c r="T2846" s="14">
        <f t="shared" si="274"/>
        <v>42709.546064814815</v>
      </c>
      <c r="U2846" s="14">
        <f t="shared" si="275"/>
        <v>42739.546064814815</v>
      </c>
      <c r="V2846">
        <f t="shared" si="276"/>
        <v>2016</v>
      </c>
    </row>
    <row r="2847" spans="1:22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 t="shared" si="271"/>
        <v>4933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72"/>
        <v>32</v>
      </c>
      <c r="Q2847">
        <f t="shared" si="273"/>
        <v>60.67</v>
      </c>
      <c r="R2847" s="10" t="s">
        <v>8314</v>
      </c>
      <c r="S2847" t="s">
        <v>8315</v>
      </c>
      <c r="T2847" s="14">
        <f t="shared" si="274"/>
        <v>42103.016585648147</v>
      </c>
      <c r="U2847" s="14">
        <f t="shared" si="275"/>
        <v>42163.016585648147</v>
      </c>
      <c r="V2847">
        <f t="shared" si="276"/>
        <v>2015</v>
      </c>
    </row>
    <row r="2848" spans="1:22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>
        <f t="shared" si="271"/>
        <v>4000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72"/>
        <v>0</v>
      </c>
      <c r="Q2848">
        <f t="shared" si="273"/>
        <v>0</v>
      </c>
      <c r="R2848" s="10" t="s">
        <v>8314</v>
      </c>
      <c r="S2848" t="s">
        <v>8315</v>
      </c>
      <c r="T2848" s="14">
        <f t="shared" si="274"/>
        <v>42108.692060185189</v>
      </c>
      <c r="U2848" s="14">
        <f t="shared" si="275"/>
        <v>42153.692060185189</v>
      </c>
      <c r="V2848">
        <f t="shared" si="276"/>
        <v>2015</v>
      </c>
    </row>
    <row r="2849" spans="1:22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>
        <f t="shared" si="271"/>
        <v>1000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72"/>
        <v>0</v>
      </c>
      <c r="Q2849">
        <f t="shared" si="273"/>
        <v>0</v>
      </c>
      <c r="R2849" s="10" t="s">
        <v>8314</v>
      </c>
      <c r="S2849" t="s">
        <v>8315</v>
      </c>
      <c r="T2849" s="14">
        <f t="shared" si="274"/>
        <v>42453.806307870371</v>
      </c>
      <c r="U2849" s="14">
        <f t="shared" si="275"/>
        <v>42513.806307870371</v>
      </c>
      <c r="V2849">
        <f t="shared" si="276"/>
        <v>2016</v>
      </c>
    </row>
    <row r="2850" spans="1:22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 t="shared" si="271"/>
        <v>17535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72"/>
        <v>0</v>
      </c>
      <c r="Q2850">
        <f t="shared" si="273"/>
        <v>23.33</v>
      </c>
      <c r="R2850" s="10" t="s">
        <v>8314</v>
      </c>
      <c r="S2850" t="s">
        <v>8315</v>
      </c>
      <c r="T2850" s="14">
        <f t="shared" si="274"/>
        <v>42123.648831018523</v>
      </c>
      <c r="U2850" s="14">
        <f t="shared" si="275"/>
        <v>42153.648831018523</v>
      </c>
      <c r="V2850">
        <f t="shared" si="276"/>
        <v>2015</v>
      </c>
    </row>
    <row r="2851" spans="1:22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 t="shared" si="271"/>
        <v>253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72"/>
        <v>1</v>
      </c>
      <c r="Q2851">
        <f t="shared" si="273"/>
        <v>5</v>
      </c>
      <c r="R2851" s="10" t="s">
        <v>8314</v>
      </c>
      <c r="S2851" t="s">
        <v>8315</v>
      </c>
      <c r="T2851" s="14">
        <f t="shared" si="274"/>
        <v>42453.428240740745</v>
      </c>
      <c r="U2851" s="14">
        <f t="shared" si="275"/>
        <v>42483.428240740745</v>
      </c>
      <c r="V2851">
        <f t="shared" si="276"/>
        <v>2016</v>
      </c>
    </row>
    <row r="2852" spans="1:22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 t="shared" si="271"/>
        <v>4156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72"/>
        <v>4</v>
      </c>
      <c r="Q2852">
        <f t="shared" si="273"/>
        <v>23.92</v>
      </c>
      <c r="R2852" s="10" t="s">
        <v>8314</v>
      </c>
      <c r="S2852" t="s">
        <v>8315</v>
      </c>
      <c r="T2852" s="14">
        <f t="shared" si="274"/>
        <v>41858.007071759261</v>
      </c>
      <c r="U2852" s="14">
        <f t="shared" si="275"/>
        <v>41888.007071759261</v>
      </c>
      <c r="V2852">
        <f t="shared" si="276"/>
        <v>2014</v>
      </c>
    </row>
    <row r="2853" spans="1:22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>
        <f t="shared" si="271"/>
        <v>2250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72"/>
        <v>0</v>
      </c>
      <c r="Q2853">
        <f t="shared" si="273"/>
        <v>0</v>
      </c>
      <c r="R2853" s="10" t="s">
        <v>8314</v>
      </c>
      <c r="S2853" t="s">
        <v>8315</v>
      </c>
      <c r="T2853" s="14">
        <f t="shared" si="274"/>
        <v>42390.002650462964</v>
      </c>
      <c r="U2853" s="14">
        <f t="shared" si="275"/>
        <v>42398.970138888893</v>
      </c>
      <c r="V2853">
        <f t="shared" si="276"/>
        <v>2016</v>
      </c>
    </row>
    <row r="2854" spans="1:22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 t="shared" si="271"/>
        <v>2548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72"/>
        <v>2</v>
      </c>
      <c r="Q2854">
        <f t="shared" si="273"/>
        <v>15.83</v>
      </c>
      <c r="R2854" s="10" t="s">
        <v>8314</v>
      </c>
      <c r="S2854" t="s">
        <v>8315</v>
      </c>
      <c r="T2854" s="14">
        <f t="shared" si="274"/>
        <v>41781.045173611114</v>
      </c>
      <c r="U2854" s="14">
        <f t="shared" si="275"/>
        <v>41811.045173611114</v>
      </c>
      <c r="V2854">
        <f t="shared" si="276"/>
        <v>2014</v>
      </c>
    </row>
    <row r="2855" spans="1:22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>
        <f t="shared" si="271"/>
        <v>4750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72"/>
        <v>0</v>
      </c>
      <c r="Q2855">
        <f t="shared" si="273"/>
        <v>0</v>
      </c>
      <c r="R2855" s="10" t="s">
        <v>8314</v>
      </c>
      <c r="S2855" t="s">
        <v>8315</v>
      </c>
      <c r="T2855" s="14">
        <f t="shared" si="274"/>
        <v>41836.190937499996</v>
      </c>
      <c r="U2855" s="14">
        <f t="shared" si="275"/>
        <v>41896.190937499996</v>
      </c>
      <c r="V2855">
        <f t="shared" si="276"/>
        <v>2014</v>
      </c>
    </row>
    <row r="2856" spans="1:22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 t="shared" si="271"/>
        <v>709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72"/>
        <v>42</v>
      </c>
      <c r="Q2856">
        <f t="shared" si="273"/>
        <v>29.79</v>
      </c>
      <c r="R2856" s="10" t="s">
        <v>8314</v>
      </c>
      <c r="S2856" t="s">
        <v>8315</v>
      </c>
      <c r="T2856" s="14">
        <f t="shared" si="274"/>
        <v>42111.71665509259</v>
      </c>
      <c r="U2856" s="14">
        <f t="shared" si="275"/>
        <v>42131.71665509259</v>
      </c>
      <c r="V2856">
        <f t="shared" si="276"/>
        <v>2015</v>
      </c>
    </row>
    <row r="2857" spans="1:22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 t="shared" si="271"/>
        <v>450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72"/>
        <v>50</v>
      </c>
      <c r="Q2857">
        <f t="shared" si="273"/>
        <v>60</v>
      </c>
      <c r="R2857" s="10" t="s">
        <v>8314</v>
      </c>
      <c r="S2857" t="s">
        <v>8315</v>
      </c>
      <c r="T2857" s="14">
        <f t="shared" si="274"/>
        <v>42370.007766203707</v>
      </c>
      <c r="U2857" s="14">
        <f t="shared" si="275"/>
        <v>42398.981944444444</v>
      </c>
      <c r="V2857">
        <f t="shared" si="276"/>
        <v>2016</v>
      </c>
    </row>
    <row r="2858" spans="1:22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 t="shared" si="271"/>
        <v>1573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72"/>
        <v>5</v>
      </c>
      <c r="Q2858">
        <f t="shared" si="273"/>
        <v>24.33</v>
      </c>
      <c r="R2858" s="10" t="s">
        <v>8314</v>
      </c>
      <c r="S2858" t="s">
        <v>8315</v>
      </c>
      <c r="T2858" s="14">
        <f t="shared" si="274"/>
        <v>42165.037581018521</v>
      </c>
      <c r="U2858" s="14">
        <f t="shared" si="275"/>
        <v>42224.898611111115</v>
      </c>
      <c r="V2858">
        <f t="shared" si="276"/>
        <v>2015</v>
      </c>
    </row>
    <row r="2859" spans="1:22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 t="shared" si="271"/>
        <v>22750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72"/>
        <v>20</v>
      </c>
      <c r="Q2859">
        <f t="shared" si="273"/>
        <v>500</v>
      </c>
      <c r="R2859" s="10" t="s">
        <v>8314</v>
      </c>
      <c r="S2859" t="s">
        <v>8315</v>
      </c>
      <c r="T2859" s="14">
        <f t="shared" si="274"/>
        <v>42726.920081018514</v>
      </c>
      <c r="U2859" s="14">
        <f t="shared" si="275"/>
        <v>42786.75</v>
      </c>
      <c r="V2859">
        <f t="shared" si="276"/>
        <v>2016</v>
      </c>
    </row>
    <row r="2860" spans="1:22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>
        <f t="shared" si="271"/>
        <v>500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72"/>
        <v>0</v>
      </c>
      <c r="Q2860">
        <f t="shared" si="273"/>
        <v>0</v>
      </c>
      <c r="R2860" s="10" t="s">
        <v>8314</v>
      </c>
      <c r="S2860" t="s">
        <v>8315</v>
      </c>
      <c r="T2860" s="14">
        <f t="shared" si="274"/>
        <v>41954.545081018514</v>
      </c>
      <c r="U2860" s="14">
        <f t="shared" si="275"/>
        <v>41978.477777777778</v>
      </c>
      <c r="V2860">
        <f t="shared" si="276"/>
        <v>2014</v>
      </c>
    </row>
    <row r="2861" spans="1:22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 t="shared" si="271"/>
        <v>1018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72"/>
        <v>2</v>
      </c>
      <c r="Q2861">
        <f t="shared" si="273"/>
        <v>35</v>
      </c>
      <c r="R2861" s="10" t="s">
        <v>8314</v>
      </c>
      <c r="S2861" t="s">
        <v>8315</v>
      </c>
      <c r="T2861" s="14">
        <f t="shared" si="274"/>
        <v>42233.362314814818</v>
      </c>
      <c r="U2861" s="14">
        <f t="shared" si="275"/>
        <v>42293.362314814818</v>
      </c>
      <c r="V2861">
        <f t="shared" si="276"/>
        <v>2015</v>
      </c>
    </row>
    <row r="2862" spans="1:22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 t="shared" si="271"/>
        <v>2133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72"/>
        <v>7</v>
      </c>
      <c r="Q2862">
        <f t="shared" si="273"/>
        <v>29.56</v>
      </c>
      <c r="R2862" s="10" t="s">
        <v>8314</v>
      </c>
      <c r="S2862" t="s">
        <v>8315</v>
      </c>
      <c r="T2862" s="14">
        <f t="shared" si="274"/>
        <v>42480.800648148142</v>
      </c>
      <c r="U2862" s="14">
        <f t="shared" si="275"/>
        <v>42540.800648148142</v>
      </c>
      <c r="V2862">
        <f t="shared" si="276"/>
        <v>2016</v>
      </c>
    </row>
    <row r="2863" spans="1:22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 t="shared" si="271"/>
        <v>165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72"/>
        <v>32</v>
      </c>
      <c r="Q2863">
        <f t="shared" si="273"/>
        <v>26.67</v>
      </c>
      <c r="R2863" s="10" t="s">
        <v>8314</v>
      </c>
      <c r="S2863" t="s">
        <v>8315</v>
      </c>
      <c r="T2863" s="14">
        <f t="shared" si="274"/>
        <v>42257.590833333335</v>
      </c>
      <c r="U2863" s="14">
        <f t="shared" si="275"/>
        <v>42271.590833333335</v>
      </c>
      <c r="V2863">
        <f t="shared" si="276"/>
        <v>2015</v>
      </c>
    </row>
    <row r="2864" spans="1:22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 t="shared" si="271"/>
        <v>6378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72"/>
        <v>0</v>
      </c>
      <c r="Q2864">
        <f t="shared" si="273"/>
        <v>18.329999999999998</v>
      </c>
      <c r="R2864" s="10" t="s">
        <v>8314</v>
      </c>
      <c r="S2864" t="s">
        <v>8315</v>
      </c>
      <c r="T2864" s="14">
        <f t="shared" si="274"/>
        <v>41784.789687500001</v>
      </c>
      <c r="U2864" s="14">
        <f t="shared" si="275"/>
        <v>41814.789687500001</v>
      </c>
      <c r="V2864">
        <f t="shared" si="276"/>
        <v>2014</v>
      </c>
    </row>
    <row r="2865" spans="1:22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 t="shared" si="271"/>
        <v>25010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72"/>
        <v>0</v>
      </c>
      <c r="Q2865">
        <f t="shared" si="273"/>
        <v>20</v>
      </c>
      <c r="R2865" s="10" t="s">
        <v>8314</v>
      </c>
      <c r="S2865" t="s">
        <v>8315</v>
      </c>
      <c r="T2865" s="14">
        <f t="shared" si="274"/>
        <v>41831.675034722226</v>
      </c>
      <c r="U2865" s="14">
        <f t="shared" si="275"/>
        <v>41891.675034722226</v>
      </c>
      <c r="V2865">
        <f t="shared" si="276"/>
        <v>2014</v>
      </c>
    </row>
    <row r="2866" spans="1:22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 t="shared" si="271"/>
        <v>1270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72"/>
        <v>2</v>
      </c>
      <c r="Q2866">
        <f t="shared" si="273"/>
        <v>13.33</v>
      </c>
      <c r="R2866" s="10" t="s">
        <v>8314</v>
      </c>
      <c r="S2866" t="s">
        <v>8315</v>
      </c>
      <c r="T2866" s="14">
        <f t="shared" si="274"/>
        <v>42172.613506944443</v>
      </c>
      <c r="U2866" s="14">
        <f t="shared" si="275"/>
        <v>42202.554166666669</v>
      </c>
      <c r="V2866">
        <f t="shared" si="276"/>
        <v>2015</v>
      </c>
    </row>
    <row r="2867" spans="1:22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>
        <f t="shared" si="271"/>
        <v>1444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72"/>
        <v>0</v>
      </c>
      <c r="Q2867">
        <f t="shared" si="273"/>
        <v>0</v>
      </c>
      <c r="R2867" s="10" t="s">
        <v>8314</v>
      </c>
      <c r="S2867" t="s">
        <v>8315</v>
      </c>
      <c r="T2867" s="14">
        <f t="shared" si="274"/>
        <v>41950.114108796297</v>
      </c>
      <c r="U2867" s="14">
        <f t="shared" si="275"/>
        <v>42010.114108796297</v>
      </c>
      <c r="V2867">
        <f t="shared" si="276"/>
        <v>2014</v>
      </c>
    </row>
    <row r="2868" spans="1:22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 t="shared" si="271"/>
        <v>2523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72"/>
        <v>1</v>
      </c>
      <c r="Q2868">
        <f t="shared" si="273"/>
        <v>22.5</v>
      </c>
      <c r="R2868" s="10" t="s">
        <v>8314</v>
      </c>
      <c r="S2868" t="s">
        <v>8315</v>
      </c>
      <c r="T2868" s="14">
        <f t="shared" si="274"/>
        <v>42627.955104166671</v>
      </c>
      <c r="U2868" s="14">
        <f t="shared" si="275"/>
        <v>42657.916666666672</v>
      </c>
      <c r="V2868">
        <f t="shared" si="276"/>
        <v>2016</v>
      </c>
    </row>
    <row r="2869" spans="1:22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 t="shared" si="271"/>
        <v>1502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72"/>
        <v>20</v>
      </c>
      <c r="Q2869">
        <f t="shared" si="273"/>
        <v>50.4</v>
      </c>
      <c r="R2869" s="10" t="s">
        <v>8314</v>
      </c>
      <c r="S2869" t="s">
        <v>8315</v>
      </c>
      <c r="T2869" s="14">
        <f t="shared" si="274"/>
        <v>42531.195277777777</v>
      </c>
      <c r="U2869" s="14">
        <f t="shared" si="275"/>
        <v>42555.166666666672</v>
      </c>
      <c r="V2869">
        <f t="shared" si="276"/>
        <v>2016</v>
      </c>
    </row>
    <row r="2870" spans="1:22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 t="shared" si="271"/>
        <v>10651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72"/>
        <v>42</v>
      </c>
      <c r="Q2870">
        <f t="shared" si="273"/>
        <v>105.03</v>
      </c>
      <c r="R2870" s="10" t="s">
        <v>8314</v>
      </c>
      <c r="S2870" t="s">
        <v>8315</v>
      </c>
      <c r="T2870" s="14">
        <f t="shared" si="274"/>
        <v>42618.827013888891</v>
      </c>
      <c r="U2870" s="14">
        <f t="shared" si="275"/>
        <v>42648.827013888891</v>
      </c>
      <c r="V2870">
        <f t="shared" si="276"/>
        <v>2016</v>
      </c>
    </row>
    <row r="2871" spans="1:22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 t="shared" si="271"/>
        <v>10089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72"/>
        <v>1</v>
      </c>
      <c r="Q2871">
        <f t="shared" si="273"/>
        <v>35.4</v>
      </c>
      <c r="R2871" s="10" t="s">
        <v>8314</v>
      </c>
      <c r="S2871" t="s">
        <v>8315</v>
      </c>
      <c r="T2871" s="14">
        <f t="shared" si="274"/>
        <v>42540.593530092592</v>
      </c>
      <c r="U2871" s="14">
        <f t="shared" si="275"/>
        <v>42570.593530092592</v>
      </c>
      <c r="V2871">
        <f t="shared" si="276"/>
        <v>2016</v>
      </c>
    </row>
    <row r="2872" spans="1:22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 t="shared" si="271"/>
        <v>2875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72"/>
        <v>15</v>
      </c>
      <c r="Q2872">
        <f t="shared" si="273"/>
        <v>83.33</v>
      </c>
      <c r="R2872" s="10" t="s">
        <v>8314</v>
      </c>
      <c r="S2872" t="s">
        <v>8315</v>
      </c>
      <c r="T2872" s="14">
        <f t="shared" si="274"/>
        <v>41746.189409722225</v>
      </c>
      <c r="U2872" s="14">
        <f t="shared" si="275"/>
        <v>41776.189409722225</v>
      </c>
      <c r="V2872">
        <f t="shared" si="276"/>
        <v>2014</v>
      </c>
    </row>
    <row r="2873" spans="1:22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 t="shared" si="271"/>
        <v>5234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72"/>
        <v>5</v>
      </c>
      <c r="Q2873">
        <f t="shared" si="273"/>
        <v>35.92</v>
      </c>
      <c r="R2873" s="10" t="s">
        <v>8314</v>
      </c>
      <c r="S2873" t="s">
        <v>8315</v>
      </c>
      <c r="T2873" s="14">
        <f t="shared" si="274"/>
        <v>41974.738576388889</v>
      </c>
      <c r="U2873" s="14">
        <f t="shared" si="275"/>
        <v>41994.738576388889</v>
      </c>
      <c r="V2873">
        <f t="shared" si="276"/>
        <v>2014</v>
      </c>
    </row>
    <row r="2874" spans="1:22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>
        <f t="shared" si="271"/>
        <v>1500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72"/>
        <v>0</v>
      </c>
      <c r="Q2874">
        <f t="shared" si="273"/>
        <v>0</v>
      </c>
      <c r="R2874" s="10" t="s">
        <v>8314</v>
      </c>
      <c r="S2874" t="s">
        <v>8315</v>
      </c>
      <c r="T2874" s="14">
        <f t="shared" si="274"/>
        <v>42115.11618055556</v>
      </c>
      <c r="U2874" s="14">
        <f t="shared" si="275"/>
        <v>42175.11618055556</v>
      </c>
      <c r="V2874">
        <f t="shared" si="276"/>
        <v>2015</v>
      </c>
    </row>
    <row r="2875" spans="1:22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 t="shared" si="271"/>
        <v>1727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72"/>
        <v>38</v>
      </c>
      <c r="Q2875">
        <f t="shared" si="273"/>
        <v>119.13</v>
      </c>
      <c r="R2875" s="10" t="s">
        <v>8314</v>
      </c>
      <c r="S2875" t="s">
        <v>8315</v>
      </c>
      <c r="T2875" s="14">
        <f t="shared" si="274"/>
        <v>42002.817488425921</v>
      </c>
      <c r="U2875" s="14">
        <f t="shared" si="275"/>
        <v>42032.817488425921</v>
      </c>
      <c r="V2875">
        <f t="shared" si="276"/>
        <v>2014</v>
      </c>
    </row>
    <row r="2876" spans="1:22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 t="shared" si="271"/>
        <v>2636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72"/>
        <v>5</v>
      </c>
      <c r="Q2876">
        <f t="shared" si="273"/>
        <v>90.33</v>
      </c>
      <c r="R2876" s="10" t="s">
        <v>8314</v>
      </c>
      <c r="S2876" t="s">
        <v>8315</v>
      </c>
      <c r="T2876" s="14">
        <f t="shared" si="274"/>
        <v>42722.84474537037</v>
      </c>
      <c r="U2876" s="14">
        <f t="shared" si="275"/>
        <v>42752.84474537037</v>
      </c>
      <c r="V2876">
        <f t="shared" si="276"/>
        <v>2016</v>
      </c>
    </row>
    <row r="2877" spans="1:22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 t="shared" si="271"/>
        <v>10004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72"/>
        <v>0</v>
      </c>
      <c r="Q2877">
        <f t="shared" si="273"/>
        <v>2.33</v>
      </c>
      <c r="R2877" s="10" t="s">
        <v>8314</v>
      </c>
      <c r="S2877" t="s">
        <v>8315</v>
      </c>
      <c r="T2877" s="14">
        <f t="shared" si="274"/>
        <v>42465.128391203703</v>
      </c>
      <c r="U2877" s="14">
        <f t="shared" si="275"/>
        <v>42495.128391203703</v>
      </c>
      <c r="V2877">
        <f t="shared" si="276"/>
        <v>2016</v>
      </c>
    </row>
    <row r="2878" spans="1:22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>
        <f t="shared" si="271"/>
        <v>75000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72"/>
        <v>0</v>
      </c>
      <c r="Q2878">
        <f t="shared" si="273"/>
        <v>0</v>
      </c>
      <c r="R2878" s="10" t="s">
        <v>8314</v>
      </c>
      <c r="S2878" t="s">
        <v>8315</v>
      </c>
      <c r="T2878" s="14">
        <f t="shared" si="274"/>
        <v>42171.743969907402</v>
      </c>
      <c r="U2878" s="14">
        <f t="shared" si="275"/>
        <v>42201.743969907402</v>
      </c>
      <c r="V2878">
        <f t="shared" si="276"/>
        <v>2015</v>
      </c>
    </row>
    <row r="2879" spans="1:22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 t="shared" si="271"/>
        <v>3325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72"/>
        <v>11</v>
      </c>
      <c r="Q2879">
        <f t="shared" si="273"/>
        <v>108.33</v>
      </c>
      <c r="R2879" s="10" t="s">
        <v>8314</v>
      </c>
      <c r="S2879" t="s">
        <v>8315</v>
      </c>
      <c r="T2879" s="14">
        <f t="shared" si="274"/>
        <v>42672.955138888887</v>
      </c>
      <c r="U2879" s="14">
        <f t="shared" si="275"/>
        <v>42704.708333333328</v>
      </c>
      <c r="V2879">
        <f t="shared" si="276"/>
        <v>2016</v>
      </c>
    </row>
    <row r="2880" spans="1:22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 t="shared" si="271"/>
        <v>1532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72"/>
        <v>2</v>
      </c>
      <c r="Q2880">
        <f t="shared" si="273"/>
        <v>15.75</v>
      </c>
      <c r="R2880" s="10" t="s">
        <v>8314</v>
      </c>
      <c r="S2880" t="s">
        <v>8315</v>
      </c>
      <c r="T2880" s="14">
        <f t="shared" si="274"/>
        <v>42128.615682870368</v>
      </c>
      <c r="U2880" s="14">
        <f t="shared" si="275"/>
        <v>42188.615682870368</v>
      </c>
      <c r="V2880">
        <f t="shared" si="276"/>
        <v>2015</v>
      </c>
    </row>
    <row r="2881" spans="1:22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 t="shared" si="271"/>
        <v>5615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72"/>
        <v>0</v>
      </c>
      <c r="Q2881">
        <f t="shared" si="273"/>
        <v>29</v>
      </c>
      <c r="R2881" s="10" t="s">
        <v>8314</v>
      </c>
      <c r="S2881" t="s">
        <v>8315</v>
      </c>
      <c r="T2881" s="14">
        <f t="shared" si="274"/>
        <v>42359.725243055553</v>
      </c>
      <c r="U2881" s="14">
        <f t="shared" si="275"/>
        <v>42389.725243055553</v>
      </c>
      <c r="V2881">
        <f t="shared" si="276"/>
        <v>2015</v>
      </c>
    </row>
    <row r="2882" spans="1:22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 t="shared" si="271"/>
        <v>7400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72"/>
        <v>23</v>
      </c>
      <c r="Q2882">
        <f t="shared" si="273"/>
        <v>96.55</v>
      </c>
      <c r="R2882" s="10" t="s">
        <v>8314</v>
      </c>
      <c r="S2882" t="s">
        <v>8315</v>
      </c>
      <c r="T2882" s="14">
        <f t="shared" si="274"/>
        <v>42192.905694444446</v>
      </c>
      <c r="U2882" s="14">
        <f t="shared" si="275"/>
        <v>42236.711805555555</v>
      </c>
      <c r="V2882">
        <f t="shared" si="276"/>
        <v>2015</v>
      </c>
    </row>
    <row r="2883" spans="1:22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>
        <f t="shared" si="271"/>
        <v>2750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si="272"/>
        <v>0</v>
      </c>
      <c r="Q2883">
        <f t="shared" si="273"/>
        <v>0</v>
      </c>
      <c r="R2883" s="10" t="s">
        <v>8314</v>
      </c>
      <c r="S2883" t="s">
        <v>8315</v>
      </c>
      <c r="T2883" s="14">
        <f t="shared" si="274"/>
        <v>41916.597638888888</v>
      </c>
      <c r="U2883" s="14">
        <f t="shared" si="275"/>
        <v>41976.639305555553</v>
      </c>
      <c r="V2883">
        <f t="shared" si="276"/>
        <v>2014</v>
      </c>
    </row>
    <row r="2884" spans="1:22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 t="shared" si="271"/>
        <v>501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72"/>
        <v>34</v>
      </c>
      <c r="Q2884">
        <f t="shared" si="273"/>
        <v>63</v>
      </c>
      <c r="R2884" s="10" t="s">
        <v>8314</v>
      </c>
      <c r="S2884" t="s">
        <v>8315</v>
      </c>
      <c r="T2884" s="14">
        <f t="shared" si="274"/>
        <v>42461.596273148149</v>
      </c>
      <c r="U2884" s="14">
        <f t="shared" si="275"/>
        <v>42491.596273148149</v>
      </c>
      <c r="V2884">
        <f t="shared" si="276"/>
        <v>2016</v>
      </c>
    </row>
    <row r="2885" spans="1:22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 t="shared" si="271"/>
        <v>5954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72"/>
        <v>19</v>
      </c>
      <c r="Q2885">
        <f t="shared" si="273"/>
        <v>381.6</v>
      </c>
      <c r="R2885" s="10" t="s">
        <v>8314</v>
      </c>
      <c r="S2885" t="s">
        <v>8315</v>
      </c>
      <c r="T2885" s="14">
        <f t="shared" si="274"/>
        <v>42370.90320601852</v>
      </c>
      <c r="U2885" s="14">
        <f t="shared" si="275"/>
        <v>42406.207638888889</v>
      </c>
      <c r="V2885">
        <f t="shared" si="276"/>
        <v>2016</v>
      </c>
    </row>
    <row r="2886" spans="1:22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 t="shared" si="271"/>
        <v>22593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72"/>
        <v>0</v>
      </c>
      <c r="Q2886">
        <f t="shared" si="273"/>
        <v>46.25</v>
      </c>
      <c r="R2886" s="10" t="s">
        <v>8314</v>
      </c>
      <c r="S2886" t="s">
        <v>8315</v>
      </c>
      <c r="T2886" s="14">
        <f t="shared" si="274"/>
        <v>41948.727256944447</v>
      </c>
      <c r="U2886" s="14">
        <f t="shared" si="275"/>
        <v>41978.727256944447</v>
      </c>
      <c r="V2886">
        <f t="shared" si="276"/>
        <v>2014</v>
      </c>
    </row>
    <row r="2887" spans="1:22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 t="shared" si="271"/>
        <v>265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72"/>
        <v>33</v>
      </c>
      <c r="Q2887">
        <f t="shared" si="273"/>
        <v>26</v>
      </c>
      <c r="R2887" s="10" t="s">
        <v>8314</v>
      </c>
      <c r="S2887" t="s">
        <v>8315</v>
      </c>
      <c r="T2887" s="14">
        <f t="shared" si="274"/>
        <v>42047.07640046296</v>
      </c>
      <c r="U2887" s="14">
        <f t="shared" si="275"/>
        <v>42077.034733796296</v>
      </c>
      <c r="V2887">
        <f t="shared" si="276"/>
        <v>2015</v>
      </c>
    </row>
    <row r="2888" spans="1:22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 t="shared" si="271"/>
        <v>105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72"/>
        <v>5</v>
      </c>
      <c r="Q2888">
        <f t="shared" si="273"/>
        <v>10</v>
      </c>
      <c r="R2888" s="10" t="s">
        <v>8314</v>
      </c>
      <c r="S2888" t="s">
        <v>8315</v>
      </c>
      <c r="T2888" s="14">
        <f t="shared" si="274"/>
        <v>42261.632916666669</v>
      </c>
      <c r="U2888" s="14">
        <f t="shared" si="275"/>
        <v>42266.165972222225</v>
      </c>
      <c r="V2888">
        <f t="shared" si="276"/>
        <v>2015</v>
      </c>
    </row>
    <row r="2889" spans="1:22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 t="shared" si="271"/>
        <v>1503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72"/>
        <v>0</v>
      </c>
      <c r="Q2889">
        <f t="shared" si="273"/>
        <v>5</v>
      </c>
      <c r="R2889" s="10" t="s">
        <v>8314</v>
      </c>
      <c r="S2889" t="s">
        <v>8315</v>
      </c>
      <c r="T2889" s="14">
        <f t="shared" si="274"/>
        <v>41985.427361111113</v>
      </c>
      <c r="U2889" s="14">
        <f t="shared" si="275"/>
        <v>42015.427361111113</v>
      </c>
      <c r="V2889">
        <f t="shared" si="276"/>
        <v>2014</v>
      </c>
    </row>
    <row r="2890" spans="1:22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>
        <f t="shared" si="271"/>
        <v>15000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72"/>
        <v>0</v>
      </c>
      <c r="Q2890">
        <f t="shared" si="273"/>
        <v>0</v>
      </c>
      <c r="R2890" s="10" t="s">
        <v>8314</v>
      </c>
      <c r="S2890" t="s">
        <v>8315</v>
      </c>
      <c r="T2890" s="14">
        <f t="shared" si="274"/>
        <v>41922.535185185188</v>
      </c>
      <c r="U2890" s="14">
        <f t="shared" si="275"/>
        <v>41930.207638888889</v>
      </c>
      <c r="V2890">
        <f t="shared" si="276"/>
        <v>2014</v>
      </c>
    </row>
    <row r="2891" spans="1:22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 t="shared" si="271"/>
        <v>2071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72"/>
        <v>38</v>
      </c>
      <c r="Q2891">
        <f t="shared" si="273"/>
        <v>81.569999999999993</v>
      </c>
      <c r="R2891" s="10" t="s">
        <v>8314</v>
      </c>
      <c r="S2891" t="s">
        <v>8315</v>
      </c>
      <c r="T2891" s="14">
        <f t="shared" si="274"/>
        <v>41850.863252314812</v>
      </c>
      <c r="U2891" s="14">
        <f t="shared" si="275"/>
        <v>41880.863252314812</v>
      </c>
      <c r="V2891">
        <f t="shared" si="276"/>
        <v>2014</v>
      </c>
    </row>
    <row r="2892" spans="1:22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 t="shared" si="271"/>
        <v>1011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72"/>
        <v>1</v>
      </c>
      <c r="Q2892">
        <f t="shared" si="273"/>
        <v>7</v>
      </c>
      <c r="R2892" s="10" t="s">
        <v>8314</v>
      </c>
      <c r="S2892" t="s">
        <v>8315</v>
      </c>
      <c r="T2892" s="14">
        <f t="shared" si="274"/>
        <v>41831.742962962962</v>
      </c>
      <c r="U2892" s="14">
        <f t="shared" si="275"/>
        <v>41860.125</v>
      </c>
      <c r="V2892">
        <f t="shared" si="276"/>
        <v>2014</v>
      </c>
    </row>
    <row r="2893" spans="1:22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 t="shared" si="271"/>
        <v>5137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72"/>
        <v>3</v>
      </c>
      <c r="Q2893">
        <f t="shared" si="273"/>
        <v>27.3</v>
      </c>
      <c r="R2893" s="10" t="s">
        <v>8314</v>
      </c>
      <c r="S2893" t="s">
        <v>8315</v>
      </c>
      <c r="T2893" s="14">
        <f t="shared" si="274"/>
        <v>42415.883425925931</v>
      </c>
      <c r="U2893" s="14">
        <f t="shared" si="275"/>
        <v>42475.84175925926</v>
      </c>
      <c r="V2893">
        <f t="shared" si="276"/>
        <v>2016</v>
      </c>
    </row>
    <row r="2894" spans="1:22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 t="shared" si="271"/>
        <v>3000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72"/>
        <v>9</v>
      </c>
      <c r="Q2894">
        <f t="shared" si="273"/>
        <v>29.41</v>
      </c>
      <c r="R2894" s="10" t="s">
        <v>8314</v>
      </c>
      <c r="S2894" t="s">
        <v>8315</v>
      </c>
      <c r="T2894" s="14">
        <f t="shared" si="274"/>
        <v>41869.714166666665</v>
      </c>
      <c r="U2894" s="14">
        <f t="shared" si="275"/>
        <v>41876.875</v>
      </c>
      <c r="V2894">
        <f t="shared" si="276"/>
        <v>2014</v>
      </c>
    </row>
    <row r="2895" spans="1:22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 t="shared" si="271"/>
        <v>2513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72"/>
        <v>1</v>
      </c>
      <c r="Q2895">
        <f t="shared" si="273"/>
        <v>12.5</v>
      </c>
      <c r="R2895" s="10" t="s">
        <v>8314</v>
      </c>
      <c r="S2895" t="s">
        <v>8315</v>
      </c>
      <c r="T2895" s="14">
        <f t="shared" si="274"/>
        <v>41953.773090277777</v>
      </c>
      <c r="U2895" s="14">
        <f t="shared" si="275"/>
        <v>42013.083333333328</v>
      </c>
      <c r="V2895">
        <f t="shared" si="276"/>
        <v>2014</v>
      </c>
    </row>
    <row r="2896" spans="1:22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>
        <f t="shared" si="271"/>
        <v>25000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72"/>
        <v>0</v>
      </c>
      <c r="Q2896">
        <f t="shared" si="273"/>
        <v>0</v>
      </c>
      <c r="R2896" s="10" t="s">
        <v>8314</v>
      </c>
      <c r="S2896" t="s">
        <v>8315</v>
      </c>
      <c r="T2896" s="14">
        <f t="shared" si="274"/>
        <v>42037.986284722225</v>
      </c>
      <c r="U2896" s="14">
        <f t="shared" si="275"/>
        <v>42097.944618055553</v>
      </c>
      <c r="V2896">
        <f t="shared" si="276"/>
        <v>2015</v>
      </c>
    </row>
    <row r="2897" spans="1:22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 t="shared" si="271"/>
        <v>262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72"/>
        <v>5</v>
      </c>
      <c r="Q2897">
        <f t="shared" si="273"/>
        <v>5.75</v>
      </c>
      <c r="R2897" s="10" t="s">
        <v>8314</v>
      </c>
      <c r="S2897" t="s">
        <v>8315</v>
      </c>
      <c r="T2897" s="14">
        <f t="shared" si="274"/>
        <v>41811.555462962962</v>
      </c>
      <c r="U2897" s="14">
        <f t="shared" si="275"/>
        <v>41812.875</v>
      </c>
      <c r="V2897">
        <f t="shared" si="276"/>
        <v>2014</v>
      </c>
    </row>
    <row r="2898" spans="1:22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 t="shared" si="271"/>
        <v>1813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72"/>
        <v>21</v>
      </c>
      <c r="Q2898">
        <f t="shared" si="273"/>
        <v>52.08</v>
      </c>
      <c r="R2898" s="10" t="s">
        <v>8314</v>
      </c>
      <c r="S2898" t="s">
        <v>8315</v>
      </c>
      <c r="T2898" s="14">
        <f t="shared" si="274"/>
        <v>42701.908807870372</v>
      </c>
      <c r="U2898" s="14">
        <f t="shared" si="275"/>
        <v>42716.25</v>
      </c>
      <c r="V2898">
        <f t="shared" si="276"/>
        <v>2016</v>
      </c>
    </row>
    <row r="2899" spans="1:22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 t="shared" si="271"/>
        <v>6275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72"/>
        <v>5</v>
      </c>
      <c r="Q2899">
        <f t="shared" si="273"/>
        <v>183.33</v>
      </c>
      <c r="R2899" s="10" t="s">
        <v>8314</v>
      </c>
      <c r="S2899" t="s">
        <v>8315</v>
      </c>
      <c r="T2899" s="14">
        <f t="shared" si="274"/>
        <v>42258.646504629629</v>
      </c>
      <c r="U2899" s="14">
        <f t="shared" si="275"/>
        <v>42288.645196759258</v>
      </c>
      <c r="V2899">
        <f t="shared" si="276"/>
        <v>2015</v>
      </c>
    </row>
    <row r="2900" spans="1:22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 t="shared" si="271"/>
        <v>3908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72"/>
        <v>4</v>
      </c>
      <c r="Q2900">
        <f t="shared" si="273"/>
        <v>26.33</v>
      </c>
      <c r="R2900" s="10" t="s">
        <v>8314</v>
      </c>
      <c r="S2900" t="s">
        <v>8315</v>
      </c>
      <c r="T2900" s="14">
        <f t="shared" si="274"/>
        <v>42278.664965277778</v>
      </c>
      <c r="U2900" s="14">
        <f t="shared" si="275"/>
        <v>42308.664965277778</v>
      </c>
      <c r="V2900">
        <f t="shared" si="276"/>
        <v>2015</v>
      </c>
    </row>
    <row r="2901" spans="1:22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>
        <f t="shared" si="271"/>
        <v>5000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72"/>
        <v>0</v>
      </c>
      <c r="Q2901">
        <f t="shared" si="273"/>
        <v>0</v>
      </c>
      <c r="R2901" s="10" t="s">
        <v>8314</v>
      </c>
      <c r="S2901" t="s">
        <v>8315</v>
      </c>
      <c r="T2901" s="14">
        <f t="shared" si="274"/>
        <v>42515.078217592592</v>
      </c>
      <c r="U2901" s="14">
        <f t="shared" si="275"/>
        <v>42575.078217592592</v>
      </c>
      <c r="V2901">
        <f t="shared" si="276"/>
        <v>2016</v>
      </c>
    </row>
    <row r="2902" spans="1:22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 t="shared" si="271"/>
        <v>4453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72"/>
        <v>62</v>
      </c>
      <c r="Q2902">
        <f t="shared" si="273"/>
        <v>486.43</v>
      </c>
      <c r="R2902" s="10" t="s">
        <v>8314</v>
      </c>
      <c r="S2902" t="s">
        <v>8315</v>
      </c>
      <c r="T2902" s="14">
        <f t="shared" si="274"/>
        <v>41830.234166666669</v>
      </c>
      <c r="U2902" s="14">
        <f t="shared" si="275"/>
        <v>41860.234166666669</v>
      </c>
      <c r="V2902">
        <f t="shared" si="276"/>
        <v>2014</v>
      </c>
    </row>
    <row r="2903" spans="1:22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 t="shared" si="271"/>
        <v>378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72"/>
        <v>1</v>
      </c>
      <c r="Q2903">
        <f t="shared" si="273"/>
        <v>3</v>
      </c>
      <c r="R2903" s="10" t="s">
        <v>8314</v>
      </c>
      <c r="S2903" t="s">
        <v>8315</v>
      </c>
      <c r="T2903" s="14">
        <f t="shared" si="274"/>
        <v>41982.904386574075</v>
      </c>
      <c r="U2903" s="14">
        <f t="shared" si="275"/>
        <v>42042.904386574075</v>
      </c>
      <c r="V2903">
        <f t="shared" si="276"/>
        <v>2014</v>
      </c>
    </row>
    <row r="2904" spans="1:22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 t="shared" si="271"/>
        <v>75013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72"/>
        <v>0</v>
      </c>
      <c r="Q2904">
        <f t="shared" si="273"/>
        <v>25</v>
      </c>
      <c r="R2904" s="10" t="s">
        <v>8314</v>
      </c>
      <c r="S2904" t="s">
        <v>8315</v>
      </c>
      <c r="T2904" s="14">
        <f t="shared" si="274"/>
        <v>42210.439768518518</v>
      </c>
      <c r="U2904" s="14">
        <f t="shared" si="275"/>
        <v>42240.439768518518</v>
      </c>
      <c r="V2904">
        <f t="shared" si="276"/>
        <v>2015</v>
      </c>
    </row>
    <row r="2905" spans="1:22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 t="shared" si="271"/>
        <v>2520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72"/>
        <v>1</v>
      </c>
      <c r="Q2905">
        <f t="shared" si="273"/>
        <v>9.75</v>
      </c>
      <c r="R2905" s="10" t="s">
        <v>8314</v>
      </c>
      <c r="S2905" t="s">
        <v>8315</v>
      </c>
      <c r="T2905" s="14">
        <f t="shared" si="274"/>
        <v>42196.166874999995</v>
      </c>
      <c r="U2905" s="14">
        <f t="shared" si="275"/>
        <v>42256.166874999995</v>
      </c>
      <c r="V2905">
        <f t="shared" si="276"/>
        <v>2015</v>
      </c>
    </row>
    <row r="2906" spans="1:22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 t="shared" si="271"/>
        <v>788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72"/>
        <v>5</v>
      </c>
      <c r="Q2906">
        <f t="shared" si="273"/>
        <v>18.75</v>
      </c>
      <c r="R2906" s="10" t="s">
        <v>8314</v>
      </c>
      <c r="S2906" t="s">
        <v>8315</v>
      </c>
      <c r="T2906" s="14">
        <f t="shared" si="274"/>
        <v>41940.967951388891</v>
      </c>
      <c r="U2906" s="14">
        <f t="shared" si="275"/>
        <v>41952.5</v>
      </c>
      <c r="V2906">
        <f t="shared" si="276"/>
        <v>2014</v>
      </c>
    </row>
    <row r="2907" spans="1:22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 t="shared" si="271"/>
        <v>2061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72"/>
        <v>18</v>
      </c>
      <c r="Q2907">
        <f t="shared" si="273"/>
        <v>36.590000000000003</v>
      </c>
      <c r="R2907" s="10" t="s">
        <v>8314</v>
      </c>
      <c r="S2907" t="s">
        <v>8315</v>
      </c>
      <c r="T2907" s="14">
        <f t="shared" si="274"/>
        <v>42606.056863425925</v>
      </c>
      <c r="U2907" s="14">
        <f t="shared" si="275"/>
        <v>42620.056863425925</v>
      </c>
      <c r="V2907">
        <f t="shared" si="276"/>
        <v>2016</v>
      </c>
    </row>
    <row r="2908" spans="1:22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 t="shared" si="271"/>
        <v>3283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72"/>
        <v>9</v>
      </c>
      <c r="Q2908">
        <f t="shared" si="273"/>
        <v>80.709999999999994</v>
      </c>
      <c r="R2908" s="10" t="s">
        <v>8314</v>
      </c>
      <c r="S2908" t="s">
        <v>8315</v>
      </c>
      <c r="T2908" s="14">
        <f t="shared" si="274"/>
        <v>42199.648912037039</v>
      </c>
      <c r="U2908" s="14">
        <f t="shared" si="275"/>
        <v>42217.041666666672</v>
      </c>
      <c r="V2908">
        <f t="shared" si="276"/>
        <v>2015</v>
      </c>
    </row>
    <row r="2909" spans="1:22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 t="shared" ref="F2909:F2972" si="277">ROUND(AVERAGE(D2909:E2909),0)</f>
        <v>1251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ref="P2909:P2972" si="278">ROUND(E2909/D2909*100,0)</f>
        <v>0</v>
      </c>
      <c r="Q2909">
        <f t="shared" ref="Q2909:Q2972" si="279">IFERROR(ROUND(E2909/M2909,2),0)</f>
        <v>1</v>
      </c>
      <c r="R2909" s="10" t="s">
        <v>8314</v>
      </c>
      <c r="S2909" t="s">
        <v>8315</v>
      </c>
      <c r="T2909" s="14">
        <f t="shared" ref="T2909:T2972" si="280">(((K2909/60)/60)/24)+DATE(1970,1,1)</f>
        <v>42444.877743055549</v>
      </c>
      <c r="U2909" s="14">
        <f t="shared" ref="U2909:U2972" si="281">(((J2909/60)/60)/24)+DATE(1970,1,1)</f>
        <v>42504.877743055549</v>
      </c>
      <c r="V2909">
        <f t="shared" ref="V2909:V2972" si="282">YEAR(T2909)</f>
        <v>2016</v>
      </c>
    </row>
    <row r="2910" spans="1:22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 t="shared" si="277"/>
        <v>4932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78"/>
        <v>3</v>
      </c>
      <c r="Q2910">
        <f t="shared" si="279"/>
        <v>52.8</v>
      </c>
      <c r="R2910" s="10" t="s">
        <v>8314</v>
      </c>
      <c r="S2910" t="s">
        <v>8315</v>
      </c>
      <c r="T2910" s="14">
        <f t="shared" si="280"/>
        <v>42499.731701388882</v>
      </c>
      <c r="U2910" s="14">
        <f t="shared" si="281"/>
        <v>42529.731701388882</v>
      </c>
      <c r="V2910">
        <f t="shared" si="282"/>
        <v>2016</v>
      </c>
    </row>
    <row r="2911" spans="1:22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 t="shared" si="277"/>
        <v>90010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78"/>
        <v>0</v>
      </c>
      <c r="Q2911">
        <f t="shared" si="279"/>
        <v>20</v>
      </c>
      <c r="R2911" s="10" t="s">
        <v>8314</v>
      </c>
      <c r="S2911" t="s">
        <v>8315</v>
      </c>
      <c r="T2911" s="14">
        <f t="shared" si="280"/>
        <v>41929.266215277778</v>
      </c>
      <c r="U2911" s="14">
        <f t="shared" si="281"/>
        <v>41968.823611111111</v>
      </c>
      <c r="V2911">
        <f t="shared" si="282"/>
        <v>2014</v>
      </c>
    </row>
    <row r="2912" spans="1:22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 t="shared" si="277"/>
        <v>15001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78"/>
        <v>0</v>
      </c>
      <c r="Q2912">
        <f t="shared" si="279"/>
        <v>1</v>
      </c>
      <c r="R2912" s="10" t="s">
        <v>8314</v>
      </c>
      <c r="S2912" t="s">
        <v>8315</v>
      </c>
      <c r="T2912" s="14">
        <f t="shared" si="280"/>
        <v>42107.841284722221</v>
      </c>
      <c r="U2912" s="14">
        <f t="shared" si="281"/>
        <v>42167.841284722221</v>
      </c>
      <c r="V2912">
        <f t="shared" si="282"/>
        <v>2015</v>
      </c>
    </row>
    <row r="2913" spans="1:22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 t="shared" si="277"/>
        <v>1229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78"/>
        <v>37</v>
      </c>
      <c r="Q2913">
        <f t="shared" si="279"/>
        <v>46.93</v>
      </c>
      <c r="R2913" s="10" t="s">
        <v>8314</v>
      </c>
      <c r="S2913" t="s">
        <v>8315</v>
      </c>
      <c r="T2913" s="14">
        <f t="shared" si="280"/>
        <v>42142.768819444449</v>
      </c>
      <c r="U2913" s="14">
        <f t="shared" si="281"/>
        <v>42182.768819444449</v>
      </c>
      <c r="V2913">
        <f t="shared" si="282"/>
        <v>2015</v>
      </c>
    </row>
    <row r="2914" spans="1:22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 t="shared" si="277"/>
        <v>8235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78"/>
        <v>14</v>
      </c>
      <c r="Q2914">
        <f t="shared" si="279"/>
        <v>78.08</v>
      </c>
      <c r="R2914" s="10" t="s">
        <v>8314</v>
      </c>
      <c r="S2914" t="s">
        <v>8315</v>
      </c>
      <c r="T2914" s="14">
        <f t="shared" si="280"/>
        <v>42354.131643518514</v>
      </c>
      <c r="U2914" s="14">
        <f t="shared" si="281"/>
        <v>42384.131643518514</v>
      </c>
      <c r="V2914">
        <f t="shared" si="282"/>
        <v>2015</v>
      </c>
    </row>
    <row r="2915" spans="1:22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 t="shared" si="277"/>
        <v>5001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78"/>
        <v>0</v>
      </c>
      <c r="Q2915">
        <f t="shared" si="279"/>
        <v>1</v>
      </c>
      <c r="R2915" s="10" t="s">
        <v>8314</v>
      </c>
      <c r="S2915" t="s">
        <v>8315</v>
      </c>
      <c r="T2915" s="14">
        <f t="shared" si="280"/>
        <v>41828.922905092593</v>
      </c>
      <c r="U2915" s="14">
        <f t="shared" si="281"/>
        <v>41888.922905092593</v>
      </c>
      <c r="V2915">
        <f t="shared" si="282"/>
        <v>2014</v>
      </c>
    </row>
    <row r="2916" spans="1:22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 t="shared" si="277"/>
        <v>12501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78"/>
        <v>0</v>
      </c>
      <c r="Q2916">
        <f t="shared" si="279"/>
        <v>1</v>
      </c>
      <c r="R2916" s="10" t="s">
        <v>8314</v>
      </c>
      <c r="S2916" t="s">
        <v>8315</v>
      </c>
      <c r="T2916" s="14">
        <f t="shared" si="280"/>
        <v>42017.907337962963</v>
      </c>
      <c r="U2916" s="14">
        <f t="shared" si="281"/>
        <v>42077.865671296298</v>
      </c>
      <c r="V2916">
        <f t="shared" si="282"/>
        <v>2015</v>
      </c>
    </row>
    <row r="2917" spans="1:22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 t="shared" si="277"/>
        <v>806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78"/>
        <v>61</v>
      </c>
      <c r="Q2917">
        <f t="shared" si="279"/>
        <v>203.67</v>
      </c>
      <c r="R2917" s="10" t="s">
        <v>8314</v>
      </c>
      <c r="S2917" t="s">
        <v>8315</v>
      </c>
      <c r="T2917" s="14">
        <f t="shared" si="280"/>
        <v>42415.398032407407</v>
      </c>
      <c r="U2917" s="14">
        <f t="shared" si="281"/>
        <v>42445.356365740736</v>
      </c>
      <c r="V2917">
        <f t="shared" si="282"/>
        <v>2016</v>
      </c>
    </row>
    <row r="2918" spans="1:22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 t="shared" si="277"/>
        <v>998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78"/>
        <v>8</v>
      </c>
      <c r="Q2918">
        <f t="shared" si="279"/>
        <v>20.71</v>
      </c>
      <c r="R2918" s="10" t="s">
        <v>8314</v>
      </c>
      <c r="S2918" t="s">
        <v>8315</v>
      </c>
      <c r="T2918" s="14">
        <f t="shared" si="280"/>
        <v>41755.476724537039</v>
      </c>
      <c r="U2918" s="14">
        <f t="shared" si="281"/>
        <v>41778.476724537039</v>
      </c>
      <c r="V2918">
        <f t="shared" si="282"/>
        <v>2014</v>
      </c>
    </row>
    <row r="2919" spans="1:22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 t="shared" si="277"/>
        <v>1219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78"/>
        <v>22</v>
      </c>
      <c r="Q2919">
        <f t="shared" si="279"/>
        <v>48.56</v>
      </c>
      <c r="R2919" s="10" t="s">
        <v>8314</v>
      </c>
      <c r="S2919" t="s">
        <v>8315</v>
      </c>
      <c r="T2919" s="14">
        <f t="shared" si="280"/>
        <v>42245.234340277777</v>
      </c>
      <c r="U2919" s="14">
        <f t="shared" si="281"/>
        <v>42263.234340277777</v>
      </c>
      <c r="V2919">
        <f t="shared" si="282"/>
        <v>2015</v>
      </c>
    </row>
    <row r="2920" spans="1:22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 t="shared" si="277"/>
        <v>3181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78"/>
        <v>27</v>
      </c>
      <c r="Q2920">
        <f t="shared" si="279"/>
        <v>68.099999999999994</v>
      </c>
      <c r="R2920" s="10" t="s">
        <v>8314</v>
      </c>
      <c r="S2920" t="s">
        <v>8315</v>
      </c>
      <c r="T2920" s="14">
        <f t="shared" si="280"/>
        <v>42278.629710648151</v>
      </c>
      <c r="U2920" s="14">
        <f t="shared" si="281"/>
        <v>42306.629710648151</v>
      </c>
      <c r="V2920">
        <f t="shared" si="282"/>
        <v>2015</v>
      </c>
    </row>
    <row r="2921" spans="1:22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 t="shared" si="277"/>
        <v>326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78"/>
        <v>9</v>
      </c>
      <c r="Q2921">
        <f t="shared" si="279"/>
        <v>8.5</v>
      </c>
      <c r="R2921" s="10" t="s">
        <v>8314</v>
      </c>
      <c r="S2921" t="s">
        <v>8315</v>
      </c>
      <c r="T2921" s="14">
        <f t="shared" si="280"/>
        <v>41826.61954861111</v>
      </c>
      <c r="U2921" s="14">
        <f t="shared" si="281"/>
        <v>41856.61954861111</v>
      </c>
      <c r="V2921">
        <f t="shared" si="282"/>
        <v>2014</v>
      </c>
    </row>
    <row r="2922" spans="1:22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 t="shared" si="277"/>
        <v>1586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78"/>
        <v>27</v>
      </c>
      <c r="Q2922">
        <f t="shared" si="279"/>
        <v>51.62</v>
      </c>
      <c r="R2922" s="10" t="s">
        <v>8314</v>
      </c>
      <c r="S2922" t="s">
        <v>8315</v>
      </c>
      <c r="T2922" s="14">
        <f t="shared" si="280"/>
        <v>42058.792476851857</v>
      </c>
      <c r="U2922" s="14">
        <f t="shared" si="281"/>
        <v>42088.750810185185</v>
      </c>
      <c r="V2922">
        <f t="shared" si="282"/>
        <v>2015</v>
      </c>
    </row>
    <row r="2923" spans="1:22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 t="shared" si="277"/>
        <v>115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78"/>
        <v>129</v>
      </c>
      <c r="Q2923">
        <f t="shared" si="279"/>
        <v>43</v>
      </c>
      <c r="R2923" s="10" t="s">
        <v>8314</v>
      </c>
      <c r="S2923" t="s">
        <v>8356</v>
      </c>
      <c r="T2923" s="14">
        <f t="shared" si="280"/>
        <v>41877.886620370373</v>
      </c>
      <c r="U2923" s="14">
        <f t="shared" si="281"/>
        <v>41907.886620370373</v>
      </c>
      <c r="V2923">
        <f t="shared" si="282"/>
        <v>2014</v>
      </c>
    </row>
    <row r="2924" spans="1:22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8">
        <f t="shared" si="277"/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78"/>
        <v>100</v>
      </c>
      <c r="Q2924">
        <f t="shared" si="279"/>
        <v>83.33</v>
      </c>
      <c r="R2924" s="10" t="s">
        <v>8314</v>
      </c>
      <c r="S2924" t="s">
        <v>8356</v>
      </c>
      <c r="T2924" s="14">
        <f t="shared" si="280"/>
        <v>42097.874155092592</v>
      </c>
      <c r="U2924" s="14">
        <f t="shared" si="281"/>
        <v>42142.874155092592</v>
      </c>
      <c r="V2924">
        <f t="shared" si="282"/>
        <v>2015</v>
      </c>
    </row>
    <row r="2925" spans="1:22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 t="shared" si="277"/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78"/>
        <v>100</v>
      </c>
      <c r="Q2925">
        <f t="shared" si="279"/>
        <v>30</v>
      </c>
      <c r="R2925" s="10" t="s">
        <v>8314</v>
      </c>
      <c r="S2925" t="s">
        <v>8356</v>
      </c>
      <c r="T2925" s="14">
        <f t="shared" si="280"/>
        <v>42013.15253472222</v>
      </c>
      <c r="U2925" s="14">
        <f t="shared" si="281"/>
        <v>42028.125</v>
      </c>
      <c r="V2925">
        <f t="shared" si="282"/>
        <v>2015</v>
      </c>
    </row>
    <row r="2926" spans="1:22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 t="shared" si="277"/>
        <v>25400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78"/>
        <v>103</v>
      </c>
      <c r="Q2926">
        <f t="shared" si="279"/>
        <v>175.51</v>
      </c>
      <c r="R2926" s="10" t="s">
        <v>8314</v>
      </c>
      <c r="S2926" t="s">
        <v>8356</v>
      </c>
      <c r="T2926" s="14">
        <f t="shared" si="280"/>
        <v>42103.556828703702</v>
      </c>
      <c r="U2926" s="14">
        <f t="shared" si="281"/>
        <v>42133.165972222225</v>
      </c>
      <c r="V2926">
        <f t="shared" si="282"/>
        <v>2015</v>
      </c>
    </row>
    <row r="2927" spans="1:22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 t="shared" si="277"/>
        <v>45550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78"/>
        <v>102</v>
      </c>
      <c r="Q2927">
        <f t="shared" si="279"/>
        <v>231.66</v>
      </c>
      <c r="R2927" s="10" t="s">
        <v>8314</v>
      </c>
      <c r="S2927" t="s">
        <v>8356</v>
      </c>
      <c r="T2927" s="14">
        <f t="shared" si="280"/>
        <v>41863.584120370368</v>
      </c>
      <c r="U2927" s="14">
        <f t="shared" si="281"/>
        <v>41893.584120370368</v>
      </c>
      <c r="V2927">
        <f t="shared" si="282"/>
        <v>2014</v>
      </c>
    </row>
    <row r="2928" spans="1:22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 t="shared" si="277"/>
        <v>3375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78"/>
        <v>125</v>
      </c>
      <c r="Q2928">
        <f t="shared" si="279"/>
        <v>75</v>
      </c>
      <c r="R2928" s="10" t="s">
        <v>8314</v>
      </c>
      <c r="S2928" t="s">
        <v>8356</v>
      </c>
      <c r="T2928" s="14">
        <f t="shared" si="280"/>
        <v>42044.765960648147</v>
      </c>
      <c r="U2928" s="14">
        <f t="shared" si="281"/>
        <v>42058.765960648147</v>
      </c>
      <c r="V2928">
        <f t="shared" si="282"/>
        <v>2015</v>
      </c>
    </row>
    <row r="2929" spans="1:22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 t="shared" si="277"/>
        <v>2078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78"/>
        <v>131</v>
      </c>
      <c r="Q2929">
        <f t="shared" si="279"/>
        <v>112.14</v>
      </c>
      <c r="R2929" s="10" t="s">
        <v>8314</v>
      </c>
      <c r="S2929" t="s">
        <v>8356</v>
      </c>
      <c r="T2929" s="14">
        <f t="shared" si="280"/>
        <v>41806.669317129628</v>
      </c>
      <c r="U2929" s="14">
        <f t="shared" si="281"/>
        <v>41835.208333333336</v>
      </c>
      <c r="V2929">
        <f t="shared" si="282"/>
        <v>2014</v>
      </c>
    </row>
    <row r="2930" spans="1:22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 t="shared" si="277"/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78"/>
        <v>100</v>
      </c>
      <c r="Q2930">
        <f t="shared" si="279"/>
        <v>41.67</v>
      </c>
      <c r="R2930" s="10" t="s">
        <v>8314</v>
      </c>
      <c r="S2930" t="s">
        <v>8356</v>
      </c>
      <c r="T2930" s="14">
        <f t="shared" si="280"/>
        <v>42403.998217592598</v>
      </c>
      <c r="U2930" s="14">
        <f t="shared" si="281"/>
        <v>42433.998217592598</v>
      </c>
      <c r="V2930">
        <f t="shared" si="282"/>
        <v>2016</v>
      </c>
    </row>
    <row r="2931" spans="1:22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 t="shared" si="277"/>
        <v>8083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78"/>
        <v>102</v>
      </c>
      <c r="Q2931">
        <f t="shared" si="279"/>
        <v>255.17</v>
      </c>
      <c r="R2931" s="10" t="s">
        <v>8314</v>
      </c>
      <c r="S2931" t="s">
        <v>8356</v>
      </c>
      <c r="T2931" s="14">
        <f t="shared" si="280"/>
        <v>41754.564328703702</v>
      </c>
      <c r="U2931" s="14">
        <f t="shared" si="281"/>
        <v>41784.564328703702</v>
      </c>
      <c r="V2931">
        <f t="shared" si="282"/>
        <v>2014</v>
      </c>
    </row>
    <row r="2932" spans="1:22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8">
        <f t="shared" si="277"/>
        <v>10046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78"/>
        <v>101</v>
      </c>
      <c r="Q2932">
        <f t="shared" si="279"/>
        <v>162.77000000000001</v>
      </c>
      <c r="R2932" s="10" t="s">
        <v>8314</v>
      </c>
      <c r="S2932" t="s">
        <v>8356</v>
      </c>
      <c r="T2932" s="14">
        <f t="shared" si="280"/>
        <v>42101.584074074075</v>
      </c>
      <c r="U2932" s="14">
        <f t="shared" si="281"/>
        <v>42131.584074074075</v>
      </c>
      <c r="V2932">
        <f t="shared" si="282"/>
        <v>2015</v>
      </c>
    </row>
    <row r="2933" spans="1:22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 t="shared" si="277"/>
        <v>773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78"/>
        <v>106</v>
      </c>
      <c r="Q2933">
        <f t="shared" si="279"/>
        <v>88.33</v>
      </c>
      <c r="R2933" s="10" t="s">
        <v>8314</v>
      </c>
      <c r="S2933" t="s">
        <v>8356</v>
      </c>
      <c r="T2933" s="14">
        <f t="shared" si="280"/>
        <v>41872.291238425925</v>
      </c>
      <c r="U2933" s="14">
        <f t="shared" si="281"/>
        <v>41897.255555555559</v>
      </c>
      <c r="V2933">
        <f t="shared" si="282"/>
        <v>2014</v>
      </c>
    </row>
    <row r="2934" spans="1:22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 t="shared" si="277"/>
        <v>3179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78"/>
        <v>105</v>
      </c>
      <c r="Q2934">
        <f t="shared" si="279"/>
        <v>85.74</v>
      </c>
      <c r="R2934" s="10" t="s">
        <v>8314</v>
      </c>
      <c r="S2934" t="s">
        <v>8356</v>
      </c>
      <c r="T2934" s="14">
        <f t="shared" si="280"/>
        <v>42025.164780092593</v>
      </c>
      <c r="U2934" s="14">
        <f t="shared" si="281"/>
        <v>42056.458333333328</v>
      </c>
      <c r="V2934">
        <f t="shared" si="282"/>
        <v>2015</v>
      </c>
    </row>
    <row r="2935" spans="1:22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 t="shared" si="277"/>
        <v>2535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78"/>
        <v>103</v>
      </c>
      <c r="Q2935">
        <f t="shared" si="279"/>
        <v>47.57</v>
      </c>
      <c r="R2935" s="10" t="s">
        <v>8314</v>
      </c>
      <c r="S2935" t="s">
        <v>8356</v>
      </c>
      <c r="T2935" s="14">
        <f t="shared" si="280"/>
        <v>42495.956631944442</v>
      </c>
      <c r="U2935" s="14">
        <f t="shared" si="281"/>
        <v>42525.956631944442</v>
      </c>
      <c r="V2935">
        <f t="shared" si="282"/>
        <v>2016</v>
      </c>
    </row>
    <row r="2936" spans="1:22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 t="shared" si="277"/>
        <v>2600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78"/>
        <v>108</v>
      </c>
      <c r="Q2936">
        <f t="shared" si="279"/>
        <v>72.97</v>
      </c>
      <c r="R2936" s="10" t="s">
        <v>8314</v>
      </c>
      <c r="S2936" t="s">
        <v>8356</v>
      </c>
      <c r="T2936" s="14">
        <f t="shared" si="280"/>
        <v>41775.636157407411</v>
      </c>
      <c r="U2936" s="14">
        <f t="shared" si="281"/>
        <v>41805.636157407411</v>
      </c>
      <c r="V2936">
        <f t="shared" si="282"/>
        <v>2014</v>
      </c>
    </row>
    <row r="2937" spans="1:22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 t="shared" si="277"/>
        <v>3516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78"/>
        <v>101</v>
      </c>
      <c r="Q2937">
        <f t="shared" si="279"/>
        <v>90.54</v>
      </c>
      <c r="R2937" s="10" t="s">
        <v>8314</v>
      </c>
      <c r="S2937" t="s">
        <v>8356</v>
      </c>
      <c r="T2937" s="14">
        <f t="shared" si="280"/>
        <v>42553.583425925928</v>
      </c>
      <c r="U2937" s="14">
        <f t="shared" si="281"/>
        <v>42611.708333333328</v>
      </c>
      <c r="V2937">
        <f t="shared" si="282"/>
        <v>2016</v>
      </c>
    </row>
    <row r="2938" spans="1:22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 t="shared" si="277"/>
        <v>1140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78"/>
        <v>128</v>
      </c>
      <c r="Q2938">
        <f t="shared" si="279"/>
        <v>37.65</v>
      </c>
      <c r="R2938" s="10" t="s">
        <v>8314</v>
      </c>
      <c r="S2938" t="s">
        <v>8356</v>
      </c>
      <c r="T2938" s="14">
        <f t="shared" si="280"/>
        <v>41912.650729166664</v>
      </c>
      <c r="U2938" s="14">
        <f t="shared" si="281"/>
        <v>41925.207638888889</v>
      </c>
      <c r="V2938">
        <f t="shared" si="282"/>
        <v>2014</v>
      </c>
    </row>
    <row r="2939" spans="1:22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8">
        <f t="shared" si="277"/>
        <v>1750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78"/>
        <v>133</v>
      </c>
      <c r="Q2939">
        <f t="shared" si="279"/>
        <v>36.36</v>
      </c>
      <c r="R2939" s="10" t="s">
        <v>8314</v>
      </c>
      <c r="S2939" t="s">
        <v>8356</v>
      </c>
      <c r="T2939" s="14">
        <f t="shared" si="280"/>
        <v>41803.457326388889</v>
      </c>
      <c r="U2939" s="14">
        <f t="shared" si="281"/>
        <v>41833.457326388889</v>
      </c>
      <c r="V2939">
        <f t="shared" si="282"/>
        <v>2014</v>
      </c>
    </row>
    <row r="2940" spans="1:22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 t="shared" si="277"/>
        <v>4028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78"/>
        <v>101</v>
      </c>
      <c r="Q2940">
        <f t="shared" si="279"/>
        <v>126.72</v>
      </c>
      <c r="R2940" s="10" t="s">
        <v>8314</v>
      </c>
      <c r="S2940" t="s">
        <v>8356</v>
      </c>
      <c r="T2940" s="14">
        <f t="shared" si="280"/>
        <v>42004.703865740739</v>
      </c>
      <c r="U2940" s="14">
        <f t="shared" si="281"/>
        <v>42034.703865740739</v>
      </c>
      <c r="V2940">
        <f t="shared" si="282"/>
        <v>2014</v>
      </c>
    </row>
    <row r="2941" spans="1:22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 t="shared" si="277"/>
        <v>8115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78"/>
        <v>103</v>
      </c>
      <c r="Q2941">
        <f t="shared" si="279"/>
        <v>329.2</v>
      </c>
      <c r="R2941" s="10" t="s">
        <v>8314</v>
      </c>
      <c r="S2941" t="s">
        <v>8356</v>
      </c>
      <c r="T2941" s="14">
        <f t="shared" si="280"/>
        <v>41845.809166666666</v>
      </c>
      <c r="U2941" s="14">
        <f t="shared" si="281"/>
        <v>41879.041666666664</v>
      </c>
      <c r="V2941">
        <f t="shared" si="282"/>
        <v>2014</v>
      </c>
    </row>
    <row r="2942" spans="1:22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 t="shared" si="277"/>
        <v>2591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78"/>
        <v>107</v>
      </c>
      <c r="Q2942">
        <f t="shared" si="279"/>
        <v>81.239999999999995</v>
      </c>
      <c r="R2942" s="10" t="s">
        <v>8314</v>
      </c>
      <c r="S2942" t="s">
        <v>8356</v>
      </c>
      <c r="T2942" s="14">
        <f t="shared" si="280"/>
        <v>41982.773356481484</v>
      </c>
      <c r="U2942" s="14">
        <f t="shared" si="281"/>
        <v>42022.773356481484</v>
      </c>
      <c r="V2942">
        <f t="shared" si="282"/>
        <v>2014</v>
      </c>
    </row>
    <row r="2943" spans="1:22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 t="shared" si="277"/>
        <v>12501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78"/>
        <v>0</v>
      </c>
      <c r="Q2943">
        <f t="shared" si="279"/>
        <v>1</v>
      </c>
      <c r="R2943" s="10" t="s">
        <v>8314</v>
      </c>
      <c r="S2943" t="s">
        <v>8354</v>
      </c>
      <c r="T2943" s="14">
        <f t="shared" si="280"/>
        <v>42034.960127314815</v>
      </c>
      <c r="U2943" s="14">
        <f t="shared" si="281"/>
        <v>42064.960127314815</v>
      </c>
      <c r="V2943">
        <f t="shared" si="282"/>
        <v>2015</v>
      </c>
    </row>
    <row r="2944" spans="1:22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 t="shared" si="277"/>
        <v>120425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78"/>
        <v>20</v>
      </c>
      <c r="Q2944">
        <f t="shared" si="279"/>
        <v>202.23</v>
      </c>
      <c r="R2944" s="10" t="s">
        <v>8314</v>
      </c>
      <c r="S2944" t="s">
        <v>8354</v>
      </c>
      <c r="T2944" s="14">
        <f t="shared" si="280"/>
        <v>42334.803923611107</v>
      </c>
      <c r="U2944" s="14">
        <f t="shared" si="281"/>
        <v>42354.845833333333</v>
      </c>
      <c r="V2944">
        <f t="shared" si="282"/>
        <v>2015</v>
      </c>
    </row>
    <row r="2945" spans="1:22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>
        <f t="shared" si="277"/>
        <v>1500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78"/>
        <v>0</v>
      </c>
      <c r="Q2945">
        <f t="shared" si="279"/>
        <v>0</v>
      </c>
      <c r="R2945" s="10" t="s">
        <v>8314</v>
      </c>
      <c r="S2945" t="s">
        <v>8354</v>
      </c>
      <c r="T2945" s="14">
        <f t="shared" si="280"/>
        <v>42077.129398148143</v>
      </c>
      <c r="U2945" s="14">
        <f t="shared" si="281"/>
        <v>42107.129398148143</v>
      </c>
      <c r="V2945">
        <f t="shared" si="282"/>
        <v>2015</v>
      </c>
    </row>
    <row r="2946" spans="1:22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 t="shared" si="277"/>
        <v>5050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78"/>
        <v>1</v>
      </c>
      <c r="Q2946">
        <f t="shared" si="279"/>
        <v>100</v>
      </c>
      <c r="R2946" s="10" t="s">
        <v>8314</v>
      </c>
      <c r="S2946" t="s">
        <v>8354</v>
      </c>
      <c r="T2946" s="14">
        <f t="shared" si="280"/>
        <v>42132.9143287037</v>
      </c>
      <c r="U2946" s="14">
        <f t="shared" si="281"/>
        <v>42162.9143287037</v>
      </c>
      <c r="V2946">
        <f t="shared" si="282"/>
        <v>2015</v>
      </c>
    </row>
    <row r="2947" spans="1:22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>
        <f t="shared" si="277"/>
        <v>25000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si="278"/>
        <v>0</v>
      </c>
      <c r="Q2947">
        <f t="shared" si="279"/>
        <v>0</v>
      </c>
      <c r="R2947" s="10" t="s">
        <v>8314</v>
      </c>
      <c r="S2947" t="s">
        <v>8354</v>
      </c>
      <c r="T2947" s="14">
        <f t="shared" si="280"/>
        <v>42118.139583333337</v>
      </c>
      <c r="U2947" s="14">
        <f t="shared" si="281"/>
        <v>42148.139583333337</v>
      </c>
      <c r="V2947">
        <f t="shared" si="282"/>
        <v>2015</v>
      </c>
    </row>
    <row r="2948" spans="1:22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 t="shared" si="277"/>
        <v>1001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78"/>
        <v>0</v>
      </c>
      <c r="Q2948">
        <f t="shared" si="279"/>
        <v>1</v>
      </c>
      <c r="R2948" s="10" t="s">
        <v>8314</v>
      </c>
      <c r="S2948" t="s">
        <v>8354</v>
      </c>
      <c r="T2948" s="14">
        <f t="shared" si="280"/>
        <v>42567.531157407408</v>
      </c>
      <c r="U2948" s="14">
        <f t="shared" si="281"/>
        <v>42597.531157407408</v>
      </c>
      <c r="V2948">
        <f t="shared" si="282"/>
        <v>2016</v>
      </c>
    </row>
    <row r="2949" spans="1:22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 t="shared" si="277"/>
        <v>13036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78"/>
        <v>4</v>
      </c>
      <c r="Q2949">
        <f t="shared" si="279"/>
        <v>82.46</v>
      </c>
      <c r="R2949" s="10" t="s">
        <v>8314</v>
      </c>
      <c r="S2949" t="s">
        <v>8354</v>
      </c>
      <c r="T2949" s="14">
        <f t="shared" si="280"/>
        <v>42649.562118055561</v>
      </c>
      <c r="U2949" s="14">
        <f t="shared" si="281"/>
        <v>42698.715972222228</v>
      </c>
      <c r="V2949">
        <f t="shared" si="282"/>
        <v>2016</v>
      </c>
    </row>
    <row r="2950" spans="1:22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 t="shared" si="277"/>
        <v>250012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78"/>
        <v>0</v>
      </c>
      <c r="Q2950">
        <f t="shared" si="279"/>
        <v>2.67</v>
      </c>
      <c r="R2950" s="10" t="s">
        <v>8314</v>
      </c>
      <c r="S2950" t="s">
        <v>8354</v>
      </c>
      <c r="T2950" s="14">
        <f t="shared" si="280"/>
        <v>42097.649224537032</v>
      </c>
      <c r="U2950" s="14">
        <f t="shared" si="281"/>
        <v>42157.649224537032</v>
      </c>
      <c r="V2950">
        <f t="shared" si="282"/>
        <v>2015</v>
      </c>
    </row>
    <row r="2951" spans="1:22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 t="shared" si="277"/>
        <v>513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78"/>
        <v>3</v>
      </c>
      <c r="Q2951">
        <f t="shared" si="279"/>
        <v>12.5</v>
      </c>
      <c r="R2951" s="10" t="s">
        <v>8314</v>
      </c>
      <c r="S2951" t="s">
        <v>8354</v>
      </c>
      <c r="T2951" s="14">
        <f t="shared" si="280"/>
        <v>42297.823113425926</v>
      </c>
      <c r="U2951" s="14">
        <f t="shared" si="281"/>
        <v>42327.864780092597</v>
      </c>
      <c r="V2951">
        <f t="shared" si="282"/>
        <v>2015</v>
      </c>
    </row>
    <row r="2952" spans="1:22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>
        <f t="shared" si="277"/>
        <v>2500000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78"/>
        <v>0</v>
      </c>
      <c r="Q2952">
        <f t="shared" si="279"/>
        <v>0</v>
      </c>
      <c r="R2952" s="10" t="s">
        <v>8314</v>
      </c>
      <c r="S2952" t="s">
        <v>8354</v>
      </c>
      <c r="T2952" s="14">
        <f t="shared" si="280"/>
        <v>42362.36518518519</v>
      </c>
      <c r="U2952" s="14">
        <f t="shared" si="281"/>
        <v>42392.36518518519</v>
      </c>
      <c r="V2952">
        <f t="shared" si="282"/>
        <v>2015</v>
      </c>
    </row>
    <row r="2953" spans="1:22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 t="shared" si="277"/>
        <v>25548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78"/>
        <v>2</v>
      </c>
      <c r="Q2953">
        <f t="shared" si="279"/>
        <v>18.899999999999999</v>
      </c>
      <c r="R2953" s="10" t="s">
        <v>8314</v>
      </c>
      <c r="S2953" t="s">
        <v>8354</v>
      </c>
      <c r="T2953" s="14">
        <f t="shared" si="280"/>
        <v>41872.802928240737</v>
      </c>
      <c r="U2953" s="14">
        <f t="shared" si="281"/>
        <v>41917.802928240737</v>
      </c>
      <c r="V2953">
        <f t="shared" si="282"/>
        <v>2014</v>
      </c>
    </row>
    <row r="2954" spans="1:22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 t="shared" si="277"/>
        <v>10803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78"/>
        <v>8</v>
      </c>
      <c r="Q2954">
        <f t="shared" si="279"/>
        <v>200.63</v>
      </c>
      <c r="R2954" s="10" t="s">
        <v>8314</v>
      </c>
      <c r="S2954" t="s">
        <v>8354</v>
      </c>
      <c r="T2954" s="14">
        <f t="shared" si="280"/>
        <v>42628.690266203703</v>
      </c>
      <c r="U2954" s="14">
        <f t="shared" si="281"/>
        <v>42660.166666666672</v>
      </c>
      <c r="V2954">
        <f t="shared" si="282"/>
        <v>2016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 t="shared" si="277"/>
        <v>200303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78"/>
        <v>0</v>
      </c>
      <c r="Q2955">
        <f t="shared" si="279"/>
        <v>201.67</v>
      </c>
      <c r="R2955" s="10" t="s">
        <v>8314</v>
      </c>
      <c r="S2955" t="s">
        <v>8354</v>
      </c>
      <c r="T2955" s="14">
        <f t="shared" si="280"/>
        <v>42255.791909722218</v>
      </c>
      <c r="U2955" s="14">
        <f t="shared" si="281"/>
        <v>42285.791909722218</v>
      </c>
      <c r="V2955">
        <f t="shared" si="282"/>
        <v>2015</v>
      </c>
    </row>
    <row r="2956" spans="1:22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>
        <f t="shared" si="277"/>
        <v>7500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78"/>
        <v>0</v>
      </c>
      <c r="Q2956">
        <f t="shared" si="279"/>
        <v>0</v>
      </c>
      <c r="R2956" s="10" t="s">
        <v>8314</v>
      </c>
      <c r="S2956" t="s">
        <v>8354</v>
      </c>
      <c r="T2956" s="14">
        <f t="shared" si="280"/>
        <v>42790.583368055552</v>
      </c>
      <c r="U2956" s="14">
        <f t="shared" si="281"/>
        <v>42810.541701388895</v>
      </c>
      <c r="V2956">
        <f t="shared" si="282"/>
        <v>2017</v>
      </c>
    </row>
    <row r="2957" spans="1:22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 t="shared" si="277"/>
        <v>958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78"/>
        <v>60</v>
      </c>
      <c r="Q2957">
        <f t="shared" si="279"/>
        <v>65</v>
      </c>
      <c r="R2957" s="10" t="s">
        <v>8314</v>
      </c>
      <c r="S2957" t="s">
        <v>8354</v>
      </c>
      <c r="T2957" s="14">
        <f t="shared" si="280"/>
        <v>42141.741307870368</v>
      </c>
      <c r="U2957" s="14">
        <f t="shared" si="281"/>
        <v>42171.741307870368</v>
      </c>
      <c r="V2957">
        <f t="shared" si="282"/>
        <v>2015</v>
      </c>
    </row>
    <row r="2958" spans="1:22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 t="shared" si="277"/>
        <v>4611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78"/>
        <v>17</v>
      </c>
      <c r="Q2958">
        <f t="shared" si="279"/>
        <v>66.099999999999994</v>
      </c>
      <c r="R2958" s="10" t="s">
        <v>8314</v>
      </c>
      <c r="S2958" t="s">
        <v>8354</v>
      </c>
      <c r="T2958" s="14">
        <f t="shared" si="280"/>
        <v>42464.958912037036</v>
      </c>
      <c r="U2958" s="14">
        <f t="shared" si="281"/>
        <v>42494.958912037036</v>
      </c>
      <c r="V2958">
        <f t="shared" si="282"/>
        <v>2016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 t="shared" si="277"/>
        <v>7640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78"/>
        <v>2</v>
      </c>
      <c r="Q2959">
        <f t="shared" si="279"/>
        <v>93.33</v>
      </c>
      <c r="R2959" s="10" t="s">
        <v>8314</v>
      </c>
      <c r="S2959" t="s">
        <v>8354</v>
      </c>
      <c r="T2959" s="14">
        <f t="shared" si="280"/>
        <v>42031.011249999996</v>
      </c>
      <c r="U2959" s="14">
        <f t="shared" si="281"/>
        <v>42090.969583333332</v>
      </c>
      <c r="V2959">
        <f t="shared" si="282"/>
        <v>2015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>
        <f t="shared" si="277"/>
        <v>40000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78"/>
        <v>0</v>
      </c>
      <c r="Q2960">
        <f t="shared" si="279"/>
        <v>0</v>
      </c>
      <c r="R2960" s="10" t="s">
        <v>8314</v>
      </c>
      <c r="S2960" t="s">
        <v>8354</v>
      </c>
      <c r="T2960" s="14">
        <f t="shared" si="280"/>
        <v>42438.779131944444</v>
      </c>
      <c r="U2960" s="14">
        <f t="shared" si="281"/>
        <v>42498.73746527778</v>
      </c>
      <c r="V2960">
        <f t="shared" si="282"/>
        <v>2016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>
        <f t="shared" si="277"/>
        <v>5000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78"/>
        <v>0</v>
      </c>
      <c r="Q2961">
        <f t="shared" si="279"/>
        <v>0</v>
      </c>
      <c r="R2961" s="10" t="s">
        <v>8314</v>
      </c>
      <c r="S2961" t="s">
        <v>8354</v>
      </c>
      <c r="T2961" s="14">
        <f t="shared" si="280"/>
        <v>42498.008391203708</v>
      </c>
      <c r="U2961" s="14">
        <f t="shared" si="281"/>
        <v>42528.008391203708</v>
      </c>
      <c r="V2961">
        <f t="shared" si="282"/>
        <v>2016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>
        <f t="shared" si="277"/>
        <v>15000000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78"/>
        <v>0</v>
      </c>
      <c r="Q2962">
        <f t="shared" si="279"/>
        <v>0</v>
      </c>
      <c r="R2962" s="10" t="s">
        <v>8314</v>
      </c>
      <c r="S2962" t="s">
        <v>8354</v>
      </c>
      <c r="T2962" s="14">
        <f t="shared" si="280"/>
        <v>41863.757210648146</v>
      </c>
      <c r="U2962" s="14">
        <f t="shared" si="281"/>
        <v>41893.757210648146</v>
      </c>
      <c r="V2962">
        <f t="shared" si="282"/>
        <v>2014</v>
      </c>
    </row>
    <row r="2963" spans="1:22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 t="shared" si="277"/>
        <v>5241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78"/>
        <v>110</v>
      </c>
      <c r="Q2963">
        <f t="shared" si="279"/>
        <v>50.75</v>
      </c>
      <c r="R2963" s="10" t="s">
        <v>8314</v>
      </c>
      <c r="S2963" t="s">
        <v>8315</v>
      </c>
      <c r="T2963" s="14">
        <f t="shared" si="280"/>
        <v>42061.212488425925</v>
      </c>
      <c r="U2963" s="14">
        <f t="shared" si="281"/>
        <v>42089.166666666672</v>
      </c>
      <c r="V2963">
        <f t="shared" si="282"/>
        <v>2015</v>
      </c>
    </row>
    <row r="2964" spans="1:22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 t="shared" si="277"/>
        <v>1109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78"/>
        <v>122</v>
      </c>
      <c r="Q2964">
        <f t="shared" si="279"/>
        <v>60.9</v>
      </c>
      <c r="R2964" s="10" t="s">
        <v>8314</v>
      </c>
      <c r="S2964" t="s">
        <v>8315</v>
      </c>
      <c r="T2964" s="14">
        <f t="shared" si="280"/>
        <v>42036.24428240741</v>
      </c>
      <c r="U2964" s="14">
        <f t="shared" si="281"/>
        <v>42064.290972222225</v>
      </c>
      <c r="V2964">
        <f t="shared" si="282"/>
        <v>2015</v>
      </c>
    </row>
    <row r="2965" spans="1:22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 t="shared" si="277"/>
        <v>10343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78"/>
        <v>107</v>
      </c>
      <c r="Q2965">
        <f t="shared" si="279"/>
        <v>109.03</v>
      </c>
      <c r="R2965" s="10" t="s">
        <v>8314</v>
      </c>
      <c r="S2965" t="s">
        <v>8315</v>
      </c>
      <c r="T2965" s="14">
        <f t="shared" si="280"/>
        <v>42157.470185185186</v>
      </c>
      <c r="U2965" s="14">
        <f t="shared" si="281"/>
        <v>42187.470185185186</v>
      </c>
      <c r="V2965">
        <f t="shared" si="282"/>
        <v>2015</v>
      </c>
    </row>
    <row r="2966" spans="1:22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 t="shared" si="277"/>
        <v>5018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78"/>
        <v>101</v>
      </c>
      <c r="Q2966">
        <f t="shared" si="279"/>
        <v>25.69</v>
      </c>
      <c r="R2966" s="10" t="s">
        <v>8314</v>
      </c>
      <c r="S2966" t="s">
        <v>8315</v>
      </c>
      <c r="T2966" s="14">
        <f t="shared" si="280"/>
        <v>41827.909942129627</v>
      </c>
      <c r="U2966" s="14">
        <f t="shared" si="281"/>
        <v>41857.897222222222</v>
      </c>
      <c r="V2966">
        <f t="shared" si="282"/>
        <v>2014</v>
      </c>
    </row>
    <row r="2967" spans="1:22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 t="shared" si="277"/>
        <v>1568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78"/>
        <v>109</v>
      </c>
      <c r="Q2967">
        <f t="shared" si="279"/>
        <v>41.92</v>
      </c>
      <c r="R2967" s="10" t="s">
        <v>8314</v>
      </c>
      <c r="S2967" t="s">
        <v>8315</v>
      </c>
      <c r="T2967" s="14">
        <f t="shared" si="280"/>
        <v>42162.729548611111</v>
      </c>
      <c r="U2967" s="14">
        <f t="shared" si="281"/>
        <v>42192.729548611111</v>
      </c>
      <c r="V2967">
        <f t="shared" si="282"/>
        <v>2015</v>
      </c>
    </row>
    <row r="2968" spans="1:22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 t="shared" si="277"/>
        <v>10682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78"/>
        <v>114</v>
      </c>
      <c r="Q2968">
        <f t="shared" si="279"/>
        <v>88.77</v>
      </c>
      <c r="R2968" s="10" t="s">
        <v>8314</v>
      </c>
      <c r="S2968" t="s">
        <v>8315</v>
      </c>
      <c r="T2968" s="14">
        <f t="shared" si="280"/>
        <v>42233.738564814819</v>
      </c>
      <c r="U2968" s="14">
        <f t="shared" si="281"/>
        <v>42263.738564814819</v>
      </c>
      <c r="V2968">
        <f t="shared" si="282"/>
        <v>2015</v>
      </c>
    </row>
    <row r="2969" spans="1:22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 t="shared" si="277"/>
        <v>5348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78"/>
        <v>114</v>
      </c>
      <c r="Q2969">
        <f t="shared" si="279"/>
        <v>80.23</v>
      </c>
      <c r="R2969" s="10" t="s">
        <v>8314</v>
      </c>
      <c r="S2969" t="s">
        <v>8315</v>
      </c>
      <c r="T2969" s="14">
        <f t="shared" si="280"/>
        <v>42042.197824074072</v>
      </c>
      <c r="U2969" s="14">
        <f t="shared" si="281"/>
        <v>42072.156157407408</v>
      </c>
      <c r="V2969">
        <f t="shared" si="282"/>
        <v>2015</v>
      </c>
    </row>
    <row r="2970" spans="1:22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 t="shared" si="277"/>
        <v>3605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78"/>
        <v>106</v>
      </c>
      <c r="Q2970">
        <f t="shared" si="279"/>
        <v>78.94</v>
      </c>
      <c r="R2970" s="10" t="s">
        <v>8314</v>
      </c>
      <c r="S2970" t="s">
        <v>8315</v>
      </c>
      <c r="T2970" s="14">
        <f t="shared" si="280"/>
        <v>42585.523842592593</v>
      </c>
      <c r="U2970" s="14">
        <f t="shared" si="281"/>
        <v>42599.165972222225</v>
      </c>
      <c r="V2970">
        <f t="shared" si="282"/>
        <v>2016</v>
      </c>
    </row>
    <row r="2971" spans="1:22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 t="shared" si="277"/>
        <v>1313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78"/>
        <v>163</v>
      </c>
      <c r="Q2971">
        <f t="shared" si="279"/>
        <v>95.59</v>
      </c>
      <c r="R2971" s="10" t="s">
        <v>8314</v>
      </c>
      <c r="S2971" t="s">
        <v>8315</v>
      </c>
      <c r="T2971" s="14">
        <f t="shared" si="280"/>
        <v>42097.786493055552</v>
      </c>
      <c r="U2971" s="14">
        <f t="shared" si="281"/>
        <v>42127.952083333337</v>
      </c>
      <c r="V2971">
        <f t="shared" si="282"/>
        <v>2015</v>
      </c>
    </row>
    <row r="2972" spans="1:22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 t="shared" si="277"/>
        <v>6180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78"/>
        <v>106</v>
      </c>
      <c r="Q2972">
        <f t="shared" si="279"/>
        <v>69.89</v>
      </c>
      <c r="R2972" s="10" t="s">
        <v>8314</v>
      </c>
      <c r="S2972" t="s">
        <v>8315</v>
      </c>
      <c r="T2972" s="14">
        <f t="shared" si="280"/>
        <v>41808.669571759259</v>
      </c>
      <c r="U2972" s="14">
        <f t="shared" si="281"/>
        <v>41838.669571759259</v>
      </c>
      <c r="V2972">
        <f t="shared" si="282"/>
        <v>2014</v>
      </c>
    </row>
    <row r="2973" spans="1:22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 t="shared" ref="F2973:F3036" si="283">ROUND(AVERAGE(D2973:E2973),0)</f>
        <v>3203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ref="P2973:P3036" si="284">ROUND(E2973/D2973*100,0)</f>
        <v>100</v>
      </c>
      <c r="Q2973">
        <f t="shared" ref="Q2973:Q3036" si="285">IFERROR(ROUND(E2973/M2973,2),0)</f>
        <v>74.53</v>
      </c>
      <c r="R2973" s="10" t="s">
        <v>8314</v>
      </c>
      <c r="S2973" t="s">
        <v>8315</v>
      </c>
      <c r="T2973" s="14">
        <f t="shared" ref="T2973:T3036" si="286">(((K2973/60)/60)/24)+DATE(1970,1,1)</f>
        <v>41852.658310185187</v>
      </c>
      <c r="U2973" s="14">
        <f t="shared" ref="U2973:U3036" si="287">(((J2973/60)/60)/24)+DATE(1970,1,1)</f>
        <v>41882.658310185187</v>
      </c>
      <c r="V2973">
        <f t="shared" ref="V2973:V3036" si="288">YEAR(T2973)</f>
        <v>2014</v>
      </c>
    </row>
    <row r="2974" spans="1:22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 t="shared" si="283"/>
        <v>2054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84"/>
        <v>105</v>
      </c>
      <c r="Q2974">
        <f t="shared" si="285"/>
        <v>123.94</v>
      </c>
      <c r="R2974" s="10" t="s">
        <v>8314</v>
      </c>
      <c r="S2974" t="s">
        <v>8315</v>
      </c>
      <c r="T2974" s="14">
        <f t="shared" si="286"/>
        <v>42694.110185185185</v>
      </c>
      <c r="U2974" s="14">
        <f t="shared" si="287"/>
        <v>42709.041666666672</v>
      </c>
      <c r="V2974">
        <f t="shared" si="288"/>
        <v>2016</v>
      </c>
    </row>
    <row r="2975" spans="1:22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 t="shared" si="283"/>
        <v>6870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84"/>
        <v>175</v>
      </c>
      <c r="Q2975">
        <f t="shared" si="285"/>
        <v>264.85000000000002</v>
      </c>
      <c r="R2975" s="10" t="s">
        <v>8314</v>
      </c>
      <c r="S2975" t="s">
        <v>8315</v>
      </c>
      <c r="T2975" s="14">
        <f t="shared" si="286"/>
        <v>42341.818379629629</v>
      </c>
      <c r="U2975" s="14">
        <f t="shared" si="287"/>
        <v>42370.166666666672</v>
      </c>
      <c r="V2975">
        <f t="shared" si="288"/>
        <v>2015</v>
      </c>
    </row>
    <row r="2976" spans="1:22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 t="shared" si="283"/>
        <v>5050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84"/>
        <v>102</v>
      </c>
      <c r="Q2976">
        <f t="shared" si="285"/>
        <v>58.62</v>
      </c>
      <c r="R2976" s="10" t="s">
        <v>8314</v>
      </c>
      <c r="S2976" t="s">
        <v>8315</v>
      </c>
      <c r="T2976" s="14">
        <f t="shared" si="286"/>
        <v>41880.061006944445</v>
      </c>
      <c r="U2976" s="14">
        <f t="shared" si="287"/>
        <v>41908.065972222219</v>
      </c>
      <c r="V2976">
        <f t="shared" si="288"/>
        <v>2014</v>
      </c>
    </row>
    <row r="2977" spans="1:22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 t="shared" si="283"/>
        <v>8005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84"/>
        <v>100</v>
      </c>
      <c r="Q2977">
        <f t="shared" si="285"/>
        <v>70.88</v>
      </c>
      <c r="R2977" s="10" t="s">
        <v>8314</v>
      </c>
      <c r="S2977" t="s">
        <v>8315</v>
      </c>
      <c r="T2977" s="14">
        <f t="shared" si="286"/>
        <v>41941.683865740742</v>
      </c>
      <c r="U2977" s="14">
        <f t="shared" si="287"/>
        <v>41970.125</v>
      </c>
      <c r="V2977">
        <f t="shared" si="288"/>
        <v>2014</v>
      </c>
    </row>
    <row r="2978" spans="1:22" ht="60" x14ac:dyDescent="0.25">
      <c r="A2978">
        <v>3684</v>
      </c>
      <c r="B2978" s="3" t="s">
        <v>3681</v>
      </c>
      <c r="C2978" s="3" t="s">
        <v>7794</v>
      </c>
      <c r="D2978" s="6">
        <v>750</v>
      </c>
      <c r="E2978" s="8">
        <v>1043</v>
      </c>
      <c r="F2978" s="8">
        <f t="shared" si="283"/>
        <v>897</v>
      </c>
      <c r="G2978" t="s">
        <v>8218</v>
      </c>
      <c r="H2978" t="s">
        <v>8223</v>
      </c>
      <c r="I2978" t="s">
        <v>8245</v>
      </c>
      <c r="J2978">
        <v>1441167586</v>
      </c>
      <c r="K2978">
        <v>1438575586</v>
      </c>
      <c r="L2978" t="b">
        <v>0</v>
      </c>
      <c r="M2978">
        <v>23</v>
      </c>
      <c r="N2978" t="b">
        <v>1</v>
      </c>
      <c r="O2978" t="s">
        <v>8269</v>
      </c>
      <c r="P2978">
        <f t="shared" si="284"/>
        <v>139</v>
      </c>
      <c r="Q2978">
        <f t="shared" si="285"/>
        <v>45.35</v>
      </c>
      <c r="R2978" s="10" t="s">
        <v>8314</v>
      </c>
      <c r="S2978" t="s">
        <v>8315</v>
      </c>
      <c r="T2978" s="14">
        <f t="shared" si="286"/>
        <v>42219.180393518516</v>
      </c>
      <c r="U2978" s="14">
        <f t="shared" si="287"/>
        <v>42249.180393518516</v>
      </c>
      <c r="V2978">
        <f t="shared" si="288"/>
        <v>2015</v>
      </c>
    </row>
    <row r="2979" spans="1:22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 t="shared" si="283"/>
        <v>3204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84"/>
        <v>114</v>
      </c>
      <c r="Q2979">
        <f t="shared" si="285"/>
        <v>113.57</v>
      </c>
      <c r="R2979" s="10" t="s">
        <v>8314</v>
      </c>
      <c r="S2979" t="s">
        <v>8315</v>
      </c>
      <c r="T2979" s="14">
        <f t="shared" si="286"/>
        <v>42026.88118055556</v>
      </c>
      <c r="U2979" s="14">
        <f t="shared" si="287"/>
        <v>42086.093055555553</v>
      </c>
      <c r="V2979">
        <f t="shared" si="288"/>
        <v>2015</v>
      </c>
    </row>
    <row r="2980" spans="1:22" ht="60" x14ac:dyDescent="0.25">
      <c r="A2980">
        <v>3617</v>
      </c>
      <c r="B2980" s="3" t="s">
        <v>3615</v>
      </c>
      <c r="C2980" s="3" t="s">
        <v>7727</v>
      </c>
      <c r="D2980" s="6">
        <v>740</v>
      </c>
      <c r="E2980" s="8">
        <v>880</v>
      </c>
      <c r="F2980" s="8">
        <f t="shared" si="283"/>
        <v>810</v>
      </c>
      <c r="G2980" t="s">
        <v>8218</v>
      </c>
      <c r="H2980" t="s">
        <v>8224</v>
      </c>
      <c r="I2980" t="s">
        <v>8246</v>
      </c>
      <c r="J2980">
        <v>1488240000</v>
      </c>
      <c r="K2980">
        <v>1486996729</v>
      </c>
      <c r="L2980" t="b">
        <v>0</v>
      </c>
      <c r="M2980">
        <v>51</v>
      </c>
      <c r="N2980" t="b">
        <v>1</v>
      </c>
      <c r="O2980" t="s">
        <v>8269</v>
      </c>
      <c r="P2980">
        <f t="shared" si="284"/>
        <v>119</v>
      </c>
      <c r="Q2980">
        <f t="shared" si="285"/>
        <v>17.25</v>
      </c>
      <c r="R2980" s="10" t="s">
        <v>8314</v>
      </c>
      <c r="S2980" t="s">
        <v>8315</v>
      </c>
      <c r="T2980" s="14">
        <f t="shared" si="286"/>
        <v>42779.610289351855</v>
      </c>
      <c r="U2980" s="14">
        <f t="shared" si="287"/>
        <v>42794</v>
      </c>
      <c r="V2980">
        <f t="shared" si="288"/>
        <v>2017</v>
      </c>
    </row>
    <row r="2981" spans="1:22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 t="shared" si="283"/>
        <v>5035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84"/>
        <v>101</v>
      </c>
      <c r="Q2981">
        <f t="shared" si="285"/>
        <v>110.22</v>
      </c>
      <c r="R2981" s="10" t="s">
        <v>8314</v>
      </c>
      <c r="S2981" t="s">
        <v>8315</v>
      </c>
      <c r="T2981" s="14">
        <f t="shared" si="286"/>
        <v>41993.824340277773</v>
      </c>
      <c r="U2981" s="14">
        <f t="shared" si="287"/>
        <v>42010.25</v>
      </c>
      <c r="V2981">
        <f t="shared" si="288"/>
        <v>2014</v>
      </c>
    </row>
    <row r="2982" spans="1:22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 t="shared" si="283"/>
        <v>3138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84"/>
        <v>109</v>
      </c>
      <c r="Q2982">
        <f t="shared" si="285"/>
        <v>136.46</v>
      </c>
      <c r="R2982" s="10" t="s">
        <v>8314</v>
      </c>
      <c r="S2982" t="s">
        <v>8315</v>
      </c>
      <c r="T2982" s="14">
        <f t="shared" si="286"/>
        <v>42219.915856481486</v>
      </c>
      <c r="U2982" s="14">
        <f t="shared" si="287"/>
        <v>42240.083333333328</v>
      </c>
      <c r="V2982">
        <f t="shared" si="288"/>
        <v>2015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 t="shared" si="283"/>
        <v>4579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84"/>
        <v>129</v>
      </c>
      <c r="Q2983">
        <f t="shared" si="285"/>
        <v>53.16</v>
      </c>
      <c r="R2983" s="10" t="s">
        <v>8314</v>
      </c>
      <c r="S2983" t="s">
        <v>8354</v>
      </c>
      <c r="T2983" s="14">
        <f t="shared" si="286"/>
        <v>42225.559675925921</v>
      </c>
      <c r="U2983" s="14">
        <f t="shared" si="287"/>
        <v>42270.559675925921</v>
      </c>
      <c r="V2983">
        <f t="shared" si="288"/>
        <v>2015</v>
      </c>
    </row>
    <row r="2984" spans="1:22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 t="shared" si="283"/>
        <v>5052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84"/>
        <v>102</v>
      </c>
      <c r="Q2984">
        <f t="shared" si="285"/>
        <v>86.49</v>
      </c>
      <c r="R2984" s="10" t="s">
        <v>8314</v>
      </c>
      <c r="S2984" t="s">
        <v>8354</v>
      </c>
      <c r="T2984" s="14">
        <f t="shared" si="286"/>
        <v>42381.686840277776</v>
      </c>
      <c r="U2984" s="14">
        <f t="shared" si="287"/>
        <v>42411.686840277776</v>
      </c>
      <c r="V2984">
        <f t="shared" si="288"/>
        <v>2016</v>
      </c>
    </row>
    <row r="2985" spans="1:22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 t="shared" si="283"/>
        <v>142993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84"/>
        <v>147</v>
      </c>
      <c r="Q2985">
        <f t="shared" si="285"/>
        <v>155.24</v>
      </c>
      <c r="R2985" s="10" t="s">
        <v>8314</v>
      </c>
      <c r="S2985" t="s">
        <v>8354</v>
      </c>
      <c r="T2985" s="14">
        <f t="shared" si="286"/>
        <v>41894.632361111115</v>
      </c>
      <c r="U2985" s="14">
        <f t="shared" si="287"/>
        <v>41954.674027777779</v>
      </c>
      <c r="V2985">
        <f t="shared" si="288"/>
        <v>2014</v>
      </c>
    </row>
    <row r="2986" spans="1:22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 t="shared" si="283"/>
        <v>25044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84"/>
        <v>100</v>
      </c>
      <c r="Q2986">
        <f t="shared" si="285"/>
        <v>115.08</v>
      </c>
      <c r="R2986" s="10" t="s">
        <v>8314</v>
      </c>
      <c r="S2986" t="s">
        <v>8354</v>
      </c>
      <c r="T2986" s="14">
        <f t="shared" si="286"/>
        <v>42576.278715277775</v>
      </c>
      <c r="U2986" s="14">
        <f t="shared" si="287"/>
        <v>42606.278715277775</v>
      </c>
      <c r="V2986">
        <f t="shared" si="288"/>
        <v>2016</v>
      </c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 t="shared" si="283"/>
        <v>11083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84"/>
        <v>122</v>
      </c>
      <c r="Q2987">
        <f t="shared" si="285"/>
        <v>109.59</v>
      </c>
      <c r="R2987" s="10" t="s">
        <v>8314</v>
      </c>
      <c r="S2987" t="s">
        <v>8354</v>
      </c>
      <c r="T2987" s="14">
        <f t="shared" si="286"/>
        <v>42654.973703703698</v>
      </c>
      <c r="U2987" s="14">
        <f t="shared" si="287"/>
        <v>42674.166666666672</v>
      </c>
      <c r="V2987">
        <f t="shared" si="288"/>
        <v>2016</v>
      </c>
    </row>
    <row r="2988" spans="1:22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 t="shared" si="283"/>
        <v>2466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84"/>
        <v>106</v>
      </c>
      <c r="Q2988">
        <f t="shared" si="285"/>
        <v>45.21</v>
      </c>
      <c r="R2988" s="10" t="s">
        <v>8314</v>
      </c>
      <c r="S2988" t="s">
        <v>8354</v>
      </c>
      <c r="T2988" s="14">
        <f t="shared" si="286"/>
        <v>42431.500069444446</v>
      </c>
      <c r="U2988" s="14">
        <f t="shared" si="287"/>
        <v>42491.458402777775</v>
      </c>
      <c r="V2988">
        <f t="shared" si="288"/>
        <v>2016</v>
      </c>
    </row>
    <row r="2989" spans="1:22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 t="shared" si="283"/>
        <v>26300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84"/>
        <v>110</v>
      </c>
      <c r="Q2989">
        <f t="shared" si="285"/>
        <v>104.15</v>
      </c>
      <c r="R2989" s="10" t="s">
        <v>8314</v>
      </c>
      <c r="S2989" t="s">
        <v>8354</v>
      </c>
      <c r="T2989" s="14">
        <f t="shared" si="286"/>
        <v>42627.307303240741</v>
      </c>
      <c r="U2989" s="14">
        <f t="shared" si="287"/>
        <v>42656</v>
      </c>
      <c r="V2989">
        <f t="shared" si="288"/>
        <v>2016</v>
      </c>
    </row>
    <row r="2990" spans="1:22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 t="shared" si="283"/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84"/>
        <v>100</v>
      </c>
      <c r="Q2990">
        <f t="shared" si="285"/>
        <v>35.71</v>
      </c>
      <c r="R2990" s="10" t="s">
        <v>8314</v>
      </c>
      <c r="S2990" t="s">
        <v>8354</v>
      </c>
      <c r="T2990" s="14">
        <f t="shared" si="286"/>
        <v>42511.362048611118</v>
      </c>
      <c r="U2990" s="14">
        <f t="shared" si="287"/>
        <v>42541.362048611118</v>
      </c>
      <c r="V2990">
        <f t="shared" si="288"/>
        <v>2016</v>
      </c>
    </row>
    <row r="2991" spans="1:22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 t="shared" si="283"/>
        <v>27654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84"/>
        <v>177</v>
      </c>
      <c r="Q2991">
        <f t="shared" si="285"/>
        <v>97</v>
      </c>
      <c r="R2991" s="10" t="s">
        <v>8314</v>
      </c>
      <c r="S2991" t="s">
        <v>8354</v>
      </c>
      <c r="T2991" s="14">
        <f t="shared" si="286"/>
        <v>42337.02039351852</v>
      </c>
      <c r="U2991" s="14">
        <f t="shared" si="287"/>
        <v>42359.207638888889</v>
      </c>
      <c r="V2991">
        <f t="shared" si="288"/>
        <v>2015</v>
      </c>
    </row>
    <row r="2992" spans="1:22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 t="shared" si="283"/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84"/>
        <v>100</v>
      </c>
      <c r="Q2992">
        <f t="shared" si="285"/>
        <v>370.37</v>
      </c>
      <c r="R2992" s="10" t="s">
        <v>8314</v>
      </c>
      <c r="S2992" t="s">
        <v>8354</v>
      </c>
      <c r="T2992" s="14">
        <f t="shared" si="286"/>
        <v>42341.57430555555</v>
      </c>
      <c r="U2992" s="14">
        <f t="shared" si="287"/>
        <v>42376.57430555555</v>
      </c>
      <c r="V2992">
        <f t="shared" si="288"/>
        <v>2015</v>
      </c>
    </row>
    <row r="2993" spans="1:22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 t="shared" si="283"/>
        <v>8640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84"/>
        <v>103</v>
      </c>
      <c r="Q2993">
        <f t="shared" si="285"/>
        <v>94.41</v>
      </c>
      <c r="R2993" s="10" t="s">
        <v>8314</v>
      </c>
      <c r="S2993" t="s">
        <v>8354</v>
      </c>
      <c r="T2993" s="14">
        <f t="shared" si="286"/>
        <v>42740.837152777778</v>
      </c>
      <c r="U2993" s="14">
        <f t="shared" si="287"/>
        <v>42762.837152777778</v>
      </c>
      <c r="V2993">
        <f t="shared" si="288"/>
        <v>2017</v>
      </c>
    </row>
    <row r="2994" spans="1:22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 t="shared" si="283"/>
        <v>3068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84"/>
        <v>105</v>
      </c>
      <c r="Q2994">
        <f t="shared" si="285"/>
        <v>48.98</v>
      </c>
      <c r="R2994" s="10" t="s">
        <v>8314</v>
      </c>
      <c r="S2994" t="s">
        <v>8354</v>
      </c>
      <c r="T2994" s="14">
        <f t="shared" si="286"/>
        <v>42622.767476851848</v>
      </c>
      <c r="U2994" s="14">
        <f t="shared" si="287"/>
        <v>42652.767476851848</v>
      </c>
      <c r="V2994">
        <f t="shared" si="288"/>
        <v>2016</v>
      </c>
    </row>
    <row r="2995" spans="1:22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 t="shared" si="283"/>
        <v>1002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84"/>
        <v>100</v>
      </c>
      <c r="Q2995">
        <f t="shared" si="285"/>
        <v>45.59</v>
      </c>
      <c r="R2995" s="10" t="s">
        <v>8314</v>
      </c>
      <c r="S2995" t="s">
        <v>8354</v>
      </c>
      <c r="T2995" s="14">
        <f t="shared" si="286"/>
        <v>42390.838738425926</v>
      </c>
      <c r="U2995" s="14">
        <f t="shared" si="287"/>
        <v>42420.838738425926</v>
      </c>
      <c r="V2995">
        <f t="shared" si="288"/>
        <v>2016</v>
      </c>
    </row>
    <row r="2996" spans="1:22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 t="shared" si="283"/>
        <v>837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84"/>
        <v>458</v>
      </c>
      <c r="Q2996">
        <f t="shared" si="285"/>
        <v>23.28</v>
      </c>
      <c r="R2996" s="10" t="s">
        <v>8314</v>
      </c>
      <c r="S2996" t="s">
        <v>8354</v>
      </c>
      <c r="T2996" s="14">
        <f t="shared" si="286"/>
        <v>41885.478842592594</v>
      </c>
      <c r="U2996" s="14">
        <f t="shared" si="287"/>
        <v>41915.478842592594</v>
      </c>
      <c r="V2996">
        <f t="shared" si="288"/>
        <v>2014</v>
      </c>
    </row>
    <row r="2997" spans="1:22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 t="shared" si="283"/>
        <v>15372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84"/>
        <v>105</v>
      </c>
      <c r="Q2997">
        <f t="shared" si="285"/>
        <v>63.23</v>
      </c>
      <c r="R2997" s="10" t="s">
        <v>8314</v>
      </c>
      <c r="S2997" t="s">
        <v>8354</v>
      </c>
      <c r="T2997" s="14">
        <f t="shared" si="286"/>
        <v>42724.665173611109</v>
      </c>
      <c r="U2997" s="14">
        <f t="shared" si="287"/>
        <v>42754.665173611109</v>
      </c>
      <c r="V2997">
        <f t="shared" si="288"/>
        <v>2016</v>
      </c>
    </row>
    <row r="2998" spans="1:22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 t="shared" si="283"/>
        <v>47590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84"/>
        <v>172</v>
      </c>
      <c r="Q2998">
        <f t="shared" si="285"/>
        <v>153.52000000000001</v>
      </c>
      <c r="R2998" s="10" t="s">
        <v>8314</v>
      </c>
      <c r="S2998" t="s">
        <v>8354</v>
      </c>
      <c r="T2998" s="14">
        <f t="shared" si="286"/>
        <v>42090.912500000006</v>
      </c>
      <c r="U2998" s="14">
        <f t="shared" si="287"/>
        <v>42150.912500000006</v>
      </c>
      <c r="V2998">
        <f t="shared" si="288"/>
        <v>2015</v>
      </c>
    </row>
    <row r="2999" spans="1:22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 t="shared" si="283"/>
        <v>10187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84"/>
        <v>104</v>
      </c>
      <c r="Q2999">
        <f t="shared" si="285"/>
        <v>90.2</v>
      </c>
      <c r="R2999" s="10" t="s">
        <v>8314</v>
      </c>
      <c r="S2999" t="s">
        <v>8354</v>
      </c>
      <c r="T2999" s="14">
        <f t="shared" si="286"/>
        <v>42775.733715277776</v>
      </c>
      <c r="U2999" s="14">
        <f t="shared" si="287"/>
        <v>42793.207638888889</v>
      </c>
      <c r="V2999">
        <f t="shared" si="288"/>
        <v>2017</v>
      </c>
    </row>
    <row r="3000" spans="1:22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 t="shared" si="283"/>
        <v>50757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84"/>
        <v>103</v>
      </c>
      <c r="Q3000">
        <f t="shared" si="285"/>
        <v>118.97</v>
      </c>
      <c r="R3000" s="10" t="s">
        <v>8314</v>
      </c>
      <c r="S3000" t="s">
        <v>8354</v>
      </c>
      <c r="T3000" s="14">
        <f t="shared" si="286"/>
        <v>41778.193622685183</v>
      </c>
      <c r="U3000" s="14">
        <f t="shared" si="287"/>
        <v>41806.184027777781</v>
      </c>
      <c r="V3000">
        <f t="shared" si="288"/>
        <v>2014</v>
      </c>
    </row>
    <row r="3001" spans="1:22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 t="shared" si="283"/>
        <v>1478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84"/>
        <v>119</v>
      </c>
      <c r="Q3001">
        <f t="shared" si="285"/>
        <v>80.25</v>
      </c>
      <c r="R3001" s="10" t="s">
        <v>8314</v>
      </c>
      <c r="S3001" t="s">
        <v>8354</v>
      </c>
      <c r="T3001" s="14">
        <f t="shared" si="286"/>
        <v>42780.740277777775</v>
      </c>
      <c r="U3001" s="14">
        <f t="shared" si="287"/>
        <v>42795.083333333328</v>
      </c>
      <c r="V3001">
        <f t="shared" si="288"/>
        <v>2017</v>
      </c>
    </row>
    <row r="3002" spans="1:22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 t="shared" si="283"/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84"/>
        <v>100</v>
      </c>
      <c r="Q3002">
        <f t="shared" si="285"/>
        <v>62.5</v>
      </c>
      <c r="R3002" s="10" t="s">
        <v>8314</v>
      </c>
      <c r="S3002" t="s">
        <v>8354</v>
      </c>
      <c r="T3002" s="14">
        <f t="shared" si="286"/>
        <v>42752.827199074076</v>
      </c>
      <c r="U3002" s="14">
        <f t="shared" si="287"/>
        <v>42766.75</v>
      </c>
      <c r="V3002">
        <f t="shared" si="288"/>
        <v>2017</v>
      </c>
    </row>
    <row r="3003" spans="1:22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 t="shared" si="283"/>
        <v>15103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84"/>
        <v>319</v>
      </c>
      <c r="Q3003">
        <f t="shared" si="285"/>
        <v>131.38</v>
      </c>
      <c r="R3003" s="10" t="s">
        <v>8314</v>
      </c>
      <c r="S3003" t="s">
        <v>8354</v>
      </c>
      <c r="T3003" s="14">
        <f t="shared" si="286"/>
        <v>42534.895625000005</v>
      </c>
      <c r="U3003" s="14">
        <f t="shared" si="287"/>
        <v>42564.895625000005</v>
      </c>
      <c r="V3003">
        <f t="shared" si="288"/>
        <v>2016</v>
      </c>
    </row>
    <row r="3004" spans="1:22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 t="shared" si="283"/>
        <v>7298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84"/>
        <v>109</v>
      </c>
      <c r="Q3004">
        <f t="shared" si="285"/>
        <v>73.03</v>
      </c>
      <c r="R3004" s="10" t="s">
        <v>8314</v>
      </c>
      <c r="S3004" t="s">
        <v>8354</v>
      </c>
      <c r="T3004" s="14">
        <f t="shared" si="286"/>
        <v>41239.83625</v>
      </c>
      <c r="U3004" s="14">
        <f t="shared" si="287"/>
        <v>41269.83625</v>
      </c>
      <c r="V3004">
        <f t="shared" si="288"/>
        <v>2012</v>
      </c>
    </row>
    <row r="3005" spans="1:22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 t="shared" si="283"/>
        <v>3018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84"/>
        <v>101</v>
      </c>
      <c r="Q3005">
        <f t="shared" si="285"/>
        <v>178.53</v>
      </c>
      <c r="R3005" s="10" t="s">
        <v>8314</v>
      </c>
      <c r="S3005" t="s">
        <v>8354</v>
      </c>
      <c r="T3005" s="14">
        <f t="shared" si="286"/>
        <v>42398.849259259259</v>
      </c>
      <c r="U3005" s="14">
        <f t="shared" si="287"/>
        <v>42430.249305555553</v>
      </c>
      <c r="V3005">
        <f t="shared" si="288"/>
        <v>2016</v>
      </c>
    </row>
    <row r="3006" spans="1:22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 t="shared" si="283"/>
        <v>42563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84"/>
        <v>113</v>
      </c>
      <c r="Q3006">
        <f t="shared" si="285"/>
        <v>162.91</v>
      </c>
      <c r="R3006" s="10" t="s">
        <v>8314</v>
      </c>
      <c r="S3006" t="s">
        <v>8354</v>
      </c>
      <c r="T3006" s="14">
        <f t="shared" si="286"/>
        <v>41928.881064814814</v>
      </c>
      <c r="U3006" s="14">
        <f t="shared" si="287"/>
        <v>41958.922731481478</v>
      </c>
      <c r="V3006">
        <f t="shared" si="288"/>
        <v>2014</v>
      </c>
    </row>
    <row r="3007" spans="1:22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 t="shared" si="283"/>
        <v>11686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84"/>
        <v>120</v>
      </c>
      <c r="Q3007">
        <f t="shared" si="285"/>
        <v>108.24</v>
      </c>
      <c r="R3007" s="10" t="s">
        <v>8314</v>
      </c>
      <c r="S3007" t="s">
        <v>8354</v>
      </c>
      <c r="T3007" s="14">
        <f t="shared" si="286"/>
        <v>41888.674826388888</v>
      </c>
      <c r="U3007" s="14">
        <f t="shared" si="287"/>
        <v>41918.674826388888</v>
      </c>
      <c r="V3007">
        <f t="shared" si="288"/>
        <v>2014</v>
      </c>
    </row>
    <row r="3008" spans="1:22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 t="shared" si="283"/>
        <v>8310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84"/>
        <v>108</v>
      </c>
      <c r="Q3008">
        <f t="shared" si="285"/>
        <v>88.87</v>
      </c>
      <c r="R3008" s="10" t="s">
        <v>8314</v>
      </c>
      <c r="S3008" t="s">
        <v>8354</v>
      </c>
      <c r="T3008" s="14">
        <f t="shared" si="286"/>
        <v>41957.756840277783</v>
      </c>
      <c r="U3008" s="14">
        <f t="shared" si="287"/>
        <v>41987.756840277783</v>
      </c>
      <c r="V3008">
        <f t="shared" si="288"/>
        <v>2014</v>
      </c>
    </row>
    <row r="3009" spans="1:22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 t="shared" si="283"/>
        <v>840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84"/>
        <v>180</v>
      </c>
      <c r="Q3009">
        <f t="shared" si="285"/>
        <v>54</v>
      </c>
      <c r="R3009" s="10" t="s">
        <v>8314</v>
      </c>
      <c r="S3009" t="s">
        <v>8354</v>
      </c>
      <c r="T3009" s="14">
        <f t="shared" si="286"/>
        <v>42098.216238425928</v>
      </c>
      <c r="U3009" s="14">
        <f t="shared" si="287"/>
        <v>42119.216238425928</v>
      </c>
      <c r="V3009">
        <f t="shared" si="288"/>
        <v>2015</v>
      </c>
    </row>
    <row r="3010" spans="1:22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 t="shared" si="283"/>
        <v>3018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84"/>
        <v>101</v>
      </c>
      <c r="Q3010">
        <f t="shared" si="285"/>
        <v>116.73</v>
      </c>
      <c r="R3010" s="10" t="s">
        <v>8314</v>
      </c>
      <c r="S3010" t="s">
        <v>8354</v>
      </c>
      <c r="T3010" s="14">
        <f t="shared" si="286"/>
        <v>42360.212025462963</v>
      </c>
      <c r="U3010" s="14">
        <f t="shared" si="287"/>
        <v>42390.212025462963</v>
      </c>
      <c r="V3010">
        <f t="shared" si="288"/>
        <v>2015</v>
      </c>
    </row>
    <row r="3011" spans="1:22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 t="shared" si="283"/>
        <v>27470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si="284"/>
        <v>120</v>
      </c>
      <c r="Q3011">
        <f t="shared" si="285"/>
        <v>233.9</v>
      </c>
      <c r="R3011" s="10" t="s">
        <v>8314</v>
      </c>
      <c r="S3011" t="s">
        <v>8354</v>
      </c>
      <c r="T3011" s="14">
        <f t="shared" si="286"/>
        <v>41939.569907407407</v>
      </c>
      <c r="U3011" s="14">
        <f t="shared" si="287"/>
        <v>41969.611574074079</v>
      </c>
      <c r="V3011">
        <f t="shared" si="288"/>
        <v>2014</v>
      </c>
    </row>
    <row r="3012" spans="1:22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 t="shared" si="283"/>
        <v>1935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84"/>
        <v>158</v>
      </c>
      <c r="Q3012">
        <f t="shared" si="285"/>
        <v>158</v>
      </c>
      <c r="R3012" s="10" t="s">
        <v>8314</v>
      </c>
      <c r="S3012" t="s">
        <v>8354</v>
      </c>
      <c r="T3012" s="14">
        <f t="shared" si="286"/>
        <v>41996.832395833335</v>
      </c>
      <c r="U3012" s="14">
        <f t="shared" si="287"/>
        <v>42056.832395833335</v>
      </c>
      <c r="V3012">
        <f t="shared" si="288"/>
        <v>2014</v>
      </c>
    </row>
    <row r="3013" spans="1:22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 t="shared" si="283"/>
        <v>336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84"/>
        <v>124</v>
      </c>
      <c r="Q3013">
        <f t="shared" si="285"/>
        <v>14.84</v>
      </c>
      <c r="R3013" s="10" t="s">
        <v>8314</v>
      </c>
      <c r="S3013" t="s">
        <v>8354</v>
      </c>
      <c r="T3013" s="14">
        <f t="shared" si="286"/>
        <v>42334.468935185185</v>
      </c>
      <c r="U3013" s="14">
        <f t="shared" si="287"/>
        <v>42361.957638888889</v>
      </c>
      <c r="V3013">
        <f t="shared" si="288"/>
        <v>2015</v>
      </c>
    </row>
    <row r="3014" spans="1:22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 t="shared" si="283"/>
        <v>4343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84"/>
        <v>117</v>
      </c>
      <c r="Q3014">
        <f t="shared" si="285"/>
        <v>85.18</v>
      </c>
      <c r="R3014" s="10" t="s">
        <v>8314</v>
      </c>
      <c r="S3014" t="s">
        <v>8354</v>
      </c>
      <c r="T3014" s="14">
        <f t="shared" si="286"/>
        <v>42024.702893518523</v>
      </c>
      <c r="U3014" s="14">
        <f t="shared" si="287"/>
        <v>42045.702893518523</v>
      </c>
      <c r="V3014">
        <f t="shared" si="288"/>
        <v>2015</v>
      </c>
    </row>
    <row r="3015" spans="1:22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 t="shared" si="283"/>
        <v>12848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84"/>
        <v>157</v>
      </c>
      <c r="Q3015">
        <f t="shared" si="285"/>
        <v>146.69</v>
      </c>
      <c r="R3015" s="10" t="s">
        <v>8314</v>
      </c>
      <c r="S3015" t="s">
        <v>8354</v>
      </c>
      <c r="T3015" s="14">
        <f t="shared" si="286"/>
        <v>42146.836215277777</v>
      </c>
      <c r="U3015" s="14">
        <f t="shared" si="287"/>
        <v>42176.836215277777</v>
      </c>
      <c r="V3015">
        <f t="shared" si="288"/>
        <v>2015</v>
      </c>
    </row>
    <row r="3016" spans="1:22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 t="shared" si="283"/>
        <v>26638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84"/>
        <v>113</v>
      </c>
      <c r="Q3016">
        <f t="shared" si="285"/>
        <v>50.76</v>
      </c>
      <c r="R3016" s="10" t="s">
        <v>8314</v>
      </c>
      <c r="S3016" t="s">
        <v>8354</v>
      </c>
      <c r="T3016" s="14">
        <f t="shared" si="286"/>
        <v>41920.123611111114</v>
      </c>
      <c r="U3016" s="14">
        <f t="shared" si="287"/>
        <v>41948.208333333336</v>
      </c>
      <c r="V3016">
        <f t="shared" si="288"/>
        <v>2014</v>
      </c>
    </row>
    <row r="3017" spans="1:22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 t="shared" si="283"/>
        <v>3454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84"/>
        <v>103</v>
      </c>
      <c r="Q3017">
        <f t="shared" si="285"/>
        <v>87.7</v>
      </c>
      <c r="R3017" s="10" t="s">
        <v>8314</v>
      </c>
      <c r="S3017" t="s">
        <v>8354</v>
      </c>
      <c r="T3017" s="14">
        <f t="shared" si="286"/>
        <v>41785.72729166667</v>
      </c>
      <c r="U3017" s="14">
        <f t="shared" si="287"/>
        <v>41801.166666666664</v>
      </c>
      <c r="V3017">
        <f t="shared" si="288"/>
        <v>2014</v>
      </c>
    </row>
    <row r="3018" spans="1:22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 t="shared" si="283"/>
        <v>8611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84"/>
        <v>103</v>
      </c>
      <c r="Q3018">
        <f t="shared" si="285"/>
        <v>242.28</v>
      </c>
      <c r="R3018" s="10" t="s">
        <v>8314</v>
      </c>
      <c r="S3018" t="s">
        <v>8354</v>
      </c>
      <c r="T3018" s="14">
        <f t="shared" si="286"/>
        <v>41778.548055555555</v>
      </c>
      <c r="U3018" s="14">
        <f t="shared" si="287"/>
        <v>41838.548055555555</v>
      </c>
      <c r="V3018">
        <f t="shared" si="288"/>
        <v>2014</v>
      </c>
    </row>
    <row r="3019" spans="1:22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 t="shared" si="283"/>
        <v>22643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84"/>
        <v>106</v>
      </c>
      <c r="Q3019">
        <f t="shared" si="285"/>
        <v>146.44999999999999</v>
      </c>
      <c r="R3019" s="10" t="s">
        <v>8314</v>
      </c>
      <c r="S3019" t="s">
        <v>8354</v>
      </c>
      <c r="T3019" s="14">
        <f t="shared" si="286"/>
        <v>41841.850034722222</v>
      </c>
      <c r="U3019" s="14">
        <f t="shared" si="287"/>
        <v>41871.850034722222</v>
      </c>
      <c r="V3019">
        <f t="shared" si="288"/>
        <v>2014</v>
      </c>
    </row>
    <row r="3020" spans="1:22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 t="shared" si="283"/>
        <v>4215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84"/>
        <v>101</v>
      </c>
      <c r="Q3020">
        <f t="shared" si="285"/>
        <v>103.17</v>
      </c>
      <c r="R3020" s="10" t="s">
        <v>8314</v>
      </c>
      <c r="S3020" t="s">
        <v>8354</v>
      </c>
      <c r="T3020" s="14">
        <f t="shared" si="286"/>
        <v>42163.29833333334</v>
      </c>
      <c r="U3020" s="14">
        <f t="shared" si="287"/>
        <v>42205.916666666672</v>
      </c>
      <c r="V3020">
        <f t="shared" si="288"/>
        <v>2015</v>
      </c>
    </row>
    <row r="3021" spans="1:22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 t="shared" si="283"/>
        <v>16593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84"/>
        <v>121</v>
      </c>
      <c r="Q3021">
        <f t="shared" si="285"/>
        <v>80.459999999999994</v>
      </c>
      <c r="R3021" s="10" t="s">
        <v>8314</v>
      </c>
      <c r="S3021" t="s">
        <v>8354</v>
      </c>
      <c r="T3021" s="14">
        <f t="shared" si="286"/>
        <v>41758.833564814813</v>
      </c>
      <c r="U3021" s="14">
        <f t="shared" si="287"/>
        <v>41786.125</v>
      </c>
      <c r="V3021">
        <f t="shared" si="288"/>
        <v>2014</v>
      </c>
    </row>
    <row r="3022" spans="1:22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 t="shared" si="283"/>
        <v>7020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84"/>
        <v>101</v>
      </c>
      <c r="Q3022">
        <f t="shared" si="285"/>
        <v>234.67</v>
      </c>
      <c r="R3022" s="10" t="s">
        <v>8314</v>
      </c>
      <c r="S3022" t="s">
        <v>8354</v>
      </c>
      <c r="T3022" s="14">
        <f t="shared" si="286"/>
        <v>42170.846446759257</v>
      </c>
      <c r="U3022" s="14">
        <f t="shared" si="287"/>
        <v>42230.846446759257</v>
      </c>
      <c r="V3022">
        <f t="shared" si="288"/>
        <v>2015</v>
      </c>
    </row>
    <row r="3023" spans="1:22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 t="shared" si="283"/>
        <v>4861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84"/>
        <v>116</v>
      </c>
      <c r="Q3023">
        <f t="shared" si="285"/>
        <v>50.69</v>
      </c>
      <c r="R3023" s="10" t="s">
        <v>8314</v>
      </c>
      <c r="S3023" t="s">
        <v>8354</v>
      </c>
      <c r="T3023" s="14">
        <f t="shared" si="286"/>
        <v>42660.618854166663</v>
      </c>
      <c r="U3023" s="14">
        <f t="shared" si="287"/>
        <v>42696.249305555553</v>
      </c>
      <c r="V3023">
        <f t="shared" si="288"/>
        <v>2016</v>
      </c>
    </row>
    <row r="3024" spans="1:22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 t="shared" si="283"/>
        <v>10044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84"/>
        <v>101</v>
      </c>
      <c r="Q3024">
        <f t="shared" si="285"/>
        <v>162.71</v>
      </c>
      <c r="R3024" s="10" t="s">
        <v>8314</v>
      </c>
      <c r="S3024" t="s">
        <v>8354</v>
      </c>
      <c r="T3024" s="14">
        <f t="shared" si="286"/>
        <v>42564.95380787037</v>
      </c>
      <c r="U3024" s="14">
        <f t="shared" si="287"/>
        <v>42609.95380787037</v>
      </c>
      <c r="V3024">
        <f t="shared" si="288"/>
        <v>2016</v>
      </c>
    </row>
    <row r="3025" spans="1:22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 t="shared" si="283"/>
        <v>711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84"/>
        <v>103</v>
      </c>
      <c r="Q3025">
        <f t="shared" si="285"/>
        <v>120.17</v>
      </c>
      <c r="R3025" s="10" t="s">
        <v>8314</v>
      </c>
      <c r="S3025" t="s">
        <v>8354</v>
      </c>
      <c r="T3025" s="14">
        <f t="shared" si="286"/>
        <v>42121.675763888896</v>
      </c>
      <c r="U3025" s="14">
        <f t="shared" si="287"/>
        <v>42166.675763888896</v>
      </c>
      <c r="V3025">
        <f t="shared" si="288"/>
        <v>2015</v>
      </c>
    </row>
    <row r="3026" spans="1:22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 t="shared" si="283"/>
        <v>8661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84"/>
        <v>246</v>
      </c>
      <c r="Q3026">
        <f t="shared" si="285"/>
        <v>67.7</v>
      </c>
      <c r="R3026" s="10" t="s">
        <v>8314</v>
      </c>
      <c r="S3026" t="s">
        <v>8354</v>
      </c>
      <c r="T3026" s="14">
        <f t="shared" si="286"/>
        <v>41158.993923611109</v>
      </c>
      <c r="U3026" s="14">
        <f t="shared" si="287"/>
        <v>41188.993923611109</v>
      </c>
      <c r="V3026">
        <f t="shared" si="288"/>
        <v>2012</v>
      </c>
    </row>
    <row r="3027" spans="1:22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 t="shared" si="283"/>
        <v>5028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84"/>
        <v>302</v>
      </c>
      <c r="Q3027">
        <f t="shared" si="285"/>
        <v>52.1</v>
      </c>
      <c r="R3027" s="10" t="s">
        <v>8314</v>
      </c>
      <c r="S3027" t="s">
        <v>8354</v>
      </c>
      <c r="T3027" s="14">
        <f t="shared" si="286"/>
        <v>41761.509409722225</v>
      </c>
      <c r="U3027" s="14">
        <f t="shared" si="287"/>
        <v>41789.666666666664</v>
      </c>
      <c r="V3027">
        <f t="shared" si="288"/>
        <v>2014</v>
      </c>
    </row>
    <row r="3028" spans="1:22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 t="shared" si="283"/>
        <v>1095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84"/>
        <v>143</v>
      </c>
      <c r="Q3028">
        <f t="shared" si="285"/>
        <v>51.6</v>
      </c>
      <c r="R3028" s="10" t="s">
        <v>8314</v>
      </c>
      <c r="S3028" t="s">
        <v>8354</v>
      </c>
      <c r="T3028" s="14">
        <f t="shared" si="286"/>
        <v>42783.459398148145</v>
      </c>
      <c r="U3028" s="14">
        <f t="shared" si="287"/>
        <v>42797.459398148145</v>
      </c>
      <c r="V3028">
        <f t="shared" si="288"/>
        <v>2017</v>
      </c>
    </row>
    <row r="3029" spans="1:22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 t="shared" si="283"/>
        <v>46288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84"/>
        <v>131</v>
      </c>
      <c r="Q3029">
        <f t="shared" si="285"/>
        <v>164.3</v>
      </c>
      <c r="R3029" s="10" t="s">
        <v>8314</v>
      </c>
      <c r="S3029" t="s">
        <v>8354</v>
      </c>
      <c r="T3029" s="14">
        <f t="shared" si="286"/>
        <v>42053.704293981486</v>
      </c>
      <c r="U3029" s="14">
        <f t="shared" si="287"/>
        <v>42083.662627314814</v>
      </c>
      <c r="V3029">
        <f t="shared" si="288"/>
        <v>2015</v>
      </c>
    </row>
    <row r="3030" spans="1:22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 t="shared" si="283"/>
        <v>6701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84"/>
        <v>168</v>
      </c>
      <c r="Q3030">
        <f t="shared" si="285"/>
        <v>84.86</v>
      </c>
      <c r="R3030" s="10" t="s">
        <v>8314</v>
      </c>
      <c r="S3030" t="s">
        <v>8354</v>
      </c>
      <c r="T3030" s="14">
        <f t="shared" si="286"/>
        <v>42567.264178240745</v>
      </c>
      <c r="U3030" s="14">
        <f t="shared" si="287"/>
        <v>42597.264178240745</v>
      </c>
      <c r="V3030">
        <f t="shared" si="288"/>
        <v>2016</v>
      </c>
    </row>
    <row r="3031" spans="1:22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 t="shared" si="283"/>
        <v>31452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84"/>
        <v>110</v>
      </c>
      <c r="Q3031">
        <f t="shared" si="285"/>
        <v>94.55</v>
      </c>
      <c r="R3031" s="10" t="s">
        <v>8314</v>
      </c>
      <c r="S3031" t="s">
        <v>8354</v>
      </c>
      <c r="T3031" s="14">
        <f t="shared" si="286"/>
        <v>41932.708877314813</v>
      </c>
      <c r="U3031" s="14">
        <f t="shared" si="287"/>
        <v>41961.190972222219</v>
      </c>
      <c r="V3031">
        <f t="shared" si="288"/>
        <v>2014</v>
      </c>
    </row>
    <row r="3032" spans="1:22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 t="shared" si="283"/>
        <v>1809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84"/>
        <v>107</v>
      </c>
      <c r="Q3032">
        <f t="shared" si="285"/>
        <v>45.54</v>
      </c>
      <c r="R3032" s="10" t="s">
        <v>8314</v>
      </c>
      <c r="S3032" t="s">
        <v>8354</v>
      </c>
      <c r="T3032" s="14">
        <f t="shared" si="286"/>
        <v>42233.747349537036</v>
      </c>
      <c r="U3032" s="14">
        <f t="shared" si="287"/>
        <v>42263.747349537036</v>
      </c>
      <c r="V3032">
        <f t="shared" si="288"/>
        <v>2015</v>
      </c>
    </row>
    <row r="3033" spans="1:22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 t="shared" si="283"/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84"/>
        <v>100</v>
      </c>
      <c r="Q3033">
        <f t="shared" si="285"/>
        <v>51.72</v>
      </c>
      <c r="R3033" s="10" t="s">
        <v>8314</v>
      </c>
      <c r="S3033" t="s">
        <v>8354</v>
      </c>
      <c r="T3033" s="14">
        <f t="shared" si="286"/>
        <v>42597.882488425923</v>
      </c>
      <c r="U3033" s="14">
        <f t="shared" si="287"/>
        <v>42657.882488425923</v>
      </c>
      <c r="V3033">
        <f t="shared" si="288"/>
        <v>2016</v>
      </c>
    </row>
    <row r="3034" spans="1:22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 t="shared" si="283"/>
        <v>1136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84"/>
        <v>127</v>
      </c>
      <c r="Q3034">
        <f t="shared" si="285"/>
        <v>50.88</v>
      </c>
      <c r="R3034" s="10" t="s">
        <v>8314</v>
      </c>
      <c r="S3034" t="s">
        <v>8354</v>
      </c>
      <c r="T3034" s="14">
        <f t="shared" si="286"/>
        <v>42228.044664351852</v>
      </c>
      <c r="U3034" s="14">
        <f t="shared" si="287"/>
        <v>42258.044664351852</v>
      </c>
      <c r="V3034">
        <f t="shared" si="288"/>
        <v>2015</v>
      </c>
    </row>
    <row r="3035" spans="1:22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 t="shared" si="283"/>
        <v>3698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84"/>
        <v>147</v>
      </c>
      <c r="Q3035">
        <f t="shared" si="285"/>
        <v>191.13</v>
      </c>
      <c r="R3035" s="10" t="s">
        <v>8314</v>
      </c>
      <c r="S3035" t="s">
        <v>8354</v>
      </c>
      <c r="T3035" s="14">
        <f t="shared" si="286"/>
        <v>42570.110243055555</v>
      </c>
      <c r="U3035" s="14">
        <f t="shared" si="287"/>
        <v>42600.110243055555</v>
      </c>
      <c r="V3035">
        <f t="shared" si="288"/>
        <v>2016</v>
      </c>
    </row>
    <row r="3036" spans="1:22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 t="shared" si="283"/>
        <v>106268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84"/>
        <v>113</v>
      </c>
      <c r="Q3036">
        <f t="shared" si="285"/>
        <v>89.31</v>
      </c>
      <c r="R3036" s="10" t="s">
        <v>8314</v>
      </c>
      <c r="S3036" t="s">
        <v>8354</v>
      </c>
      <c r="T3036" s="14">
        <f t="shared" si="286"/>
        <v>42644.535358796296</v>
      </c>
      <c r="U3036" s="14">
        <f t="shared" si="287"/>
        <v>42675.165972222225</v>
      </c>
      <c r="V3036">
        <f t="shared" si="288"/>
        <v>2016</v>
      </c>
    </row>
    <row r="3037" spans="1:22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 t="shared" ref="F3037:F3100" si="289">ROUND(AVERAGE(D3037:E3037),0)</f>
        <v>26098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ref="P3037:P3100" si="290">ROUND(E3037/D3037*100,0)</f>
        <v>109</v>
      </c>
      <c r="Q3037">
        <f t="shared" ref="Q3037:Q3100" si="291">IFERROR(ROUND(E3037/M3037,2),0)</f>
        <v>88.59</v>
      </c>
      <c r="R3037" s="10" t="s">
        <v>8314</v>
      </c>
      <c r="S3037" t="s">
        <v>8354</v>
      </c>
      <c r="T3037" s="14">
        <f t="shared" ref="T3037:T3100" si="292">(((K3037/60)/60)/24)+DATE(1970,1,1)</f>
        <v>41368.560289351852</v>
      </c>
      <c r="U3037" s="14">
        <f t="shared" ref="U3037:U3100" si="293">(((J3037/60)/60)/24)+DATE(1970,1,1)</f>
        <v>41398.560289351852</v>
      </c>
      <c r="V3037">
        <f t="shared" ref="V3037:V3100" si="294">YEAR(T3037)</f>
        <v>2013</v>
      </c>
    </row>
    <row r="3038" spans="1:22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 t="shared" si="289"/>
        <v>28342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90"/>
        <v>127</v>
      </c>
      <c r="Q3038">
        <f t="shared" si="291"/>
        <v>96.3</v>
      </c>
      <c r="R3038" s="10" t="s">
        <v>8314</v>
      </c>
      <c r="S3038" t="s">
        <v>8354</v>
      </c>
      <c r="T3038" s="14">
        <f t="shared" si="292"/>
        <v>41466.785231481481</v>
      </c>
      <c r="U3038" s="14">
        <f t="shared" si="293"/>
        <v>41502.499305555553</v>
      </c>
      <c r="V3038">
        <f t="shared" si="294"/>
        <v>2013</v>
      </c>
    </row>
    <row r="3039" spans="1:22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 t="shared" si="289"/>
        <v>783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90"/>
        <v>213</v>
      </c>
      <c r="Q3039">
        <f t="shared" si="291"/>
        <v>33.31</v>
      </c>
      <c r="R3039" s="10" t="s">
        <v>8314</v>
      </c>
      <c r="S3039" t="s">
        <v>8354</v>
      </c>
      <c r="T3039" s="14">
        <f t="shared" si="292"/>
        <v>40378.893206018518</v>
      </c>
      <c r="U3039" s="14">
        <f t="shared" si="293"/>
        <v>40453.207638888889</v>
      </c>
      <c r="V3039">
        <f t="shared" si="294"/>
        <v>2010</v>
      </c>
    </row>
    <row r="3040" spans="1:22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 t="shared" si="289"/>
        <v>1003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90"/>
        <v>101</v>
      </c>
      <c r="Q3040">
        <f t="shared" si="291"/>
        <v>37.22</v>
      </c>
      <c r="R3040" s="10" t="s">
        <v>8314</v>
      </c>
      <c r="S3040" t="s">
        <v>8354</v>
      </c>
      <c r="T3040" s="14">
        <f t="shared" si="292"/>
        <v>42373.252280092594</v>
      </c>
      <c r="U3040" s="14">
        <f t="shared" si="293"/>
        <v>42433.252280092594</v>
      </c>
      <c r="V3040">
        <f t="shared" si="294"/>
        <v>2016</v>
      </c>
    </row>
    <row r="3041" spans="1:22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 t="shared" si="289"/>
        <v>20871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90"/>
        <v>109</v>
      </c>
      <c r="Q3041">
        <f t="shared" si="291"/>
        <v>92.13</v>
      </c>
      <c r="R3041" s="10" t="s">
        <v>8314</v>
      </c>
      <c r="S3041" t="s">
        <v>8354</v>
      </c>
      <c r="T3041" s="14">
        <f t="shared" si="292"/>
        <v>41610.794421296298</v>
      </c>
      <c r="U3041" s="14">
        <f t="shared" si="293"/>
        <v>41637.332638888889</v>
      </c>
      <c r="V3041">
        <f t="shared" si="294"/>
        <v>2013</v>
      </c>
    </row>
    <row r="3042" spans="1:22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 t="shared" si="289"/>
        <v>3113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90"/>
        <v>108</v>
      </c>
      <c r="Q3042">
        <f t="shared" si="291"/>
        <v>76.790000000000006</v>
      </c>
      <c r="R3042" s="10" t="s">
        <v>8314</v>
      </c>
      <c r="S3042" t="s">
        <v>8354</v>
      </c>
      <c r="T3042" s="14">
        <f t="shared" si="292"/>
        <v>42177.791909722218</v>
      </c>
      <c r="U3042" s="14">
        <f t="shared" si="293"/>
        <v>42181.958333333328</v>
      </c>
      <c r="V3042">
        <f t="shared" si="294"/>
        <v>2015</v>
      </c>
    </row>
    <row r="3043" spans="1:22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 t="shared" si="289"/>
        <v>8735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90"/>
        <v>110</v>
      </c>
      <c r="Q3043">
        <f t="shared" si="291"/>
        <v>96.53</v>
      </c>
      <c r="R3043" s="10" t="s">
        <v>8314</v>
      </c>
      <c r="S3043" t="s">
        <v>8354</v>
      </c>
      <c r="T3043" s="14">
        <f t="shared" si="292"/>
        <v>42359.868611111116</v>
      </c>
      <c r="U3043" s="14">
        <f t="shared" si="293"/>
        <v>42389.868611111116</v>
      </c>
      <c r="V3043">
        <f t="shared" si="294"/>
        <v>2015</v>
      </c>
    </row>
    <row r="3044" spans="1:22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 t="shared" si="289"/>
        <v>1710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90"/>
        <v>128</v>
      </c>
      <c r="Q3044">
        <f t="shared" si="291"/>
        <v>51.89</v>
      </c>
      <c r="R3044" s="10" t="s">
        <v>8314</v>
      </c>
      <c r="S3044" t="s">
        <v>8354</v>
      </c>
      <c r="T3044" s="14">
        <f t="shared" si="292"/>
        <v>42253.688043981485</v>
      </c>
      <c r="U3044" s="14">
        <f t="shared" si="293"/>
        <v>42283.688043981485</v>
      </c>
      <c r="V3044">
        <f t="shared" si="294"/>
        <v>2015</v>
      </c>
    </row>
    <row r="3045" spans="1:22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 t="shared" si="289"/>
        <v>15751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90"/>
        <v>110</v>
      </c>
      <c r="Q3045">
        <f t="shared" si="291"/>
        <v>128.91</v>
      </c>
      <c r="R3045" s="10" t="s">
        <v>8314</v>
      </c>
      <c r="S3045" t="s">
        <v>8354</v>
      </c>
      <c r="T3045" s="14">
        <f t="shared" si="292"/>
        <v>42083.070590277777</v>
      </c>
      <c r="U3045" s="14">
        <f t="shared" si="293"/>
        <v>42110.118055555555</v>
      </c>
      <c r="V3045">
        <f t="shared" si="294"/>
        <v>2015</v>
      </c>
    </row>
    <row r="3046" spans="1:22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 t="shared" si="289"/>
        <v>12561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90"/>
        <v>109</v>
      </c>
      <c r="Q3046">
        <f t="shared" si="291"/>
        <v>84.11</v>
      </c>
      <c r="R3046" s="10" t="s">
        <v>8314</v>
      </c>
      <c r="S3046" t="s">
        <v>8354</v>
      </c>
      <c r="T3046" s="14">
        <f t="shared" si="292"/>
        <v>42387.7268287037</v>
      </c>
      <c r="U3046" s="14">
        <f t="shared" si="293"/>
        <v>42402.7268287037</v>
      </c>
      <c r="V3046">
        <f t="shared" si="294"/>
        <v>2016</v>
      </c>
    </row>
    <row r="3047" spans="1:22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 t="shared" si="289"/>
        <v>4654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90"/>
        <v>133</v>
      </c>
      <c r="Q3047">
        <f t="shared" si="291"/>
        <v>82.94</v>
      </c>
      <c r="R3047" s="10" t="s">
        <v>8314</v>
      </c>
      <c r="S3047" t="s">
        <v>8354</v>
      </c>
      <c r="T3047" s="14">
        <f t="shared" si="292"/>
        <v>41843.155729166669</v>
      </c>
      <c r="U3047" s="14">
        <f t="shared" si="293"/>
        <v>41873.155729166669</v>
      </c>
      <c r="V3047">
        <f t="shared" si="294"/>
        <v>2014</v>
      </c>
    </row>
    <row r="3048" spans="1:22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 t="shared" si="289"/>
        <v>11489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90"/>
        <v>191</v>
      </c>
      <c r="Q3048">
        <f t="shared" si="291"/>
        <v>259.95</v>
      </c>
      <c r="R3048" s="10" t="s">
        <v>8314</v>
      </c>
      <c r="S3048" t="s">
        <v>8354</v>
      </c>
      <c r="T3048" s="14">
        <f t="shared" si="292"/>
        <v>41862.803078703706</v>
      </c>
      <c r="U3048" s="14">
        <f t="shared" si="293"/>
        <v>41892.202777777777</v>
      </c>
      <c r="V3048">
        <f t="shared" si="294"/>
        <v>2014</v>
      </c>
    </row>
    <row r="3049" spans="1:22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 t="shared" si="289"/>
        <v>623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90"/>
        <v>149</v>
      </c>
      <c r="Q3049">
        <f t="shared" si="291"/>
        <v>37.25</v>
      </c>
      <c r="R3049" s="10" t="s">
        <v>8314</v>
      </c>
      <c r="S3049" t="s">
        <v>8354</v>
      </c>
      <c r="T3049" s="14">
        <f t="shared" si="292"/>
        <v>42443.989050925928</v>
      </c>
      <c r="U3049" s="14">
        <f t="shared" si="293"/>
        <v>42487.552777777775</v>
      </c>
      <c r="V3049">
        <f t="shared" si="294"/>
        <v>2016</v>
      </c>
    </row>
    <row r="3050" spans="1:22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 t="shared" si="289"/>
        <v>6660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90"/>
        <v>166</v>
      </c>
      <c r="Q3050">
        <f t="shared" si="291"/>
        <v>177.02</v>
      </c>
      <c r="R3050" s="10" t="s">
        <v>8314</v>
      </c>
      <c r="S3050" t="s">
        <v>8354</v>
      </c>
      <c r="T3050" s="14">
        <f t="shared" si="292"/>
        <v>41975.901180555549</v>
      </c>
      <c r="U3050" s="14">
        <f t="shared" si="293"/>
        <v>42004.890277777777</v>
      </c>
      <c r="V3050">
        <f t="shared" si="294"/>
        <v>2014</v>
      </c>
    </row>
    <row r="3051" spans="1:22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 t="shared" si="289"/>
        <v>3875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90"/>
        <v>107</v>
      </c>
      <c r="Q3051">
        <f t="shared" si="291"/>
        <v>74.069999999999993</v>
      </c>
      <c r="R3051" s="10" t="s">
        <v>8314</v>
      </c>
      <c r="S3051" t="s">
        <v>8354</v>
      </c>
      <c r="T3051" s="14">
        <f t="shared" si="292"/>
        <v>42139.014525462961</v>
      </c>
      <c r="U3051" s="14">
        <f t="shared" si="293"/>
        <v>42169.014525462961</v>
      </c>
      <c r="V3051">
        <f t="shared" si="294"/>
        <v>2015</v>
      </c>
    </row>
    <row r="3052" spans="1:22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 t="shared" si="289"/>
        <v>618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90"/>
        <v>106</v>
      </c>
      <c r="Q3052">
        <f t="shared" si="291"/>
        <v>70.67</v>
      </c>
      <c r="R3052" s="10" t="s">
        <v>8314</v>
      </c>
      <c r="S3052" t="s">
        <v>8354</v>
      </c>
      <c r="T3052" s="14">
        <f t="shared" si="292"/>
        <v>42465.16851851852</v>
      </c>
      <c r="U3052" s="14">
        <f t="shared" si="293"/>
        <v>42495.16851851852</v>
      </c>
      <c r="V3052">
        <f t="shared" si="294"/>
        <v>2016</v>
      </c>
    </row>
    <row r="3053" spans="1:22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 t="shared" si="289"/>
        <v>2164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90"/>
        <v>24</v>
      </c>
      <c r="Q3053">
        <f t="shared" si="291"/>
        <v>23.63</v>
      </c>
      <c r="R3053" s="10" t="s">
        <v>8314</v>
      </c>
      <c r="S3053" t="s">
        <v>8354</v>
      </c>
      <c r="T3053" s="14">
        <f t="shared" si="292"/>
        <v>42744.416030092587</v>
      </c>
      <c r="U3053" s="14">
        <f t="shared" si="293"/>
        <v>42774.416030092587</v>
      </c>
      <c r="V3053">
        <f t="shared" si="294"/>
        <v>2017</v>
      </c>
    </row>
    <row r="3054" spans="1:22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 t="shared" si="289"/>
        <v>25038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90"/>
        <v>0</v>
      </c>
      <c r="Q3054">
        <f t="shared" si="291"/>
        <v>37.5</v>
      </c>
      <c r="R3054" s="10" t="s">
        <v>8314</v>
      </c>
      <c r="S3054" t="s">
        <v>8354</v>
      </c>
      <c r="T3054" s="14">
        <f t="shared" si="292"/>
        <v>42122.670069444444</v>
      </c>
      <c r="U3054" s="14">
        <f t="shared" si="293"/>
        <v>42152.665972222225</v>
      </c>
      <c r="V3054">
        <f t="shared" si="294"/>
        <v>2015</v>
      </c>
    </row>
    <row r="3055" spans="1:22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 t="shared" si="289"/>
        <v>5020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90"/>
        <v>0</v>
      </c>
      <c r="Q3055">
        <f t="shared" si="291"/>
        <v>13.33</v>
      </c>
      <c r="R3055" s="10" t="s">
        <v>8314</v>
      </c>
      <c r="S3055" t="s">
        <v>8354</v>
      </c>
      <c r="T3055" s="14">
        <f t="shared" si="292"/>
        <v>41862.761724537035</v>
      </c>
      <c r="U3055" s="14">
        <f t="shared" si="293"/>
        <v>41914.165972222225</v>
      </c>
      <c r="V3055">
        <f t="shared" si="294"/>
        <v>2014</v>
      </c>
    </row>
    <row r="3056" spans="1:22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>
        <f t="shared" si="289"/>
        <v>150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90"/>
        <v>0</v>
      </c>
      <c r="Q3056">
        <f t="shared" si="291"/>
        <v>0</v>
      </c>
      <c r="R3056" s="10" t="s">
        <v>8314</v>
      </c>
      <c r="S3056" t="s">
        <v>8354</v>
      </c>
      <c r="T3056" s="14">
        <f t="shared" si="292"/>
        <v>42027.832800925928</v>
      </c>
      <c r="U3056" s="14">
        <f t="shared" si="293"/>
        <v>42065.044444444444</v>
      </c>
      <c r="V3056">
        <f t="shared" si="294"/>
        <v>2015</v>
      </c>
    </row>
    <row r="3057" spans="1:22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 t="shared" si="289"/>
        <v>10001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90"/>
        <v>0</v>
      </c>
      <c r="Q3057">
        <f t="shared" si="291"/>
        <v>1</v>
      </c>
      <c r="R3057" s="10" t="s">
        <v>8314</v>
      </c>
      <c r="S3057" t="s">
        <v>8354</v>
      </c>
      <c r="T3057" s="14">
        <f t="shared" si="292"/>
        <v>41953.95821759259</v>
      </c>
      <c r="U3057" s="14">
        <f t="shared" si="293"/>
        <v>42013.95821759259</v>
      </c>
      <c r="V3057">
        <f t="shared" si="294"/>
        <v>2014</v>
      </c>
    </row>
    <row r="3058" spans="1:22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>
        <f t="shared" si="289"/>
        <v>12500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90"/>
        <v>0</v>
      </c>
      <c r="Q3058">
        <f t="shared" si="291"/>
        <v>0</v>
      </c>
      <c r="R3058" s="10" t="s">
        <v>8314</v>
      </c>
      <c r="S3058" t="s">
        <v>8354</v>
      </c>
      <c r="T3058" s="14">
        <f t="shared" si="292"/>
        <v>41851.636388888888</v>
      </c>
      <c r="U3058" s="14">
        <f t="shared" si="293"/>
        <v>41911.636388888888</v>
      </c>
      <c r="V3058">
        <f t="shared" si="294"/>
        <v>2014</v>
      </c>
    </row>
    <row r="3059" spans="1:22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>
        <f t="shared" si="289"/>
        <v>25000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90"/>
        <v>0</v>
      </c>
      <c r="Q3059">
        <f t="shared" si="291"/>
        <v>0</v>
      </c>
      <c r="R3059" s="10" t="s">
        <v>8314</v>
      </c>
      <c r="S3059" t="s">
        <v>8354</v>
      </c>
      <c r="T3059" s="14">
        <f t="shared" si="292"/>
        <v>42433.650590277779</v>
      </c>
      <c r="U3059" s="14">
        <f t="shared" si="293"/>
        <v>42463.608923611115</v>
      </c>
      <c r="V3059">
        <f t="shared" si="294"/>
        <v>2016</v>
      </c>
    </row>
    <row r="3060" spans="1:22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 t="shared" si="289"/>
        <v>9002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90"/>
        <v>0</v>
      </c>
      <c r="Q3060">
        <f t="shared" si="291"/>
        <v>1</v>
      </c>
      <c r="R3060" s="10" t="s">
        <v>8314</v>
      </c>
      <c r="S3060" t="s">
        <v>8354</v>
      </c>
      <c r="T3060" s="14">
        <f t="shared" si="292"/>
        <v>42460.374305555553</v>
      </c>
      <c r="U3060" s="14">
        <f t="shared" si="293"/>
        <v>42510.374305555553</v>
      </c>
      <c r="V3060">
        <f t="shared" si="294"/>
        <v>2016</v>
      </c>
    </row>
    <row r="3061" spans="1:22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 t="shared" si="289"/>
        <v>7726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90"/>
        <v>3</v>
      </c>
      <c r="Q3061">
        <f t="shared" si="291"/>
        <v>41</v>
      </c>
      <c r="R3061" s="10" t="s">
        <v>8314</v>
      </c>
      <c r="S3061" t="s">
        <v>8354</v>
      </c>
      <c r="T3061" s="14">
        <f t="shared" si="292"/>
        <v>41829.935717592591</v>
      </c>
      <c r="U3061" s="14">
        <f t="shared" si="293"/>
        <v>41859.935717592591</v>
      </c>
      <c r="V3061">
        <f t="shared" si="294"/>
        <v>2014</v>
      </c>
    </row>
    <row r="3062" spans="1:22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 t="shared" si="289"/>
        <v>110168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90"/>
        <v>0</v>
      </c>
      <c r="Q3062">
        <f t="shared" si="291"/>
        <v>55.83</v>
      </c>
      <c r="R3062" s="10" t="s">
        <v>8314</v>
      </c>
      <c r="S3062" t="s">
        <v>8354</v>
      </c>
      <c r="T3062" s="14">
        <f t="shared" si="292"/>
        <v>42245.274699074071</v>
      </c>
      <c r="U3062" s="14">
        <f t="shared" si="293"/>
        <v>42275.274699074071</v>
      </c>
      <c r="V3062">
        <f t="shared" si="294"/>
        <v>2015</v>
      </c>
    </row>
    <row r="3063" spans="1:22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>
        <f t="shared" si="289"/>
        <v>500000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90"/>
        <v>0</v>
      </c>
      <c r="Q3063">
        <f t="shared" si="291"/>
        <v>0</v>
      </c>
      <c r="R3063" s="10" t="s">
        <v>8314</v>
      </c>
      <c r="S3063" t="s">
        <v>8354</v>
      </c>
      <c r="T3063" s="14">
        <f t="shared" si="292"/>
        <v>41834.784120370372</v>
      </c>
      <c r="U3063" s="14">
        <f t="shared" si="293"/>
        <v>41864.784120370372</v>
      </c>
      <c r="V3063">
        <f t="shared" si="294"/>
        <v>2014</v>
      </c>
    </row>
    <row r="3064" spans="1:22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 t="shared" si="289"/>
        <v>8342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90"/>
        <v>67</v>
      </c>
      <c r="Q3064">
        <f t="shared" si="291"/>
        <v>99.76</v>
      </c>
      <c r="R3064" s="10" t="s">
        <v>8314</v>
      </c>
      <c r="S3064" t="s">
        <v>8354</v>
      </c>
      <c r="T3064" s="14">
        <f t="shared" si="292"/>
        <v>42248.535787037035</v>
      </c>
      <c r="U3064" s="14">
        <f t="shared" si="293"/>
        <v>42277.75</v>
      </c>
      <c r="V3064">
        <f t="shared" si="294"/>
        <v>2015</v>
      </c>
    </row>
    <row r="3065" spans="1:22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 t="shared" si="289"/>
        <v>1794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90"/>
        <v>20</v>
      </c>
      <c r="Q3065">
        <f t="shared" si="291"/>
        <v>25.52</v>
      </c>
      <c r="R3065" s="10" t="s">
        <v>8314</v>
      </c>
      <c r="S3065" t="s">
        <v>8354</v>
      </c>
      <c r="T3065" s="14">
        <f t="shared" si="292"/>
        <v>42630.922893518517</v>
      </c>
      <c r="U3065" s="14">
        <f t="shared" si="293"/>
        <v>42665.922893518517</v>
      </c>
      <c r="V3065">
        <f t="shared" si="294"/>
        <v>2016</v>
      </c>
    </row>
    <row r="3066" spans="1:22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 t="shared" si="289"/>
        <v>41736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90"/>
        <v>11</v>
      </c>
      <c r="Q3066">
        <f t="shared" si="291"/>
        <v>117.65</v>
      </c>
      <c r="R3066" s="10" t="s">
        <v>8314</v>
      </c>
      <c r="S3066" t="s">
        <v>8354</v>
      </c>
      <c r="T3066" s="14">
        <f t="shared" si="292"/>
        <v>42299.130162037036</v>
      </c>
      <c r="U3066" s="14">
        <f t="shared" si="293"/>
        <v>42330.290972222225</v>
      </c>
      <c r="V3066">
        <f t="shared" si="294"/>
        <v>2015</v>
      </c>
    </row>
    <row r="3067" spans="1:22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 t="shared" si="289"/>
        <v>12505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90"/>
        <v>0</v>
      </c>
      <c r="Q3067">
        <f t="shared" si="291"/>
        <v>5</v>
      </c>
      <c r="R3067" s="10" t="s">
        <v>8314</v>
      </c>
      <c r="S3067" t="s">
        <v>8354</v>
      </c>
      <c r="T3067" s="14">
        <f t="shared" si="292"/>
        <v>41825.055231481485</v>
      </c>
      <c r="U3067" s="14">
        <f t="shared" si="293"/>
        <v>41850.055231481485</v>
      </c>
      <c r="V3067">
        <f t="shared" si="294"/>
        <v>2014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 t="shared" si="289"/>
        <v>195975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90"/>
        <v>12</v>
      </c>
      <c r="Q3068">
        <f t="shared" si="291"/>
        <v>2796.67</v>
      </c>
      <c r="R3068" s="10" t="s">
        <v>8314</v>
      </c>
      <c r="S3068" t="s">
        <v>8354</v>
      </c>
      <c r="T3068" s="14">
        <f t="shared" si="292"/>
        <v>42531.228437500002</v>
      </c>
      <c r="U3068" s="14">
        <f t="shared" si="293"/>
        <v>42561.228437500002</v>
      </c>
      <c r="V3068">
        <f t="shared" si="294"/>
        <v>2016</v>
      </c>
    </row>
    <row r="3069" spans="1:22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 t="shared" si="289"/>
        <v>4100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90"/>
        <v>3</v>
      </c>
      <c r="Q3069">
        <f t="shared" si="291"/>
        <v>200</v>
      </c>
      <c r="R3069" s="10" t="s">
        <v>8314</v>
      </c>
      <c r="S3069" t="s">
        <v>8354</v>
      </c>
      <c r="T3069" s="14">
        <f t="shared" si="292"/>
        <v>42226.938414351855</v>
      </c>
      <c r="U3069" s="14">
        <f t="shared" si="293"/>
        <v>42256.938414351855</v>
      </c>
      <c r="V3069">
        <f t="shared" si="294"/>
        <v>2015</v>
      </c>
    </row>
    <row r="3070" spans="1:22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 t="shared" si="289"/>
        <v>125088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90"/>
        <v>0</v>
      </c>
      <c r="Q3070">
        <f t="shared" si="291"/>
        <v>87.5</v>
      </c>
      <c r="R3070" s="10" t="s">
        <v>8314</v>
      </c>
      <c r="S3070" t="s">
        <v>8354</v>
      </c>
      <c r="T3070" s="14">
        <f t="shared" si="292"/>
        <v>42263.691574074073</v>
      </c>
      <c r="U3070" s="14">
        <f t="shared" si="293"/>
        <v>42293.691574074073</v>
      </c>
      <c r="V3070">
        <f t="shared" si="294"/>
        <v>2015</v>
      </c>
    </row>
    <row r="3071" spans="1:22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 t="shared" si="289"/>
        <v>571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90"/>
        <v>14</v>
      </c>
      <c r="Q3071">
        <f t="shared" si="291"/>
        <v>20.14</v>
      </c>
      <c r="R3071" s="10" t="s">
        <v>8314</v>
      </c>
      <c r="S3071" t="s">
        <v>8354</v>
      </c>
      <c r="T3071" s="14">
        <f t="shared" si="292"/>
        <v>41957.833726851852</v>
      </c>
      <c r="U3071" s="14">
        <f t="shared" si="293"/>
        <v>41987.833726851852</v>
      </c>
      <c r="V3071">
        <f t="shared" si="294"/>
        <v>2014</v>
      </c>
    </row>
    <row r="3072" spans="1:22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 t="shared" si="289"/>
        <v>5167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90"/>
        <v>3</v>
      </c>
      <c r="Q3072">
        <f t="shared" si="291"/>
        <v>20.88</v>
      </c>
      <c r="R3072" s="10" t="s">
        <v>8314</v>
      </c>
      <c r="S3072" t="s">
        <v>8354</v>
      </c>
      <c r="T3072" s="14">
        <f t="shared" si="292"/>
        <v>42690.733437499999</v>
      </c>
      <c r="U3072" s="14">
        <f t="shared" si="293"/>
        <v>42711.733437499999</v>
      </c>
      <c r="V3072">
        <f t="shared" si="294"/>
        <v>2016</v>
      </c>
    </row>
    <row r="3073" spans="1:22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 t="shared" si="289"/>
        <v>9587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90"/>
        <v>60</v>
      </c>
      <c r="Q3073">
        <f t="shared" si="291"/>
        <v>61.31</v>
      </c>
      <c r="R3073" s="10" t="s">
        <v>8314</v>
      </c>
      <c r="S3073" t="s">
        <v>8354</v>
      </c>
      <c r="T3073" s="14">
        <f t="shared" si="292"/>
        <v>42097.732418981483</v>
      </c>
      <c r="U3073" s="14">
        <f t="shared" si="293"/>
        <v>42115.249305555553</v>
      </c>
      <c r="V3073">
        <f t="shared" si="294"/>
        <v>2015</v>
      </c>
    </row>
    <row r="3074" spans="1:22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 t="shared" si="289"/>
        <v>6001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90"/>
        <v>0</v>
      </c>
      <c r="Q3074">
        <f t="shared" si="291"/>
        <v>1</v>
      </c>
      <c r="R3074" s="10" t="s">
        <v>8314</v>
      </c>
      <c r="S3074" t="s">
        <v>8354</v>
      </c>
      <c r="T3074" s="14">
        <f t="shared" si="292"/>
        <v>42658.690532407403</v>
      </c>
      <c r="U3074" s="14">
        <f t="shared" si="293"/>
        <v>42673.073611111111</v>
      </c>
      <c r="V3074">
        <f t="shared" si="294"/>
        <v>2016</v>
      </c>
    </row>
    <row r="3075" spans="1:22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 t="shared" si="289"/>
        <v>1400323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si="290"/>
        <v>0</v>
      </c>
      <c r="Q3075">
        <f t="shared" si="291"/>
        <v>92.14</v>
      </c>
      <c r="R3075" s="10" t="s">
        <v>8314</v>
      </c>
      <c r="S3075" t="s">
        <v>8354</v>
      </c>
      <c r="T3075" s="14">
        <f t="shared" si="292"/>
        <v>42111.684027777781</v>
      </c>
      <c r="U3075" s="14">
        <f t="shared" si="293"/>
        <v>42169.804861111115</v>
      </c>
      <c r="V3075">
        <f t="shared" si="294"/>
        <v>2015</v>
      </c>
    </row>
    <row r="3076" spans="1:22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 t="shared" si="289"/>
        <v>12511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90"/>
        <v>0</v>
      </c>
      <c r="Q3076">
        <f t="shared" si="291"/>
        <v>7.33</v>
      </c>
      <c r="R3076" s="10" t="s">
        <v>8314</v>
      </c>
      <c r="S3076" t="s">
        <v>8354</v>
      </c>
      <c r="T3076" s="14">
        <f t="shared" si="292"/>
        <v>42409.571284722217</v>
      </c>
      <c r="U3076" s="14">
        <f t="shared" si="293"/>
        <v>42439.571284722217</v>
      </c>
      <c r="V3076">
        <f t="shared" si="294"/>
        <v>2016</v>
      </c>
    </row>
    <row r="3077" spans="1:22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 t="shared" si="289"/>
        <v>8148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90"/>
        <v>9</v>
      </c>
      <c r="Q3077">
        <f t="shared" si="291"/>
        <v>64.8</v>
      </c>
      <c r="R3077" s="10" t="s">
        <v>8314</v>
      </c>
      <c r="S3077" t="s">
        <v>8354</v>
      </c>
      <c r="T3077" s="14">
        <f t="shared" si="292"/>
        <v>42551.102314814809</v>
      </c>
      <c r="U3077" s="14">
        <f t="shared" si="293"/>
        <v>42601.102314814809</v>
      </c>
      <c r="V3077">
        <f t="shared" si="294"/>
        <v>2016</v>
      </c>
    </row>
    <row r="3078" spans="1:22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 t="shared" si="289"/>
        <v>5753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90"/>
        <v>15</v>
      </c>
      <c r="Q3078">
        <f t="shared" si="291"/>
        <v>30.12</v>
      </c>
      <c r="R3078" s="10" t="s">
        <v>8314</v>
      </c>
      <c r="S3078" t="s">
        <v>8354</v>
      </c>
      <c r="T3078" s="14">
        <f t="shared" si="292"/>
        <v>42226.651886574073</v>
      </c>
      <c r="U3078" s="14">
        <f t="shared" si="293"/>
        <v>42286.651886574073</v>
      </c>
      <c r="V3078">
        <f t="shared" si="294"/>
        <v>2015</v>
      </c>
    </row>
    <row r="3079" spans="1:22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 t="shared" si="289"/>
        <v>11053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90"/>
        <v>0</v>
      </c>
      <c r="Q3079">
        <f t="shared" si="291"/>
        <v>52.5</v>
      </c>
      <c r="R3079" s="10" t="s">
        <v>8314</v>
      </c>
      <c r="S3079" t="s">
        <v>8354</v>
      </c>
      <c r="T3079" s="14">
        <f t="shared" si="292"/>
        <v>42766.956921296296</v>
      </c>
      <c r="U3079" s="14">
        <f t="shared" si="293"/>
        <v>42796.956921296296</v>
      </c>
      <c r="V3079">
        <f t="shared" si="294"/>
        <v>2017</v>
      </c>
    </row>
    <row r="3080" spans="1:22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 t="shared" si="289"/>
        <v>30036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90"/>
        <v>0</v>
      </c>
      <c r="Q3080">
        <f t="shared" si="291"/>
        <v>23.67</v>
      </c>
      <c r="R3080" s="10" t="s">
        <v>8314</v>
      </c>
      <c r="S3080" t="s">
        <v>8354</v>
      </c>
      <c r="T3080" s="14">
        <f t="shared" si="292"/>
        <v>42031.138831018514</v>
      </c>
      <c r="U3080" s="14">
        <f t="shared" si="293"/>
        <v>42061.138831018514</v>
      </c>
      <c r="V3080">
        <f t="shared" si="294"/>
        <v>2015</v>
      </c>
    </row>
    <row r="3081" spans="1:22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 t="shared" si="289"/>
        <v>672446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90"/>
        <v>1</v>
      </c>
      <c r="Q3081">
        <f t="shared" si="291"/>
        <v>415.78</v>
      </c>
      <c r="R3081" s="10" t="s">
        <v>8314</v>
      </c>
      <c r="S3081" t="s">
        <v>8354</v>
      </c>
      <c r="T3081" s="14">
        <f t="shared" si="292"/>
        <v>42055.713368055556</v>
      </c>
      <c r="U3081" s="14">
        <f t="shared" si="293"/>
        <v>42085.671701388885</v>
      </c>
      <c r="V3081">
        <f t="shared" si="294"/>
        <v>2015</v>
      </c>
    </row>
    <row r="3082" spans="1:22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 t="shared" si="289"/>
        <v>1000188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90"/>
        <v>0</v>
      </c>
      <c r="Q3082">
        <f t="shared" si="291"/>
        <v>53.71</v>
      </c>
      <c r="R3082" s="10" t="s">
        <v>8314</v>
      </c>
      <c r="S3082" t="s">
        <v>8354</v>
      </c>
      <c r="T3082" s="14">
        <f t="shared" si="292"/>
        <v>41940.028287037036</v>
      </c>
      <c r="U3082" s="14">
        <f t="shared" si="293"/>
        <v>42000.0699537037</v>
      </c>
      <c r="V3082">
        <f t="shared" si="294"/>
        <v>2014</v>
      </c>
    </row>
    <row r="3083" spans="1:22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 t="shared" si="289"/>
        <v>501052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90"/>
        <v>0</v>
      </c>
      <c r="Q3083">
        <f t="shared" si="291"/>
        <v>420.6</v>
      </c>
      <c r="R3083" s="10" t="s">
        <v>8314</v>
      </c>
      <c r="S3083" t="s">
        <v>8354</v>
      </c>
      <c r="T3083" s="14">
        <f t="shared" si="292"/>
        <v>42237.181608796294</v>
      </c>
      <c r="U3083" s="14">
        <f t="shared" si="293"/>
        <v>42267.181608796294</v>
      </c>
      <c r="V3083">
        <f t="shared" si="294"/>
        <v>2015</v>
      </c>
    </row>
    <row r="3084" spans="1:22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>
        <f t="shared" si="289"/>
        <v>4500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90"/>
        <v>0</v>
      </c>
      <c r="Q3084">
        <f t="shared" si="291"/>
        <v>0</v>
      </c>
      <c r="R3084" s="10" t="s">
        <v>8314</v>
      </c>
      <c r="S3084" t="s">
        <v>8354</v>
      </c>
      <c r="T3084" s="14">
        <f t="shared" si="292"/>
        <v>42293.922986111109</v>
      </c>
      <c r="U3084" s="14">
        <f t="shared" si="293"/>
        <v>42323.96465277778</v>
      </c>
      <c r="V3084">
        <f t="shared" si="294"/>
        <v>2015</v>
      </c>
    </row>
    <row r="3085" spans="1:22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 t="shared" si="289"/>
        <v>10028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90"/>
        <v>0</v>
      </c>
      <c r="Q3085">
        <f t="shared" si="291"/>
        <v>18.670000000000002</v>
      </c>
      <c r="R3085" s="10" t="s">
        <v>8314</v>
      </c>
      <c r="S3085" t="s">
        <v>8354</v>
      </c>
      <c r="T3085" s="14">
        <f t="shared" si="292"/>
        <v>41853.563402777778</v>
      </c>
      <c r="U3085" s="14">
        <f t="shared" si="293"/>
        <v>41883.208333333336</v>
      </c>
      <c r="V3085">
        <f t="shared" si="294"/>
        <v>2014</v>
      </c>
    </row>
    <row r="3086" spans="1:22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 t="shared" si="289"/>
        <v>2265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90"/>
        <v>12</v>
      </c>
      <c r="Q3086">
        <f t="shared" si="291"/>
        <v>78.33</v>
      </c>
      <c r="R3086" s="10" t="s">
        <v>8314</v>
      </c>
      <c r="S3086" t="s">
        <v>8354</v>
      </c>
      <c r="T3086" s="14">
        <f t="shared" si="292"/>
        <v>42100.723738425921</v>
      </c>
      <c r="U3086" s="14">
        <f t="shared" si="293"/>
        <v>42129.783333333333</v>
      </c>
      <c r="V3086">
        <f t="shared" si="294"/>
        <v>2015</v>
      </c>
    </row>
    <row r="3087" spans="1:22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 t="shared" si="289"/>
        <v>12805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90"/>
        <v>2</v>
      </c>
      <c r="Q3087">
        <f t="shared" si="291"/>
        <v>67.78</v>
      </c>
      <c r="R3087" s="10" t="s">
        <v>8314</v>
      </c>
      <c r="S3087" t="s">
        <v>8354</v>
      </c>
      <c r="T3087" s="14">
        <f t="shared" si="292"/>
        <v>42246.883784722217</v>
      </c>
      <c r="U3087" s="14">
        <f t="shared" si="293"/>
        <v>42276.883784722217</v>
      </c>
      <c r="V3087">
        <f t="shared" si="294"/>
        <v>2015</v>
      </c>
    </row>
    <row r="3088" spans="1:22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 t="shared" si="289"/>
        <v>10025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90"/>
        <v>0</v>
      </c>
      <c r="Q3088">
        <f t="shared" si="291"/>
        <v>16.670000000000002</v>
      </c>
      <c r="R3088" s="10" t="s">
        <v>8314</v>
      </c>
      <c r="S3088" t="s">
        <v>8354</v>
      </c>
      <c r="T3088" s="14">
        <f t="shared" si="292"/>
        <v>42173.67082175926</v>
      </c>
      <c r="U3088" s="14">
        <f t="shared" si="293"/>
        <v>42233.67082175926</v>
      </c>
      <c r="V3088">
        <f t="shared" si="294"/>
        <v>2015</v>
      </c>
    </row>
    <row r="3089" spans="1:22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 t="shared" si="289"/>
        <v>10063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90"/>
        <v>1</v>
      </c>
      <c r="Q3089">
        <f t="shared" si="291"/>
        <v>62.5</v>
      </c>
      <c r="R3089" s="10" t="s">
        <v>8314</v>
      </c>
      <c r="S3089" t="s">
        <v>8354</v>
      </c>
      <c r="T3089" s="14">
        <f t="shared" si="292"/>
        <v>42665.150347222225</v>
      </c>
      <c r="U3089" s="14">
        <f t="shared" si="293"/>
        <v>42725.192013888889</v>
      </c>
      <c r="V3089">
        <f t="shared" si="294"/>
        <v>2016</v>
      </c>
    </row>
    <row r="3090" spans="1:22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 t="shared" si="289"/>
        <v>32563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90"/>
        <v>0</v>
      </c>
      <c r="Q3090">
        <f t="shared" si="291"/>
        <v>42</v>
      </c>
      <c r="R3090" s="10" t="s">
        <v>8314</v>
      </c>
      <c r="S3090" t="s">
        <v>8354</v>
      </c>
      <c r="T3090" s="14">
        <f t="shared" si="292"/>
        <v>41981.57230324074</v>
      </c>
      <c r="U3090" s="14">
        <f t="shared" si="293"/>
        <v>42012.570138888885</v>
      </c>
      <c r="V3090">
        <f t="shared" si="294"/>
        <v>2014</v>
      </c>
    </row>
    <row r="3091" spans="1:22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 t="shared" si="289"/>
        <v>15427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90"/>
        <v>23</v>
      </c>
      <c r="Q3091">
        <f t="shared" si="291"/>
        <v>130.09</v>
      </c>
      <c r="R3091" s="10" t="s">
        <v>8314</v>
      </c>
      <c r="S3091" t="s">
        <v>8354</v>
      </c>
      <c r="T3091" s="14">
        <f t="shared" si="292"/>
        <v>42528.542627314819</v>
      </c>
      <c r="U3091" s="14">
        <f t="shared" si="293"/>
        <v>42560.082638888889</v>
      </c>
      <c r="V3091">
        <f t="shared" si="294"/>
        <v>2016</v>
      </c>
    </row>
    <row r="3092" spans="1:22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 t="shared" si="289"/>
        <v>118216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90"/>
        <v>5</v>
      </c>
      <c r="Q3092">
        <f t="shared" si="291"/>
        <v>1270.22</v>
      </c>
      <c r="R3092" s="10" t="s">
        <v>8314</v>
      </c>
      <c r="S3092" t="s">
        <v>8354</v>
      </c>
      <c r="T3092" s="14">
        <f t="shared" si="292"/>
        <v>42065.818807870368</v>
      </c>
      <c r="U3092" s="14">
        <f t="shared" si="293"/>
        <v>42125.777141203704</v>
      </c>
      <c r="V3092">
        <f t="shared" si="294"/>
        <v>2015</v>
      </c>
    </row>
    <row r="3093" spans="1:22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 t="shared" si="289"/>
        <v>2898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90"/>
        <v>16</v>
      </c>
      <c r="Q3093">
        <f t="shared" si="291"/>
        <v>88.44</v>
      </c>
      <c r="R3093" s="10" t="s">
        <v>8314</v>
      </c>
      <c r="S3093" t="s">
        <v>8354</v>
      </c>
      <c r="T3093" s="14">
        <f t="shared" si="292"/>
        <v>42566.948414351849</v>
      </c>
      <c r="U3093" s="14">
        <f t="shared" si="293"/>
        <v>42596.948414351849</v>
      </c>
      <c r="V3093">
        <f t="shared" si="294"/>
        <v>2016</v>
      </c>
    </row>
    <row r="3094" spans="1:22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 t="shared" si="289"/>
        <v>50592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90"/>
        <v>1</v>
      </c>
      <c r="Q3094">
        <f t="shared" si="291"/>
        <v>56.34</v>
      </c>
      <c r="R3094" s="10" t="s">
        <v>8314</v>
      </c>
      <c r="S3094" t="s">
        <v>8354</v>
      </c>
      <c r="T3094" s="14">
        <f t="shared" si="292"/>
        <v>42255.619351851856</v>
      </c>
      <c r="U3094" s="14">
        <f t="shared" si="293"/>
        <v>42292.916666666672</v>
      </c>
      <c r="V3094">
        <f t="shared" si="294"/>
        <v>2015</v>
      </c>
    </row>
    <row r="3095" spans="1:22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 t="shared" si="289"/>
        <v>2455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90"/>
        <v>23</v>
      </c>
      <c r="Q3095">
        <f t="shared" si="291"/>
        <v>53.53</v>
      </c>
      <c r="R3095" s="10" t="s">
        <v>8314</v>
      </c>
      <c r="S3095" t="s">
        <v>8354</v>
      </c>
      <c r="T3095" s="14">
        <f t="shared" si="292"/>
        <v>41760.909039351849</v>
      </c>
      <c r="U3095" s="14">
        <f t="shared" si="293"/>
        <v>41791.165972222225</v>
      </c>
      <c r="V3095">
        <f t="shared" si="294"/>
        <v>2014</v>
      </c>
    </row>
    <row r="3096" spans="1:22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 t="shared" si="289"/>
        <v>50013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90"/>
        <v>0</v>
      </c>
      <c r="Q3096">
        <f t="shared" si="291"/>
        <v>25</v>
      </c>
      <c r="R3096" s="10" t="s">
        <v>8314</v>
      </c>
      <c r="S3096" t="s">
        <v>8354</v>
      </c>
      <c r="T3096" s="14">
        <f t="shared" si="292"/>
        <v>42207.795787037037</v>
      </c>
      <c r="U3096" s="14">
        <f t="shared" si="293"/>
        <v>42267.795787037037</v>
      </c>
      <c r="V3096">
        <f t="shared" si="294"/>
        <v>2015</v>
      </c>
    </row>
    <row r="3097" spans="1:22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 t="shared" si="289"/>
        <v>7485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90"/>
        <v>0</v>
      </c>
      <c r="Q3097">
        <f t="shared" si="291"/>
        <v>50</v>
      </c>
      <c r="R3097" s="10" t="s">
        <v>8314</v>
      </c>
      <c r="S3097" t="s">
        <v>8354</v>
      </c>
      <c r="T3097" s="14">
        <f t="shared" si="292"/>
        <v>42523.025231481486</v>
      </c>
      <c r="U3097" s="14">
        <f t="shared" si="293"/>
        <v>42583.025231481486</v>
      </c>
      <c r="V3097">
        <f t="shared" si="294"/>
        <v>2016</v>
      </c>
    </row>
    <row r="3098" spans="1:22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 t="shared" si="289"/>
        <v>10398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90"/>
        <v>4</v>
      </c>
      <c r="Q3098">
        <f t="shared" si="291"/>
        <v>56.79</v>
      </c>
      <c r="R3098" s="10" t="s">
        <v>8314</v>
      </c>
      <c r="S3098" t="s">
        <v>8354</v>
      </c>
      <c r="T3098" s="14">
        <f t="shared" si="292"/>
        <v>42114.825532407413</v>
      </c>
      <c r="U3098" s="14">
        <f t="shared" si="293"/>
        <v>42144.825532407413</v>
      </c>
      <c r="V3098">
        <f t="shared" si="294"/>
        <v>2015</v>
      </c>
    </row>
    <row r="3099" spans="1:22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 t="shared" si="289"/>
        <v>5858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90"/>
        <v>17</v>
      </c>
      <c r="Q3099">
        <f t="shared" si="291"/>
        <v>40.83</v>
      </c>
      <c r="R3099" s="10" t="s">
        <v>8314</v>
      </c>
      <c r="S3099" t="s">
        <v>8354</v>
      </c>
      <c r="T3099" s="14">
        <f t="shared" si="292"/>
        <v>42629.503483796296</v>
      </c>
      <c r="U3099" s="14">
        <f t="shared" si="293"/>
        <v>42650.583333333328</v>
      </c>
      <c r="V3099">
        <f t="shared" si="294"/>
        <v>2016</v>
      </c>
    </row>
    <row r="3100" spans="1:22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 t="shared" si="289"/>
        <v>25242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90"/>
        <v>4</v>
      </c>
      <c r="Q3100">
        <f t="shared" si="291"/>
        <v>65.11</v>
      </c>
      <c r="R3100" s="10" t="s">
        <v>8314</v>
      </c>
      <c r="S3100" t="s">
        <v>8354</v>
      </c>
      <c r="T3100" s="14">
        <f t="shared" si="292"/>
        <v>42359.792233796295</v>
      </c>
      <c r="U3100" s="14">
        <f t="shared" si="293"/>
        <v>42408.01180555555</v>
      </c>
      <c r="V3100">
        <f t="shared" si="294"/>
        <v>2015</v>
      </c>
    </row>
    <row r="3101" spans="1:22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 t="shared" ref="F3101:F3164" si="295">ROUND(AVERAGE(D3101:E3101),0)</f>
        <v>1139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ref="P3101:P3164" si="296">ROUND(E3101/D3101*100,0)</f>
        <v>14</v>
      </c>
      <c r="Q3101">
        <f t="shared" ref="Q3101:Q3164" si="297">IFERROR(ROUND(E3101/M3101,2),0)</f>
        <v>55.6</v>
      </c>
      <c r="R3101" s="10" t="s">
        <v>8314</v>
      </c>
      <c r="S3101" t="s">
        <v>8354</v>
      </c>
      <c r="T3101" s="14">
        <f t="shared" ref="T3101:T3164" si="298">(((K3101/60)/60)/24)+DATE(1970,1,1)</f>
        <v>42382.189710648148</v>
      </c>
      <c r="U3101" s="14">
        <f t="shared" ref="U3101:U3164" si="299">(((J3101/60)/60)/24)+DATE(1970,1,1)</f>
        <v>42412.189710648148</v>
      </c>
      <c r="V3101">
        <f t="shared" ref="V3101:V3164" si="300">YEAR(T3101)</f>
        <v>2016</v>
      </c>
    </row>
    <row r="3102" spans="1:22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 t="shared" si="295"/>
        <v>6914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96"/>
        <v>15</v>
      </c>
      <c r="Q3102">
        <f t="shared" si="297"/>
        <v>140.54</v>
      </c>
      <c r="R3102" s="10" t="s">
        <v>8314</v>
      </c>
      <c r="S3102" t="s">
        <v>8354</v>
      </c>
      <c r="T3102" s="14">
        <f t="shared" si="298"/>
        <v>41902.622395833336</v>
      </c>
      <c r="U3102" s="14">
        <f t="shared" si="299"/>
        <v>41932.622395833336</v>
      </c>
      <c r="V3102">
        <f t="shared" si="300"/>
        <v>2014</v>
      </c>
    </row>
    <row r="3103" spans="1:22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 t="shared" si="295"/>
        <v>1400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96"/>
        <v>12</v>
      </c>
      <c r="Q3103">
        <f t="shared" si="297"/>
        <v>25</v>
      </c>
      <c r="R3103" s="10" t="s">
        <v>8314</v>
      </c>
      <c r="S3103" t="s">
        <v>8354</v>
      </c>
      <c r="T3103" s="14">
        <f t="shared" si="298"/>
        <v>42171.383530092593</v>
      </c>
      <c r="U3103" s="14">
        <f t="shared" si="299"/>
        <v>42201.330555555556</v>
      </c>
      <c r="V3103">
        <f t="shared" si="300"/>
        <v>2015</v>
      </c>
    </row>
    <row r="3104" spans="1:22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 t="shared" si="295"/>
        <v>11129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96"/>
        <v>39</v>
      </c>
      <c r="Q3104">
        <f t="shared" si="297"/>
        <v>69.53</v>
      </c>
      <c r="R3104" s="10" t="s">
        <v>8314</v>
      </c>
      <c r="S3104" t="s">
        <v>8354</v>
      </c>
      <c r="T3104" s="14">
        <f t="shared" si="298"/>
        <v>42555.340486111112</v>
      </c>
      <c r="U3104" s="14">
        <f t="shared" si="299"/>
        <v>42605.340486111112</v>
      </c>
      <c r="V3104">
        <f t="shared" si="300"/>
        <v>2016</v>
      </c>
    </row>
    <row r="3105" spans="1:22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 t="shared" si="295"/>
        <v>2056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96"/>
        <v>0</v>
      </c>
      <c r="Q3105">
        <f t="shared" si="297"/>
        <v>5.5</v>
      </c>
      <c r="R3105" s="10" t="s">
        <v>8314</v>
      </c>
      <c r="S3105" t="s">
        <v>8354</v>
      </c>
      <c r="T3105" s="14">
        <f t="shared" si="298"/>
        <v>42107.156319444446</v>
      </c>
      <c r="U3105" s="14">
        <f t="shared" si="299"/>
        <v>42167.156319444446</v>
      </c>
      <c r="V3105">
        <f t="shared" si="300"/>
        <v>2015</v>
      </c>
    </row>
    <row r="3106" spans="1:22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 t="shared" si="295"/>
        <v>2593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96"/>
        <v>30</v>
      </c>
      <c r="Q3106">
        <f t="shared" si="297"/>
        <v>237</v>
      </c>
      <c r="R3106" s="10" t="s">
        <v>8314</v>
      </c>
      <c r="S3106" t="s">
        <v>8354</v>
      </c>
      <c r="T3106" s="14">
        <f t="shared" si="298"/>
        <v>42006.908692129626</v>
      </c>
      <c r="U3106" s="14">
        <f t="shared" si="299"/>
        <v>42038.083333333328</v>
      </c>
      <c r="V3106">
        <f t="shared" si="300"/>
        <v>2015</v>
      </c>
    </row>
    <row r="3107" spans="1:22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 t="shared" si="295"/>
        <v>4161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96"/>
        <v>42</v>
      </c>
      <c r="Q3107">
        <f t="shared" si="297"/>
        <v>79.87</v>
      </c>
      <c r="R3107" s="10" t="s">
        <v>8314</v>
      </c>
      <c r="S3107" t="s">
        <v>8354</v>
      </c>
      <c r="T3107" s="14">
        <f t="shared" si="298"/>
        <v>41876.718935185185</v>
      </c>
      <c r="U3107" s="14">
        <f t="shared" si="299"/>
        <v>41931.208333333336</v>
      </c>
      <c r="V3107">
        <f t="shared" si="300"/>
        <v>2014</v>
      </c>
    </row>
    <row r="3108" spans="1:22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 t="shared" si="295"/>
        <v>521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96"/>
        <v>4</v>
      </c>
      <c r="Q3108">
        <f t="shared" si="297"/>
        <v>10.25</v>
      </c>
      <c r="R3108" s="10" t="s">
        <v>8314</v>
      </c>
      <c r="S3108" t="s">
        <v>8354</v>
      </c>
      <c r="T3108" s="14">
        <f t="shared" si="298"/>
        <v>42241.429120370376</v>
      </c>
      <c r="U3108" s="14">
        <f t="shared" si="299"/>
        <v>42263.916666666672</v>
      </c>
      <c r="V3108">
        <f t="shared" si="300"/>
        <v>2015</v>
      </c>
    </row>
    <row r="3109" spans="1:22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 t="shared" si="295"/>
        <v>23953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96"/>
        <v>20</v>
      </c>
      <c r="Q3109">
        <f t="shared" si="297"/>
        <v>272.58999999999997</v>
      </c>
      <c r="R3109" s="10" t="s">
        <v>8314</v>
      </c>
      <c r="S3109" t="s">
        <v>8354</v>
      </c>
      <c r="T3109" s="14">
        <f t="shared" si="298"/>
        <v>42128.814247685179</v>
      </c>
      <c r="U3109" s="14">
        <f t="shared" si="299"/>
        <v>42135.814247685179</v>
      </c>
      <c r="V3109">
        <f t="shared" si="300"/>
        <v>2015</v>
      </c>
    </row>
    <row r="3110" spans="1:22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 t="shared" si="295"/>
        <v>25013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96"/>
        <v>0</v>
      </c>
      <c r="Q3110">
        <f t="shared" si="297"/>
        <v>13</v>
      </c>
      <c r="R3110" s="10" t="s">
        <v>8314</v>
      </c>
      <c r="S3110" t="s">
        <v>8354</v>
      </c>
      <c r="T3110" s="14">
        <f t="shared" si="298"/>
        <v>42062.680486111116</v>
      </c>
      <c r="U3110" s="14">
        <f t="shared" si="299"/>
        <v>42122.638819444444</v>
      </c>
      <c r="V3110">
        <f t="shared" si="300"/>
        <v>2015</v>
      </c>
    </row>
    <row r="3111" spans="1:22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 t="shared" si="295"/>
        <v>16567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96"/>
        <v>25</v>
      </c>
      <c r="Q3111">
        <f t="shared" si="297"/>
        <v>58.18</v>
      </c>
      <c r="R3111" s="10" t="s">
        <v>8314</v>
      </c>
      <c r="S3111" t="s">
        <v>8354</v>
      </c>
      <c r="T3111" s="14">
        <f t="shared" si="298"/>
        <v>41844.125115740739</v>
      </c>
      <c r="U3111" s="14">
        <f t="shared" si="299"/>
        <v>41879.125115740739</v>
      </c>
      <c r="V3111">
        <f t="shared" si="300"/>
        <v>2014</v>
      </c>
    </row>
    <row r="3112" spans="1:22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 t="shared" si="295"/>
        <v>12505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96"/>
        <v>0</v>
      </c>
      <c r="Q3112">
        <f t="shared" si="297"/>
        <v>10</v>
      </c>
      <c r="R3112" s="10" t="s">
        <v>8314</v>
      </c>
      <c r="S3112" t="s">
        <v>8354</v>
      </c>
      <c r="T3112" s="14">
        <f t="shared" si="298"/>
        <v>42745.031469907408</v>
      </c>
      <c r="U3112" s="14">
        <f t="shared" si="299"/>
        <v>42785.031469907408</v>
      </c>
      <c r="V3112">
        <f t="shared" si="300"/>
        <v>2017</v>
      </c>
    </row>
    <row r="3113" spans="1:22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 t="shared" si="295"/>
        <v>12664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96"/>
        <v>27</v>
      </c>
      <c r="Q3113">
        <f t="shared" si="297"/>
        <v>70.11</v>
      </c>
      <c r="R3113" s="10" t="s">
        <v>8314</v>
      </c>
      <c r="S3113" t="s">
        <v>8354</v>
      </c>
      <c r="T3113" s="14">
        <f t="shared" si="298"/>
        <v>41885.595138888886</v>
      </c>
      <c r="U3113" s="14">
        <f t="shared" si="299"/>
        <v>41916.595138888886</v>
      </c>
      <c r="V3113">
        <f t="shared" si="300"/>
        <v>2014</v>
      </c>
    </row>
    <row r="3114" spans="1:22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 t="shared" si="295"/>
        <v>5761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96"/>
        <v>5</v>
      </c>
      <c r="Q3114">
        <f t="shared" si="297"/>
        <v>57.89</v>
      </c>
      <c r="R3114" s="10" t="s">
        <v>8314</v>
      </c>
      <c r="S3114" t="s">
        <v>8354</v>
      </c>
      <c r="T3114" s="14">
        <f t="shared" si="298"/>
        <v>42615.121921296297</v>
      </c>
      <c r="U3114" s="14">
        <f t="shared" si="299"/>
        <v>42675.121921296297</v>
      </c>
      <c r="V3114">
        <f t="shared" si="300"/>
        <v>2016</v>
      </c>
    </row>
    <row r="3115" spans="1:22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 t="shared" si="295"/>
        <v>56930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96"/>
        <v>4</v>
      </c>
      <c r="Q3115">
        <f t="shared" si="297"/>
        <v>125.27</v>
      </c>
      <c r="R3115" s="10" t="s">
        <v>8314</v>
      </c>
      <c r="S3115" t="s">
        <v>8354</v>
      </c>
      <c r="T3115" s="14">
        <f t="shared" si="298"/>
        <v>42081.731273148151</v>
      </c>
      <c r="U3115" s="14">
        <f t="shared" si="299"/>
        <v>42111.731273148151</v>
      </c>
      <c r="V3115">
        <f t="shared" si="300"/>
        <v>2015</v>
      </c>
    </row>
    <row r="3116" spans="1:22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>
        <f t="shared" si="295"/>
        <v>37500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96"/>
        <v>0</v>
      </c>
      <c r="Q3116">
        <f t="shared" si="297"/>
        <v>0</v>
      </c>
      <c r="R3116" s="10" t="s">
        <v>8314</v>
      </c>
      <c r="S3116" t="s">
        <v>8354</v>
      </c>
      <c r="T3116" s="14">
        <f t="shared" si="298"/>
        <v>41843.632523148146</v>
      </c>
      <c r="U3116" s="14">
        <f t="shared" si="299"/>
        <v>41903.632523148146</v>
      </c>
      <c r="V3116">
        <f t="shared" si="300"/>
        <v>2014</v>
      </c>
    </row>
    <row r="3117" spans="1:22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 t="shared" si="295"/>
        <v>5150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96"/>
        <v>3</v>
      </c>
      <c r="Q3117">
        <f t="shared" si="297"/>
        <v>300</v>
      </c>
      <c r="R3117" s="10" t="s">
        <v>8314</v>
      </c>
      <c r="S3117" t="s">
        <v>8354</v>
      </c>
      <c r="T3117" s="14">
        <f t="shared" si="298"/>
        <v>42496.447071759263</v>
      </c>
      <c r="U3117" s="14">
        <f t="shared" si="299"/>
        <v>42526.447071759263</v>
      </c>
      <c r="V3117">
        <f t="shared" si="300"/>
        <v>2016</v>
      </c>
    </row>
    <row r="3118" spans="1:22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 t="shared" si="295"/>
        <v>590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96"/>
        <v>57</v>
      </c>
      <c r="Q3118">
        <f t="shared" si="297"/>
        <v>43</v>
      </c>
      <c r="R3118" s="10" t="s">
        <v>8314</v>
      </c>
      <c r="S3118" t="s">
        <v>8354</v>
      </c>
      <c r="T3118" s="14">
        <f t="shared" si="298"/>
        <v>42081.515335648146</v>
      </c>
      <c r="U3118" s="14">
        <f t="shared" si="299"/>
        <v>42095.515335648146</v>
      </c>
      <c r="V3118">
        <f t="shared" si="300"/>
        <v>2015</v>
      </c>
    </row>
    <row r="3119" spans="1:22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 t="shared" si="295"/>
        <v>501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96"/>
        <v>0</v>
      </c>
      <c r="Q3119">
        <f t="shared" si="297"/>
        <v>1</v>
      </c>
      <c r="R3119" s="10" t="s">
        <v>8314</v>
      </c>
      <c r="S3119" t="s">
        <v>8354</v>
      </c>
      <c r="T3119" s="14">
        <f t="shared" si="298"/>
        <v>42509.374537037031</v>
      </c>
      <c r="U3119" s="14">
        <f t="shared" si="299"/>
        <v>42517.55</v>
      </c>
      <c r="V3119">
        <f t="shared" si="300"/>
        <v>2016</v>
      </c>
    </row>
    <row r="3120" spans="1:22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 t="shared" si="295"/>
        <v>250775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96"/>
        <v>0</v>
      </c>
      <c r="Q3120">
        <f t="shared" si="297"/>
        <v>775</v>
      </c>
      <c r="R3120" s="10" t="s">
        <v>8314</v>
      </c>
      <c r="S3120" t="s">
        <v>8354</v>
      </c>
      <c r="T3120" s="14">
        <f t="shared" si="298"/>
        <v>42534.649571759262</v>
      </c>
      <c r="U3120" s="14">
        <f t="shared" si="299"/>
        <v>42553.649571759262</v>
      </c>
      <c r="V3120">
        <f t="shared" si="300"/>
        <v>2016</v>
      </c>
    </row>
    <row r="3121" spans="1:22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 t="shared" si="295"/>
        <v>5003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96"/>
        <v>0</v>
      </c>
      <c r="Q3121">
        <f t="shared" si="297"/>
        <v>5</v>
      </c>
      <c r="R3121" s="10" t="s">
        <v>8314</v>
      </c>
      <c r="S3121" t="s">
        <v>8354</v>
      </c>
      <c r="T3121" s="14">
        <f t="shared" si="298"/>
        <v>42060.04550925926</v>
      </c>
      <c r="U3121" s="14">
        <f t="shared" si="299"/>
        <v>42090.003842592589</v>
      </c>
      <c r="V3121">
        <f t="shared" si="300"/>
        <v>2015</v>
      </c>
    </row>
    <row r="3122" spans="1:22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 t="shared" si="295"/>
        <v>650064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96"/>
        <v>0</v>
      </c>
      <c r="Q3122">
        <f t="shared" si="297"/>
        <v>12.8</v>
      </c>
      <c r="R3122" s="10" t="s">
        <v>8314</v>
      </c>
      <c r="S3122" t="s">
        <v>8354</v>
      </c>
      <c r="T3122" s="14">
        <f t="shared" si="298"/>
        <v>42435.942083333335</v>
      </c>
      <c r="U3122" s="14">
        <f t="shared" si="299"/>
        <v>42495.900416666671</v>
      </c>
      <c r="V3122">
        <f t="shared" si="300"/>
        <v>2016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 t="shared" si="295"/>
        <v>755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96"/>
        <v>1</v>
      </c>
      <c r="Q3123">
        <f t="shared" si="297"/>
        <v>10</v>
      </c>
      <c r="R3123" s="10" t="s">
        <v>8314</v>
      </c>
      <c r="S3123" t="s">
        <v>8354</v>
      </c>
      <c r="T3123" s="14">
        <f t="shared" si="298"/>
        <v>41848.679803240739</v>
      </c>
      <c r="U3123" s="14">
        <f t="shared" si="299"/>
        <v>41908.679803240739</v>
      </c>
      <c r="V3123">
        <f t="shared" si="300"/>
        <v>2014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 t="shared" si="295"/>
        <v>158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96"/>
        <v>58</v>
      </c>
      <c r="Q3124">
        <f t="shared" si="297"/>
        <v>58</v>
      </c>
      <c r="R3124" s="10" t="s">
        <v>8314</v>
      </c>
      <c r="S3124" t="s">
        <v>8354</v>
      </c>
      <c r="T3124" s="14">
        <f t="shared" si="298"/>
        <v>42678.932083333333</v>
      </c>
      <c r="U3124" s="14">
        <f t="shared" si="299"/>
        <v>42683.973750000005</v>
      </c>
      <c r="V3124">
        <f t="shared" si="300"/>
        <v>2016</v>
      </c>
    </row>
    <row r="3125" spans="1:22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 t="shared" si="295"/>
        <v>105096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96"/>
        <v>68</v>
      </c>
      <c r="Q3125">
        <f t="shared" si="297"/>
        <v>244.8</v>
      </c>
      <c r="R3125" s="10" t="s">
        <v>8314</v>
      </c>
      <c r="S3125" t="s">
        <v>8354</v>
      </c>
      <c r="T3125" s="14">
        <f t="shared" si="298"/>
        <v>42530.993032407408</v>
      </c>
      <c r="U3125" s="14">
        <f t="shared" si="299"/>
        <v>42560.993032407408</v>
      </c>
      <c r="V3125">
        <f t="shared" si="300"/>
        <v>2016</v>
      </c>
    </row>
    <row r="3126" spans="1:22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 t="shared" si="295"/>
        <v>400013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96"/>
        <v>0</v>
      </c>
      <c r="Q3126">
        <f t="shared" si="297"/>
        <v>6.5</v>
      </c>
      <c r="R3126" s="10" t="s">
        <v>8314</v>
      </c>
      <c r="S3126" t="s">
        <v>8354</v>
      </c>
      <c r="T3126" s="14">
        <f t="shared" si="298"/>
        <v>41977.780104166668</v>
      </c>
      <c r="U3126" s="14">
        <f t="shared" si="299"/>
        <v>42037.780104166668</v>
      </c>
      <c r="V3126">
        <f t="shared" si="300"/>
        <v>2014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>
        <f t="shared" si="295"/>
        <v>750000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96"/>
        <v>0</v>
      </c>
      <c r="Q3127">
        <f t="shared" si="297"/>
        <v>0</v>
      </c>
      <c r="R3127" s="10" t="s">
        <v>8314</v>
      </c>
      <c r="S3127" t="s">
        <v>8354</v>
      </c>
      <c r="T3127" s="14">
        <f t="shared" si="298"/>
        <v>42346.20685185185</v>
      </c>
      <c r="U3127" s="14">
        <f t="shared" si="299"/>
        <v>42376.20685185185</v>
      </c>
      <c r="V3127">
        <f t="shared" si="300"/>
        <v>2015</v>
      </c>
    </row>
    <row r="3128" spans="1:22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 t="shared" si="295"/>
        <v>13020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96"/>
        <v>4</v>
      </c>
      <c r="Q3128">
        <f t="shared" si="297"/>
        <v>61.18</v>
      </c>
      <c r="R3128" s="10" t="s">
        <v>8314</v>
      </c>
      <c r="S3128" t="s">
        <v>8354</v>
      </c>
      <c r="T3128" s="14">
        <f t="shared" si="298"/>
        <v>42427.01807870371</v>
      </c>
      <c r="U3128" s="14">
        <f t="shared" si="299"/>
        <v>42456.976412037038</v>
      </c>
      <c r="V3128">
        <f t="shared" si="300"/>
        <v>2016</v>
      </c>
    </row>
    <row r="3129" spans="1:22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>
        <f t="shared" si="295"/>
        <v>50000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96"/>
        <v>0</v>
      </c>
      <c r="Q3129">
        <f t="shared" si="297"/>
        <v>0</v>
      </c>
      <c r="R3129" s="10" t="s">
        <v>8314</v>
      </c>
      <c r="S3129" t="s">
        <v>8354</v>
      </c>
      <c r="T3129" s="14">
        <f t="shared" si="298"/>
        <v>42034.856817129628</v>
      </c>
      <c r="U3129" s="14">
        <f t="shared" si="299"/>
        <v>42064.856817129628</v>
      </c>
      <c r="V3129">
        <f t="shared" si="300"/>
        <v>2015</v>
      </c>
    </row>
    <row r="3130" spans="1:22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 t="shared" si="295"/>
        <v>15646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96"/>
        <v>109</v>
      </c>
      <c r="Q3130">
        <f t="shared" si="297"/>
        <v>139.24</v>
      </c>
      <c r="R3130" s="10" t="s">
        <v>8314</v>
      </c>
      <c r="S3130" t="s">
        <v>8315</v>
      </c>
      <c r="T3130" s="14">
        <f t="shared" si="298"/>
        <v>42780.825706018513</v>
      </c>
      <c r="U3130" s="14">
        <f t="shared" si="299"/>
        <v>42810.784039351856</v>
      </c>
      <c r="V3130">
        <f t="shared" si="300"/>
        <v>2017</v>
      </c>
    </row>
    <row r="3131" spans="1:22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 t="shared" si="295"/>
        <v>630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96"/>
        <v>1</v>
      </c>
      <c r="Q3131">
        <f t="shared" si="297"/>
        <v>10</v>
      </c>
      <c r="R3131" s="10" t="s">
        <v>8314</v>
      </c>
      <c r="S3131" t="s">
        <v>8315</v>
      </c>
      <c r="T3131" s="14">
        <f t="shared" si="298"/>
        <v>42803.842812499999</v>
      </c>
      <c r="U3131" s="14">
        <f t="shared" si="299"/>
        <v>42843.801145833335</v>
      </c>
      <c r="V3131">
        <f t="shared" si="300"/>
        <v>2017</v>
      </c>
    </row>
    <row r="3132" spans="1:22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 t="shared" si="295"/>
        <v>5188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96"/>
        <v>4</v>
      </c>
      <c r="Q3132">
        <f t="shared" si="297"/>
        <v>93.75</v>
      </c>
      <c r="R3132" s="10" t="s">
        <v>8314</v>
      </c>
      <c r="S3132" t="s">
        <v>8315</v>
      </c>
      <c r="T3132" s="14">
        <f t="shared" si="298"/>
        <v>42808.640231481477</v>
      </c>
      <c r="U3132" s="14">
        <f t="shared" si="299"/>
        <v>42839.207638888889</v>
      </c>
      <c r="V3132">
        <f t="shared" si="300"/>
        <v>2017</v>
      </c>
    </row>
    <row r="3133" spans="1:22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 t="shared" si="295"/>
        <v>2373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96"/>
        <v>16</v>
      </c>
      <c r="Q3133">
        <f t="shared" si="297"/>
        <v>53.75</v>
      </c>
      <c r="R3133" s="10" t="s">
        <v>8314</v>
      </c>
      <c r="S3133" t="s">
        <v>8315</v>
      </c>
      <c r="T3133" s="14">
        <f t="shared" si="298"/>
        <v>42803.579224537039</v>
      </c>
      <c r="U3133" s="14">
        <f t="shared" si="299"/>
        <v>42833.537557870368</v>
      </c>
      <c r="V3133">
        <f t="shared" si="300"/>
        <v>2017</v>
      </c>
    </row>
    <row r="3134" spans="1:22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 t="shared" si="295"/>
        <v>15005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96"/>
        <v>0</v>
      </c>
      <c r="Q3134">
        <f t="shared" si="297"/>
        <v>10</v>
      </c>
      <c r="R3134" s="10" t="s">
        <v>8314</v>
      </c>
      <c r="S3134" t="s">
        <v>8315</v>
      </c>
      <c r="T3134" s="14">
        <f t="shared" si="298"/>
        <v>42786.350231481483</v>
      </c>
      <c r="U3134" s="14">
        <f t="shared" si="299"/>
        <v>42846.308564814812</v>
      </c>
      <c r="V3134">
        <f t="shared" si="300"/>
        <v>2017</v>
      </c>
    </row>
    <row r="3135" spans="1:22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 t="shared" si="295"/>
        <v>520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96"/>
        <v>108</v>
      </c>
      <c r="Q3135">
        <f t="shared" si="297"/>
        <v>33.75</v>
      </c>
      <c r="R3135" s="10" t="s">
        <v>8314</v>
      </c>
      <c r="S3135" t="s">
        <v>8315</v>
      </c>
      <c r="T3135" s="14">
        <f t="shared" si="298"/>
        <v>42788.565208333333</v>
      </c>
      <c r="U3135" s="14">
        <f t="shared" si="299"/>
        <v>42818.523541666669</v>
      </c>
      <c r="V3135">
        <f t="shared" si="300"/>
        <v>2017</v>
      </c>
    </row>
    <row r="3136" spans="1:22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 t="shared" si="295"/>
        <v>613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96"/>
        <v>23</v>
      </c>
      <c r="Q3136">
        <f t="shared" si="297"/>
        <v>18.75</v>
      </c>
      <c r="R3136" s="10" t="s">
        <v>8314</v>
      </c>
      <c r="S3136" t="s">
        <v>8315</v>
      </c>
      <c r="T3136" s="14">
        <f t="shared" si="298"/>
        <v>42800.720127314817</v>
      </c>
      <c r="U3136" s="14">
        <f t="shared" si="299"/>
        <v>42821.678460648152</v>
      </c>
      <c r="V3136">
        <f t="shared" si="300"/>
        <v>2017</v>
      </c>
    </row>
    <row r="3137" spans="1:22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 t="shared" si="295"/>
        <v>470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96"/>
        <v>21</v>
      </c>
      <c r="Q3137">
        <f t="shared" si="297"/>
        <v>23.14</v>
      </c>
      <c r="R3137" s="10" t="s">
        <v>8314</v>
      </c>
      <c r="S3137" t="s">
        <v>8315</v>
      </c>
      <c r="T3137" s="14">
        <f t="shared" si="298"/>
        <v>42807.151863425926</v>
      </c>
      <c r="U3137" s="14">
        <f t="shared" si="299"/>
        <v>42829.151863425926</v>
      </c>
      <c r="V3137">
        <f t="shared" si="300"/>
        <v>2017</v>
      </c>
    </row>
    <row r="3138" spans="1:22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 t="shared" si="295"/>
        <v>570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96"/>
        <v>128</v>
      </c>
      <c r="Q3138">
        <f t="shared" si="297"/>
        <v>29.05</v>
      </c>
      <c r="R3138" s="10" t="s">
        <v>8314</v>
      </c>
      <c r="S3138" t="s">
        <v>8315</v>
      </c>
      <c r="T3138" s="14">
        <f t="shared" si="298"/>
        <v>42789.462430555555</v>
      </c>
      <c r="U3138" s="14">
        <f t="shared" si="299"/>
        <v>42825.957638888889</v>
      </c>
      <c r="V3138">
        <f t="shared" si="300"/>
        <v>2017</v>
      </c>
    </row>
    <row r="3139" spans="1:22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 t="shared" si="295"/>
        <v>775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si="296"/>
        <v>3</v>
      </c>
      <c r="Q3139">
        <f t="shared" si="297"/>
        <v>50</v>
      </c>
      <c r="R3139" s="10" t="s">
        <v>8314</v>
      </c>
      <c r="S3139" t="s">
        <v>8315</v>
      </c>
      <c r="T3139" s="14">
        <f t="shared" si="298"/>
        <v>42807.885057870371</v>
      </c>
      <c r="U3139" s="14">
        <f t="shared" si="299"/>
        <v>42858.8</v>
      </c>
      <c r="V3139">
        <f t="shared" si="300"/>
        <v>2017</v>
      </c>
    </row>
    <row r="3140" spans="1:22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>
        <f t="shared" si="295"/>
        <v>100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96"/>
        <v>0</v>
      </c>
      <c r="Q3140">
        <f t="shared" si="297"/>
        <v>0</v>
      </c>
      <c r="R3140" s="10" t="s">
        <v>8314</v>
      </c>
      <c r="S3140" t="s">
        <v>8315</v>
      </c>
      <c r="T3140" s="14">
        <f t="shared" si="298"/>
        <v>42809.645914351851</v>
      </c>
      <c r="U3140" s="14">
        <f t="shared" si="299"/>
        <v>42828.645914351851</v>
      </c>
      <c r="V3140">
        <f t="shared" si="300"/>
        <v>2017</v>
      </c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 t="shared" si="295"/>
        <v>26350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96"/>
        <v>5</v>
      </c>
      <c r="Q3141">
        <f t="shared" si="297"/>
        <v>450</v>
      </c>
      <c r="R3141" s="10" t="s">
        <v>8314</v>
      </c>
      <c r="S3141" t="s">
        <v>8315</v>
      </c>
      <c r="T3141" s="14">
        <f t="shared" si="298"/>
        <v>42785.270370370374</v>
      </c>
      <c r="U3141" s="14">
        <f t="shared" si="299"/>
        <v>42819.189583333333</v>
      </c>
      <c r="V3141">
        <f t="shared" si="300"/>
        <v>2017</v>
      </c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 t="shared" si="295"/>
        <v>5048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96"/>
        <v>1</v>
      </c>
      <c r="Q3142">
        <f t="shared" si="297"/>
        <v>24</v>
      </c>
      <c r="R3142" s="10" t="s">
        <v>8314</v>
      </c>
      <c r="S3142" t="s">
        <v>8315</v>
      </c>
      <c r="T3142" s="14">
        <f t="shared" si="298"/>
        <v>42802.718784722223</v>
      </c>
      <c r="U3142" s="14">
        <f t="shared" si="299"/>
        <v>42832.677118055552</v>
      </c>
      <c r="V3142">
        <f t="shared" si="300"/>
        <v>2017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 t="shared" si="295"/>
        <v>379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96"/>
        <v>52</v>
      </c>
      <c r="Q3143">
        <f t="shared" si="297"/>
        <v>32.25</v>
      </c>
      <c r="R3143" s="10" t="s">
        <v>8314</v>
      </c>
      <c r="S3143" t="s">
        <v>8315</v>
      </c>
      <c r="T3143" s="14">
        <f t="shared" si="298"/>
        <v>42800.753333333334</v>
      </c>
      <c r="U3143" s="14">
        <f t="shared" si="299"/>
        <v>42841.833333333328</v>
      </c>
      <c r="V3143">
        <f t="shared" si="300"/>
        <v>2017</v>
      </c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 t="shared" si="295"/>
        <v>1398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96"/>
        <v>2</v>
      </c>
      <c r="Q3144">
        <f t="shared" si="297"/>
        <v>15</v>
      </c>
      <c r="R3144" s="10" t="s">
        <v>8314</v>
      </c>
      <c r="S3144" t="s">
        <v>8315</v>
      </c>
      <c r="T3144" s="14">
        <f t="shared" si="298"/>
        <v>42783.513182870374</v>
      </c>
      <c r="U3144" s="14">
        <f t="shared" si="299"/>
        <v>42813.471516203703</v>
      </c>
      <c r="V3144">
        <f t="shared" si="300"/>
        <v>2017</v>
      </c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>
        <f t="shared" si="295"/>
        <v>350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96"/>
        <v>0</v>
      </c>
      <c r="Q3145">
        <f t="shared" si="297"/>
        <v>0</v>
      </c>
      <c r="R3145" s="10" t="s">
        <v>8314</v>
      </c>
      <c r="S3145" t="s">
        <v>8315</v>
      </c>
      <c r="T3145" s="14">
        <f t="shared" si="298"/>
        <v>42808.358287037037</v>
      </c>
      <c r="U3145" s="14">
        <f t="shared" si="299"/>
        <v>42834.358287037037</v>
      </c>
      <c r="V3145">
        <f t="shared" si="300"/>
        <v>2017</v>
      </c>
    </row>
    <row r="3146" spans="1:22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 t="shared" si="295"/>
        <v>8770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96"/>
        <v>75</v>
      </c>
      <c r="Q3146">
        <f t="shared" si="297"/>
        <v>251.33</v>
      </c>
      <c r="R3146" s="10" t="s">
        <v>8314</v>
      </c>
      <c r="S3146" t="s">
        <v>8315</v>
      </c>
      <c r="T3146" s="14">
        <f t="shared" si="298"/>
        <v>42796.538275462968</v>
      </c>
      <c r="U3146" s="14">
        <f t="shared" si="299"/>
        <v>42813.25</v>
      </c>
      <c r="V3146">
        <f t="shared" si="300"/>
        <v>2017</v>
      </c>
    </row>
    <row r="3147" spans="1:22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>
        <f t="shared" si="295"/>
        <v>12500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96"/>
        <v>0</v>
      </c>
      <c r="Q3147">
        <f t="shared" si="297"/>
        <v>0</v>
      </c>
      <c r="R3147" s="10" t="s">
        <v>8314</v>
      </c>
      <c r="S3147" t="s">
        <v>8315</v>
      </c>
      <c r="T3147" s="14">
        <f t="shared" si="298"/>
        <v>42762.040902777779</v>
      </c>
      <c r="U3147" s="14">
        <f t="shared" si="299"/>
        <v>42821.999236111107</v>
      </c>
      <c r="V3147">
        <f t="shared" si="300"/>
        <v>2017</v>
      </c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 t="shared" si="295"/>
        <v>27625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96"/>
        <v>11</v>
      </c>
      <c r="Q3148">
        <f t="shared" si="297"/>
        <v>437.5</v>
      </c>
      <c r="R3148" s="10" t="s">
        <v>8314</v>
      </c>
      <c r="S3148" t="s">
        <v>8315</v>
      </c>
      <c r="T3148" s="14">
        <f t="shared" si="298"/>
        <v>42796.682476851856</v>
      </c>
      <c r="U3148" s="14">
        <f t="shared" si="299"/>
        <v>42841.640810185185</v>
      </c>
      <c r="V3148">
        <f t="shared" si="300"/>
        <v>2017</v>
      </c>
    </row>
    <row r="3149" spans="1:22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 t="shared" si="295"/>
        <v>21753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96"/>
        <v>118</v>
      </c>
      <c r="Q3149">
        <f t="shared" si="297"/>
        <v>110.35</v>
      </c>
      <c r="R3149" s="10" t="s">
        <v>8314</v>
      </c>
      <c r="S3149" t="s">
        <v>8315</v>
      </c>
      <c r="T3149" s="14">
        <f t="shared" si="298"/>
        <v>41909.969386574077</v>
      </c>
      <c r="U3149" s="14">
        <f t="shared" si="299"/>
        <v>41950.011053240742</v>
      </c>
      <c r="V3149">
        <f t="shared" si="300"/>
        <v>2014</v>
      </c>
    </row>
    <row r="3150" spans="1:22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 t="shared" si="295"/>
        <v>2081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96"/>
        <v>131</v>
      </c>
      <c r="Q3150">
        <f t="shared" si="297"/>
        <v>41.42</v>
      </c>
      <c r="R3150" s="10" t="s">
        <v>8314</v>
      </c>
      <c r="S3150" t="s">
        <v>8315</v>
      </c>
      <c r="T3150" s="14">
        <f t="shared" si="298"/>
        <v>41891.665324074071</v>
      </c>
      <c r="U3150" s="14">
        <f t="shared" si="299"/>
        <v>41913.166666666664</v>
      </c>
      <c r="V3150">
        <f t="shared" si="300"/>
        <v>2014</v>
      </c>
    </row>
    <row r="3151" spans="1:22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 t="shared" si="295"/>
        <v>1275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96"/>
        <v>104</v>
      </c>
      <c r="Q3151">
        <f t="shared" si="297"/>
        <v>52</v>
      </c>
      <c r="R3151" s="10" t="s">
        <v>8314</v>
      </c>
      <c r="S3151" t="s">
        <v>8315</v>
      </c>
      <c r="T3151" s="14">
        <f t="shared" si="298"/>
        <v>41226.017361111109</v>
      </c>
      <c r="U3151" s="14">
        <f t="shared" si="299"/>
        <v>41250.083333333336</v>
      </c>
      <c r="V3151">
        <f t="shared" si="300"/>
        <v>2012</v>
      </c>
    </row>
    <row r="3152" spans="1:22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 t="shared" si="295"/>
        <v>3518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96"/>
        <v>101</v>
      </c>
      <c r="Q3152">
        <f t="shared" si="297"/>
        <v>33.99</v>
      </c>
      <c r="R3152" s="10" t="s">
        <v>8314</v>
      </c>
      <c r="S3152" t="s">
        <v>8315</v>
      </c>
      <c r="T3152" s="14">
        <f t="shared" si="298"/>
        <v>40478.263923611114</v>
      </c>
      <c r="U3152" s="14">
        <f t="shared" si="299"/>
        <v>40568.166666666664</v>
      </c>
      <c r="V3152">
        <f t="shared" si="300"/>
        <v>2010</v>
      </c>
    </row>
    <row r="3153" spans="1:22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 t="shared" si="295"/>
        <v>3507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96"/>
        <v>100</v>
      </c>
      <c r="Q3153">
        <f t="shared" si="297"/>
        <v>103.35</v>
      </c>
      <c r="R3153" s="10" t="s">
        <v>8314</v>
      </c>
      <c r="S3153" t="s">
        <v>8315</v>
      </c>
      <c r="T3153" s="14">
        <f t="shared" si="298"/>
        <v>41862.83997685185</v>
      </c>
      <c r="U3153" s="14">
        <f t="shared" si="299"/>
        <v>41892.83997685185</v>
      </c>
      <c r="V3153">
        <f t="shared" si="300"/>
        <v>2014</v>
      </c>
    </row>
    <row r="3154" spans="1:22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 t="shared" si="295"/>
        <v>2266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96"/>
        <v>106</v>
      </c>
      <c r="Q3154">
        <f t="shared" si="297"/>
        <v>34.79</v>
      </c>
      <c r="R3154" s="10" t="s">
        <v>8314</v>
      </c>
      <c r="S3154" t="s">
        <v>8315</v>
      </c>
      <c r="T3154" s="14">
        <f t="shared" si="298"/>
        <v>41550.867673611108</v>
      </c>
      <c r="U3154" s="14">
        <f t="shared" si="299"/>
        <v>41580.867673611108</v>
      </c>
      <c r="V3154">
        <f t="shared" si="300"/>
        <v>2013</v>
      </c>
    </row>
    <row r="3155" spans="1:22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 t="shared" si="295"/>
        <v>6534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96"/>
        <v>336</v>
      </c>
      <c r="Q3155">
        <f t="shared" si="297"/>
        <v>41.77</v>
      </c>
      <c r="R3155" s="10" t="s">
        <v>8314</v>
      </c>
      <c r="S3155" t="s">
        <v>8315</v>
      </c>
      <c r="T3155" s="14">
        <f t="shared" si="298"/>
        <v>40633.154363425929</v>
      </c>
      <c r="U3155" s="14">
        <f t="shared" si="299"/>
        <v>40664.207638888889</v>
      </c>
      <c r="V3155">
        <f t="shared" si="300"/>
        <v>2011</v>
      </c>
    </row>
    <row r="3156" spans="1:22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 t="shared" si="295"/>
        <v>7453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96"/>
        <v>113</v>
      </c>
      <c r="Q3156">
        <f t="shared" si="297"/>
        <v>64.27</v>
      </c>
      <c r="R3156" s="10" t="s">
        <v>8314</v>
      </c>
      <c r="S3156" t="s">
        <v>8315</v>
      </c>
      <c r="T3156" s="14">
        <f t="shared" si="298"/>
        <v>40970.875671296293</v>
      </c>
      <c r="U3156" s="14">
        <f t="shared" si="299"/>
        <v>41000.834004629629</v>
      </c>
      <c r="V3156">
        <f t="shared" si="300"/>
        <v>2012</v>
      </c>
    </row>
    <row r="3157" spans="1:22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 t="shared" si="295"/>
        <v>7213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96"/>
        <v>189</v>
      </c>
      <c r="Q3157">
        <f t="shared" si="297"/>
        <v>31.21</v>
      </c>
      <c r="R3157" s="10" t="s">
        <v>8314</v>
      </c>
      <c r="S3157" t="s">
        <v>8315</v>
      </c>
      <c r="T3157" s="14">
        <f t="shared" si="298"/>
        <v>41233.499131944445</v>
      </c>
      <c r="U3157" s="14">
        <f t="shared" si="299"/>
        <v>41263.499131944445</v>
      </c>
      <c r="V3157">
        <f t="shared" si="300"/>
        <v>2012</v>
      </c>
    </row>
    <row r="3158" spans="1:22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 t="shared" si="295"/>
        <v>5550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96"/>
        <v>102</v>
      </c>
      <c r="Q3158">
        <f t="shared" si="297"/>
        <v>62.92</v>
      </c>
      <c r="R3158" s="10" t="s">
        <v>8314</v>
      </c>
      <c r="S3158" t="s">
        <v>8315</v>
      </c>
      <c r="T3158" s="14">
        <f t="shared" si="298"/>
        <v>41026.953055555554</v>
      </c>
      <c r="U3158" s="14">
        <f t="shared" si="299"/>
        <v>41061.953055555554</v>
      </c>
      <c r="V3158">
        <f t="shared" si="300"/>
        <v>2012</v>
      </c>
    </row>
    <row r="3159" spans="1:22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 t="shared" si="295"/>
        <v>4020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96"/>
        <v>101</v>
      </c>
      <c r="Q3159">
        <f t="shared" si="297"/>
        <v>98.54</v>
      </c>
      <c r="R3159" s="10" t="s">
        <v>8314</v>
      </c>
      <c r="S3159" t="s">
        <v>8315</v>
      </c>
      <c r="T3159" s="14">
        <f t="shared" si="298"/>
        <v>41829.788252314815</v>
      </c>
      <c r="U3159" s="14">
        <f t="shared" si="299"/>
        <v>41839.208333333336</v>
      </c>
      <c r="V3159">
        <f t="shared" si="300"/>
        <v>2014</v>
      </c>
    </row>
    <row r="3160" spans="1:22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 t="shared" si="295"/>
        <v>5350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96"/>
        <v>114</v>
      </c>
      <c r="Q3160">
        <f t="shared" si="297"/>
        <v>82.61</v>
      </c>
      <c r="R3160" s="10" t="s">
        <v>8314</v>
      </c>
      <c r="S3160" t="s">
        <v>8315</v>
      </c>
      <c r="T3160" s="14">
        <f t="shared" si="298"/>
        <v>41447.839722222219</v>
      </c>
      <c r="U3160" s="14">
        <f t="shared" si="299"/>
        <v>41477.839722222219</v>
      </c>
      <c r="V3160">
        <f t="shared" si="300"/>
        <v>2013</v>
      </c>
    </row>
    <row r="3161" spans="1:22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 t="shared" si="295"/>
        <v>1751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96"/>
        <v>133</v>
      </c>
      <c r="Q3161">
        <f t="shared" si="297"/>
        <v>38.5</v>
      </c>
      <c r="R3161" s="10" t="s">
        <v>8314</v>
      </c>
      <c r="S3161" t="s">
        <v>8315</v>
      </c>
      <c r="T3161" s="14">
        <f t="shared" si="298"/>
        <v>40884.066678240742</v>
      </c>
      <c r="U3161" s="14">
        <f t="shared" si="299"/>
        <v>40926.958333333336</v>
      </c>
      <c r="V3161">
        <f t="shared" si="300"/>
        <v>2011</v>
      </c>
    </row>
    <row r="3162" spans="1:22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 t="shared" si="295"/>
        <v>4535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96"/>
        <v>102</v>
      </c>
      <c r="Q3162">
        <f t="shared" si="297"/>
        <v>80.16</v>
      </c>
      <c r="R3162" s="10" t="s">
        <v>8314</v>
      </c>
      <c r="S3162" t="s">
        <v>8315</v>
      </c>
      <c r="T3162" s="14">
        <f t="shared" si="298"/>
        <v>41841.26489583333</v>
      </c>
      <c r="U3162" s="14">
        <f t="shared" si="299"/>
        <v>41864.207638888889</v>
      </c>
      <c r="V3162">
        <f t="shared" si="300"/>
        <v>2014</v>
      </c>
    </row>
    <row r="3163" spans="1:22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 t="shared" si="295"/>
        <v>2051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96"/>
        <v>105</v>
      </c>
      <c r="Q3163">
        <f t="shared" si="297"/>
        <v>28.41</v>
      </c>
      <c r="R3163" s="10" t="s">
        <v>8314</v>
      </c>
      <c r="S3163" t="s">
        <v>8315</v>
      </c>
      <c r="T3163" s="14">
        <f t="shared" si="298"/>
        <v>41897.536134259259</v>
      </c>
      <c r="U3163" s="14">
        <f t="shared" si="299"/>
        <v>41927.536134259259</v>
      </c>
      <c r="V3163">
        <f t="shared" si="300"/>
        <v>2014</v>
      </c>
    </row>
    <row r="3164" spans="1:22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 t="shared" si="295"/>
        <v>4543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96"/>
        <v>127</v>
      </c>
      <c r="Q3164">
        <f t="shared" si="297"/>
        <v>80.73</v>
      </c>
      <c r="R3164" s="10" t="s">
        <v>8314</v>
      </c>
      <c r="S3164" t="s">
        <v>8315</v>
      </c>
      <c r="T3164" s="14">
        <f t="shared" si="298"/>
        <v>41799.685902777775</v>
      </c>
      <c r="U3164" s="14">
        <f t="shared" si="299"/>
        <v>41827.083333333336</v>
      </c>
      <c r="V3164">
        <f t="shared" si="300"/>
        <v>2014</v>
      </c>
    </row>
    <row r="3165" spans="1:22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 t="shared" ref="F3165:F3228" si="301">ROUND(AVERAGE(D3165:E3165),0)</f>
        <v>13725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ref="P3165:P3228" si="302">ROUND(E3165/D3165*100,0)</f>
        <v>111</v>
      </c>
      <c r="Q3165">
        <f t="shared" ref="Q3165:Q3228" si="303">IFERROR(ROUND(E3165/M3165,2),0)</f>
        <v>200.69</v>
      </c>
      <c r="R3165" s="10" t="s">
        <v>8314</v>
      </c>
      <c r="S3165" t="s">
        <v>8315</v>
      </c>
      <c r="T3165" s="14">
        <f t="shared" ref="T3165:T3228" si="304">(((K3165/60)/60)/24)+DATE(1970,1,1)</f>
        <v>41775.753761574073</v>
      </c>
      <c r="U3165" s="14">
        <f t="shared" ref="U3165:U3228" si="305">(((J3165/60)/60)/24)+DATE(1970,1,1)</f>
        <v>41805.753761574073</v>
      </c>
      <c r="V3165">
        <f t="shared" ref="V3165:V3228" si="306">YEAR(T3165)</f>
        <v>2014</v>
      </c>
    </row>
    <row r="3166" spans="1:22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 t="shared" si="301"/>
        <v>2585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302"/>
        <v>107</v>
      </c>
      <c r="Q3166">
        <f t="shared" si="303"/>
        <v>37.590000000000003</v>
      </c>
      <c r="R3166" s="10" t="s">
        <v>8314</v>
      </c>
      <c r="S3166" t="s">
        <v>8315</v>
      </c>
      <c r="T3166" s="14">
        <f t="shared" si="304"/>
        <v>41766.80572916667</v>
      </c>
      <c r="U3166" s="14">
        <f t="shared" si="305"/>
        <v>41799.80572916667</v>
      </c>
      <c r="V3166">
        <f t="shared" si="306"/>
        <v>2014</v>
      </c>
    </row>
    <row r="3167" spans="1:22" ht="45" x14ac:dyDescent="0.25">
      <c r="A3167">
        <v>2795</v>
      </c>
      <c r="B3167" s="3" t="s">
        <v>2795</v>
      </c>
      <c r="C3167" s="3" t="s">
        <v>6905</v>
      </c>
      <c r="D3167" s="6">
        <v>700</v>
      </c>
      <c r="E3167" s="8">
        <v>730</v>
      </c>
      <c r="F3167" s="8">
        <f t="shared" si="301"/>
        <v>715</v>
      </c>
      <c r="G3167" t="s">
        <v>8218</v>
      </c>
      <c r="H3167" t="s">
        <v>8223</v>
      </c>
      <c r="I3167" t="s">
        <v>8245</v>
      </c>
      <c r="J3167">
        <v>1402095600</v>
      </c>
      <c r="K3167">
        <v>1400675841</v>
      </c>
      <c r="L3167" t="b">
        <v>0</v>
      </c>
      <c r="M3167">
        <v>20</v>
      </c>
      <c r="N3167" t="b">
        <v>1</v>
      </c>
      <c r="O3167" t="s">
        <v>8269</v>
      </c>
      <c r="P3167">
        <f t="shared" si="302"/>
        <v>104</v>
      </c>
      <c r="Q3167">
        <f t="shared" si="303"/>
        <v>36.5</v>
      </c>
      <c r="R3167" s="10" t="s">
        <v>8314</v>
      </c>
      <c r="S3167" t="s">
        <v>8315</v>
      </c>
      <c r="T3167" s="14">
        <f t="shared" si="304"/>
        <v>41780.525937500002</v>
      </c>
      <c r="U3167" s="14">
        <f t="shared" si="305"/>
        <v>41796.958333333336</v>
      </c>
      <c r="V3167">
        <f t="shared" si="306"/>
        <v>2014</v>
      </c>
    </row>
    <row r="3168" spans="1:22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 t="shared" si="301"/>
        <v>45540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302"/>
        <v>160</v>
      </c>
      <c r="Q3168">
        <f t="shared" si="303"/>
        <v>60.3</v>
      </c>
      <c r="R3168" s="10" t="s">
        <v>8314</v>
      </c>
      <c r="S3168" t="s">
        <v>8315</v>
      </c>
      <c r="T3168" s="14">
        <f t="shared" si="304"/>
        <v>41940.69158564815</v>
      </c>
      <c r="U3168" s="14">
        <f t="shared" si="305"/>
        <v>41969.332638888889</v>
      </c>
      <c r="V3168">
        <f t="shared" si="306"/>
        <v>2014</v>
      </c>
    </row>
    <row r="3169" spans="1:22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 t="shared" si="301"/>
        <v>3243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302"/>
        <v>116</v>
      </c>
      <c r="Q3169">
        <f t="shared" si="303"/>
        <v>63.36</v>
      </c>
      <c r="R3169" s="10" t="s">
        <v>8314</v>
      </c>
      <c r="S3169" t="s">
        <v>8315</v>
      </c>
      <c r="T3169" s="14">
        <f t="shared" si="304"/>
        <v>41839.175706018519</v>
      </c>
      <c r="U3169" s="14">
        <f t="shared" si="305"/>
        <v>41853.175706018519</v>
      </c>
      <c r="V3169">
        <f t="shared" si="306"/>
        <v>2014</v>
      </c>
    </row>
    <row r="3170" spans="1:22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 t="shared" si="301"/>
        <v>2803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302"/>
        <v>124</v>
      </c>
      <c r="Q3170">
        <f t="shared" si="303"/>
        <v>50.9</v>
      </c>
      <c r="R3170" s="10" t="s">
        <v>8314</v>
      </c>
      <c r="S3170" t="s">
        <v>8315</v>
      </c>
      <c r="T3170" s="14">
        <f t="shared" si="304"/>
        <v>41772.105937500004</v>
      </c>
      <c r="U3170" s="14">
        <f t="shared" si="305"/>
        <v>41803.916666666664</v>
      </c>
      <c r="V3170">
        <f t="shared" si="306"/>
        <v>2014</v>
      </c>
    </row>
    <row r="3171" spans="1:22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 t="shared" si="301"/>
        <v>8121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302"/>
        <v>103</v>
      </c>
      <c r="Q3171">
        <f t="shared" si="303"/>
        <v>100.5</v>
      </c>
      <c r="R3171" s="10" t="s">
        <v>8314</v>
      </c>
      <c r="S3171" t="s">
        <v>8315</v>
      </c>
      <c r="T3171" s="14">
        <f t="shared" si="304"/>
        <v>41591.737974537034</v>
      </c>
      <c r="U3171" s="14">
        <f t="shared" si="305"/>
        <v>41621.207638888889</v>
      </c>
      <c r="V3171">
        <f t="shared" si="306"/>
        <v>2013</v>
      </c>
    </row>
    <row r="3172" spans="1:22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 t="shared" si="301"/>
        <v>2123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302"/>
        <v>112</v>
      </c>
      <c r="Q3172">
        <f t="shared" si="303"/>
        <v>31.62</v>
      </c>
      <c r="R3172" s="10" t="s">
        <v>8314</v>
      </c>
      <c r="S3172" t="s">
        <v>8315</v>
      </c>
      <c r="T3172" s="14">
        <f t="shared" si="304"/>
        <v>41789.080370370371</v>
      </c>
      <c r="U3172" s="14">
        <f t="shared" si="305"/>
        <v>41822.166666666664</v>
      </c>
      <c r="V3172">
        <f t="shared" si="306"/>
        <v>2014</v>
      </c>
    </row>
    <row r="3173" spans="1:22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 t="shared" si="301"/>
        <v>7309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302"/>
        <v>109</v>
      </c>
      <c r="Q3173">
        <f t="shared" si="303"/>
        <v>65.099999999999994</v>
      </c>
      <c r="R3173" s="10" t="s">
        <v>8314</v>
      </c>
      <c r="S3173" t="s">
        <v>8315</v>
      </c>
      <c r="T3173" s="14">
        <f t="shared" si="304"/>
        <v>42466.608310185184</v>
      </c>
      <c r="U3173" s="14">
        <f t="shared" si="305"/>
        <v>42496.608310185184</v>
      </c>
      <c r="V3173">
        <f t="shared" si="306"/>
        <v>2016</v>
      </c>
    </row>
    <row r="3174" spans="1:22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 t="shared" si="301"/>
        <v>2150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302"/>
        <v>115</v>
      </c>
      <c r="Q3174">
        <f t="shared" si="303"/>
        <v>79.31</v>
      </c>
      <c r="R3174" s="10" t="s">
        <v>8314</v>
      </c>
      <c r="S3174" t="s">
        <v>8315</v>
      </c>
      <c r="T3174" s="14">
        <f t="shared" si="304"/>
        <v>40923.729953703703</v>
      </c>
      <c r="U3174" s="14">
        <f t="shared" si="305"/>
        <v>40953.729953703703</v>
      </c>
      <c r="V3174">
        <f t="shared" si="306"/>
        <v>2012</v>
      </c>
    </row>
    <row r="3175" spans="1:22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 t="shared" si="301"/>
        <v>10150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302"/>
        <v>103</v>
      </c>
      <c r="Q3175">
        <f t="shared" si="303"/>
        <v>139.19</v>
      </c>
      <c r="R3175" s="10" t="s">
        <v>8314</v>
      </c>
      <c r="S3175" t="s">
        <v>8315</v>
      </c>
      <c r="T3175" s="14">
        <f t="shared" si="304"/>
        <v>41878.878379629627</v>
      </c>
      <c r="U3175" s="14">
        <f t="shared" si="305"/>
        <v>41908.878379629627</v>
      </c>
      <c r="V3175">
        <f t="shared" si="306"/>
        <v>2014</v>
      </c>
    </row>
    <row r="3176" spans="1:22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 t="shared" si="301"/>
        <v>3017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302"/>
        <v>101</v>
      </c>
      <c r="Q3176">
        <f t="shared" si="303"/>
        <v>131.91</v>
      </c>
      <c r="R3176" s="10" t="s">
        <v>8314</v>
      </c>
      <c r="S3176" t="s">
        <v>8315</v>
      </c>
      <c r="T3176" s="14">
        <f t="shared" si="304"/>
        <v>41862.864675925928</v>
      </c>
      <c r="U3176" s="14">
        <f t="shared" si="305"/>
        <v>41876.864675925928</v>
      </c>
      <c r="V3176">
        <f t="shared" si="306"/>
        <v>2014</v>
      </c>
    </row>
    <row r="3177" spans="1:22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 t="shared" si="301"/>
        <v>5239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302"/>
        <v>110</v>
      </c>
      <c r="Q3177">
        <f t="shared" si="303"/>
        <v>91.3</v>
      </c>
      <c r="R3177" s="10" t="s">
        <v>8314</v>
      </c>
      <c r="S3177" t="s">
        <v>8315</v>
      </c>
      <c r="T3177" s="14">
        <f t="shared" si="304"/>
        <v>40531.886886574073</v>
      </c>
      <c r="U3177" s="14">
        <f t="shared" si="305"/>
        <v>40591.886886574073</v>
      </c>
      <c r="V3177">
        <f t="shared" si="306"/>
        <v>2010</v>
      </c>
    </row>
    <row r="3178" spans="1:22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 t="shared" si="301"/>
        <v>2041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302"/>
        <v>115</v>
      </c>
      <c r="Q3178">
        <f t="shared" si="303"/>
        <v>39.67</v>
      </c>
      <c r="R3178" s="10" t="s">
        <v>8314</v>
      </c>
      <c r="S3178" t="s">
        <v>8315</v>
      </c>
      <c r="T3178" s="14">
        <f t="shared" si="304"/>
        <v>41477.930914351848</v>
      </c>
      <c r="U3178" s="14">
        <f t="shared" si="305"/>
        <v>41504.625</v>
      </c>
      <c r="V3178">
        <f t="shared" si="306"/>
        <v>2013</v>
      </c>
    </row>
    <row r="3179" spans="1:22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 t="shared" si="301"/>
        <v>2718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302"/>
        <v>117</v>
      </c>
      <c r="Q3179">
        <f t="shared" si="303"/>
        <v>57.55</v>
      </c>
      <c r="R3179" s="10" t="s">
        <v>8314</v>
      </c>
      <c r="S3179" t="s">
        <v>8315</v>
      </c>
      <c r="T3179" s="14">
        <f t="shared" si="304"/>
        <v>41781.666770833333</v>
      </c>
      <c r="U3179" s="14">
        <f t="shared" si="305"/>
        <v>41811.666770833333</v>
      </c>
      <c r="V3179">
        <f t="shared" si="306"/>
        <v>2014</v>
      </c>
    </row>
    <row r="3180" spans="1:22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 t="shared" si="301"/>
        <v>2038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302"/>
        <v>172</v>
      </c>
      <c r="Q3180">
        <f t="shared" si="303"/>
        <v>33.03</v>
      </c>
      <c r="R3180" s="10" t="s">
        <v>8314</v>
      </c>
      <c r="S3180" t="s">
        <v>8315</v>
      </c>
      <c r="T3180" s="14">
        <f t="shared" si="304"/>
        <v>41806.605034722219</v>
      </c>
      <c r="U3180" s="14">
        <f t="shared" si="305"/>
        <v>41836.605034722219</v>
      </c>
      <c r="V3180">
        <f t="shared" si="306"/>
        <v>2014</v>
      </c>
    </row>
    <row r="3181" spans="1:22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 t="shared" si="301"/>
        <v>4497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302"/>
        <v>114</v>
      </c>
      <c r="Q3181">
        <f t="shared" si="303"/>
        <v>77.34</v>
      </c>
      <c r="R3181" s="10" t="s">
        <v>8314</v>
      </c>
      <c r="S3181" t="s">
        <v>8315</v>
      </c>
      <c r="T3181" s="14">
        <f t="shared" si="304"/>
        <v>41375.702210648145</v>
      </c>
      <c r="U3181" s="14">
        <f t="shared" si="305"/>
        <v>41400.702210648145</v>
      </c>
      <c r="V3181">
        <f t="shared" si="306"/>
        <v>2013</v>
      </c>
    </row>
    <row r="3182" spans="1:22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 t="shared" si="301"/>
        <v>1319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302"/>
        <v>120</v>
      </c>
      <c r="Q3182">
        <f t="shared" si="303"/>
        <v>31.93</v>
      </c>
      <c r="R3182" s="10" t="s">
        <v>8314</v>
      </c>
      <c r="S3182" t="s">
        <v>8315</v>
      </c>
      <c r="T3182" s="14">
        <f t="shared" si="304"/>
        <v>41780.412604166668</v>
      </c>
      <c r="U3182" s="14">
        <f t="shared" si="305"/>
        <v>41810.412604166668</v>
      </c>
      <c r="V3182">
        <f t="shared" si="306"/>
        <v>2014</v>
      </c>
    </row>
    <row r="3183" spans="1:22" ht="60" x14ac:dyDescent="0.25">
      <c r="A3183">
        <v>3295</v>
      </c>
      <c r="B3183" s="3" t="s">
        <v>3295</v>
      </c>
      <c r="C3183" s="3" t="s">
        <v>7405</v>
      </c>
      <c r="D3183" s="6">
        <v>700</v>
      </c>
      <c r="E3183" s="8">
        <v>720.01</v>
      </c>
      <c r="F3183" s="8">
        <f t="shared" si="301"/>
        <v>710</v>
      </c>
      <c r="G3183" t="s">
        <v>8218</v>
      </c>
      <c r="H3183" t="s">
        <v>8224</v>
      </c>
      <c r="I3183" t="s">
        <v>8246</v>
      </c>
      <c r="J3183">
        <v>1474886229</v>
      </c>
      <c r="K3183">
        <v>1472294229</v>
      </c>
      <c r="L3183" t="b">
        <v>0</v>
      </c>
      <c r="M3183">
        <v>27</v>
      </c>
      <c r="N3183" t="b">
        <v>1</v>
      </c>
      <c r="O3183" t="s">
        <v>8269</v>
      </c>
      <c r="P3183">
        <f t="shared" si="302"/>
        <v>103</v>
      </c>
      <c r="Q3183">
        <f t="shared" si="303"/>
        <v>26.67</v>
      </c>
      <c r="R3183" s="10" t="s">
        <v>8314</v>
      </c>
      <c r="S3183" t="s">
        <v>8315</v>
      </c>
      <c r="T3183" s="14">
        <f t="shared" si="304"/>
        <v>42609.442465277782</v>
      </c>
      <c r="U3183" s="14">
        <f t="shared" si="305"/>
        <v>42639.442465277782</v>
      </c>
      <c r="V3183">
        <f t="shared" si="306"/>
        <v>2016</v>
      </c>
    </row>
    <row r="3184" spans="1:22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 t="shared" si="301"/>
        <v>7031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302"/>
        <v>101</v>
      </c>
      <c r="Q3184">
        <f t="shared" si="303"/>
        <v>46.77</v>
      </c>
      <c r="R3184" s="10" t="s">
        <v>8314</v>
      </c>
      <c r="S3184" t="s">
        <v>8315</v>
      </c>
      <c r="T3184" s="14">
        <f t="shared" si="304"/>
        <v>40883.949317129627</v>
      </c>
      <c r="U3184" s="14">
        <f t="shared" si="305"/>
        <v>40939.708333333336</v>
      </c>
      <c r="V3184">
        <f t="shared" si="306"/>
        <v>2011</v>
      </c>
    </row>
    <row r="3185" spans="1:22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 t="shared" si="301"/>
        <v>2613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302"/>
        <v>109</v>
      </c>
      <c r="Q3185">
        <f t="shared" si="303"/>
        <v>40.07</v>
      </c>
      <c r="R3185" s="10" t="s">
        <v>8314</v>
      </c>
      <c r="S3185" t="s">
        <v>8315</v>
      </c>
      <c r="T3185" s="14">
        <f t="shared" si="304"/>
        <v>41491.79478009259</v>
      </c>
      <c r="U3185" s="14">
        <f t="shared" si="305"/>
        <v>41509.79478009259</v>
      </c>
      <c r="V3185">
        <f t="shared" si="306"/>
        <v>2013</v>
      </c>
    </row>
    <row r="3186" spans="1:22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 t="shared" si="301"/>
        <v>4455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302"/>
        <v>107</v>
      </c>
      <c r="Q3186">
        <f t="shared" si="303"/>
        <v>100.22</v>
      </c>
      <c r="R3186" s="10" t="s">
        <v>8314</v>
      </c>
      <c r="S3186" t="s">
        <v>8315</v>
      </c>
      <c r="T3186" s="14">
        <f t="shared" si="304"/>
        <v>41791.993414351848</v>
      </c>
      <c r="U3186" s="14">
        <f t="shared" si="305"/>
        <v>41821.993414351848</v>
      </c>
      <c r="V3186">
        <f t="shared" si="306"/>
        <v>2014</v>
      </c>
    </row>
    <row r="3187" spans="1:22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 t="shared" si="301"/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302"/>
        <v>100</v>
      </c>
      <c r="Q3187">
        <f t="shared" si="303"/>
        <v>41.67</v>
      </c>
      <c r="R3187" s="10" t="s">
        <v>8314</v>
      </c>
      <c r="S3187" t="s">
        <v>8315</v>
      </c>
      <c r="T3187" s="14">
        <f t="shared" si="304"/>
        <v>41829.977326388893</v>
      </c>
      <c r="U3187" s="14">
        <f t="shared" si="305"/>
        <v>41836.977326388893</v>
      </c>
      <c r="V3187">
        <f t="shared" si="306"/>
        <v>2014</v>
      </c>
    </row>
    <row r="3188" spans="1:22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 t="shared" si="301"/>
        <v>3235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302"/>
        <v>102</v>
      </c>
      <c r="Q3188">
        <f t="shared" si="303"/>
        <v>46.71</v>
      </c>
      <c r="R3188" s="10" t="s">
        <v>8314</v>
      </c>
      <c r="S3188" t="s">
        <v>8315</v>
      </c>
      <c r="T3188" s="14">
        <f t="shared" si="304"/>
        <v>41868.924050925925</v>
      </c>
      <c r="U3188" s="14">
        <f t="shared" si="305"/>
        <v>41898.875</v>
      </c>
      <c r="V3188">
        <f t="shared" si="306"/>
        <v>2014</v>
      </c>
    </row>
    <row r="3189" spans="1:22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 t="shared" si="301"/>
        <v>16222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302"/>
        <v>116</v>
      </c>
      <c r="Q3189">
        <f t="shared" si="303"/>
        <v>71.489999999999995</v>
      </c>
      <c r="R3189" s="10" t="s">
        <v>8314</v>
      </c>
      <c r="S3189" t="s">
        <v>8315</v>
      </c>
      <c r="T3189" s="14">
        <f t="shared" si="304"/>
        <v>41835.666354166664</v>
      </c>
      <c r="U3189" s="14">
        <f t="shared" si="305"/>
        <v>41855.666354166664</v>
      </c>
      <c r="V3189">
        <f t="shared" si="306"/>
        <v>2014</v>
      </c>
    </row>
    <row r="3190" spans="1:22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8">
        <f t="shared" si="301"/>
        <v>165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302"/>
        <v>65</v>
      </c>
      <c r="Q3190">
        <f t="shared" si="303"/>
        <v>14.44</v>
      </c>
      <c r="R3190" s="10" t="s">
        <v>8314</v>
      </c>
      <c r="S3190" t="s">
        <v>8356</v>
      </c>
      <c r="T3190" s="14">
        <f t="shared" si="304"/>
        <v>42144.415532407409</v>
      </c>
      <c r="U3190" s="14">
        <f t="shared" si="305"/>
        <v>42165.415532407409</v>
      </c>
      <c r="V3190">
        <f t="shared" si="306"/>
        <v>2015</v>
      </c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 t="shared" si="301"/>
        <v>30890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302"/>
        <v>12</v>
      </c>
      <c r="Q3191">
        <f t="shared" si="303"/>
        <v>356.84</v>
      </c>
      <c r="R3191" s="10" t="s">
        <v>8314</v>
      </c>
      <c r="S3191" t="s">
        <v>8356</v>
      </c>
      <c r="T3191" s="14">
        <f t="shared" si="304"/>
        <v>42118.346435185187</v>
      </c>
      <c r="U3191" s="14">
        <f t="shared" si="305"/>
        <v>42148.346435185187</v>
      </c>
      <c r="V3191">
        <f t="shared" si="306"/>
        <v>2015</v>
      </c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>
        <f t="shared" si="301"/>
        <v>2000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302"/>
        <v>0</v>
      </c>
      <c r="Q3192">
        <f t="shared" si="303"/>
        <v>0</v>
      </c>
      <c r="R3192" s="10" t="s">
        <v>8314</v>
      </c>
      <c r="S3192" t="s">
        <v>8356</v>
      </c>
      <c r="T3192" s="14">
        <f t="shared" si="304"/>
        <v>42683.151331018518</v>
      </c>
      <c r="U3192" s="14">
        <f t="shared" si="305"/>
        <v>42713.192997685182</v>
      </c>
      <c r="V3192">
        <f t="shared" si="306"/>
        <v>2016</v>
      </c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 t="shared" si="301"/>
        <v>1951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302"/>
        <v>4</v>
      </c>
      <c r="Q3193">
        <f t="shared" si="303"/>
        <v>37.75</v>
      </c>
      <c r="R3193" s="10" t="s">
        <v>8314</v>
      </c>
      <c r="S3193" t="s">
        <v>8356</v>
      </c>
      <c r="T3193" s="14">
        <f t="shared" si="304"/>
        <v>42538.755428240736</v>
      </c>
      <c r="U3193" s="14">
        <f t="shared" si="305"/>
        <v>42598.755428240736</v>
      </c>
      <c r="V3193">
        <f t="shared" si="306"/>
        <v>2016</v>
      </c>
    </row>
    <row r="3194" spans="1:22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8">
        <f t="shared" si="301"/>
        <v>5051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302"/>
        <v>1</v>
      </c>
      <c r="Q3194">
        <f t="shared" si="303"/>
        <v>12.75</v>
      </c>
      <c r="R3194" s="10" t="s">
        <v>8314</v>
      </c>
      <c r="S3194" t="s">
        <v>8356</v>
      </c>
      <c r="T3194" s="14">
        <f t="shared" si="304"/>
        <v>42018.94049768518</v>
      </c>
      <c r="U3194" s="14">
        <f t="shared" si="305"/>
        <v>42063.916666666672</v>
      </c>
      <c r="V3194">
        <f t="shared" si="306"/>
        <v>2015</v>
      </c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8">
        <f t="shared" si="301"/>
        <v>2794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302"/>
        <v>12</v>
      </c>
      <c r="Q3195">
        <f t="shared" si="303"/>
        <v>24.46</v>
      </c>
      <c r="R3195" s="10" t="s">
        <v>8314</v>
      </c>
      <c r="S3195" t="s">
        <v>8356</v>
      </c>
      <c r="T3195" s="14">
        <f t="shared" si="304"/>
        <v>42010.968240740738</v>
      </c>
      <c r="U3195" s="14">
        <f t="shared" si="305"/>
        <v>42055.968240740738</v>
      </c>
      <c r="V3195">
        <f t="shared" si="306"/>
        <v>2015</v>
      </c>
    </row>
    <row r="3196" spans="1:22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>
        <f t="shared" si="301"/>
        <v>5500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302"/>
        <v>0</v>
      </c>
      <c r="Q3196">
        <f t="shared" si="303"/>
        <v>0</v>
      </c>
      <c r="R3196" s="10" t="s">
        <v>8314</v>
      </c>
      <c r="S3196" t="s">
        <v>8356</v>
      </c>
      <c r="T3196" s="14">
        <f t="shared" si="304"/>
        <v>42182.062476851846</v>
      </c>
      <c r="U3196" s="14">
        <f t="shared" si="305"/>
        <v>42212.062476851846</v>
      </c>
      <c r="V3196">
        <f t="shared" si="306"/>
        <v>2015</v>
      </c>
    </row>
    <row r="3197" spans="1:22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 t="shared" si="301"/>
        <v>2785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302"/>
        <v>59</v>
      </c>
      <c r="Q3197">
        <f t="shared" si="303"/>
        <v>53.08</v>
      </c>
      <c r="R3197" s="10" t="s">
        <v>8314</v>
      </c>
      <c r="S3197" t="s">
        <v>8356</v>
      </c>
      <c r="T3197" s="14">
        <f t="shared" si="304"/>
        <v>42017.594236111108</v>
      </c>
      <c r="U3197" s="14">
        <f t="shared" si="305"/>
        <v>42047.594236111108</v>
      </c>
      <c r="V3197">
        <f t="shared" si="306"/>
        <v>2015</v>
      </c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 t="shared" si="301"/>
        <v>1500900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302"/>
        <v>0</v>
      </c>
      <c r="Q3198">
        <f t="shared" si="303"/>
        <v>300</v>
      </c>
      <c r="R3198" s="10" t="s">
        <v>8314</v>
      </c>
      <c r="S3198" t="s">
        <v>8356</v>
      </c>
      <c r="T3198" s="14">
        <f t="shared" si="304"/>
        <v>42157.598090277781</v>
      </c>
      <c r="U3198" s="14">
        <f t="shared" si="305"/>
        <v>42217.583333333328</v>
      </c>
      <c r="V3198">
        <f t="shared" si="306"/>
        <v>2015</v>
      </c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 t="shared" si="301"/>
        <v>5573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302"/>
        <v>11</v>
      </c>
      <c r="Q3199">
        <f t="shared" si="303"/>
        <v>286.25</v>
      </c>
      <c r="R3199" s="10" t="s">
        <v>8314</v>
      </c>
      <c r="S3199" t="s">
        <v>8356</v>
      </c>
      <c r="T3199" s="14">
        <f t="shared" si="304"/>
        <v>42009.493263888886</v>
      </c>
      <c r="U3199" s="14">
        <f t="shared" si="305"/>
        <v>42039.493263888886</v>
      </c>
      <c r="V3199">
        <f t="shared" si="306"/>
        <v>2015</v>
      </c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 t="shared" si="301"/>
        <v>15055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302"/>
        <v>0</v>
      </c>
      <c r="Q3200">
        <f t="shared" si="303"/>
        <v>36.67</v>
      </c>
      <c r="R3200" s="10" t="s">
        <v>8314</v>
      </c>
      <c r="S3200" t="s">
        <v>8356</v>
      </c>
      <c r="T3200" s="14">
        <f t="shared" si="304"/>
        <v>42013.424502314811</v>
      </c>
      <c r="U3200" s="14">
        <f t="shared" si="305"/>
        <v>42051.424502314811</v>
      </c>
      <c r="V3200">
        <f t="shared" si="306"/>
        <v>2015</v>
      </c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 t="shared" si="301"/>
        <v>3804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302"/>
        <v>52</v>
      </c>
      <c r="Q3201">
        <f t="shared" si="303"/>
        <v>49.21</v>
      </c>
      <c r="R3201" s="10" t="s">
        <v>8314</v>
      </c>
      <c r="S3201" t="s">
        <v>8356</v>
      </c>
      <c r="T3201" s="14">
        <f t="shared" si="304"/>
        <v>41858.761782407404</v>
      </c>
      <c r="U3201" s="14">
        <f t="shared" si="305"/>
        <v>41888.875</v>
      </c>
      <c r="V3201">
        <f t="shared" si="306"/>
        <v>2014</v>
      </c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 t="shared" si="301"/>
        <v>25001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302"/>
        <v>0</v>
      </c>
      <c r="Q3202">
        <f t="shared" si="303"/>
        <v>1</v>
      </c>
      <c r="R3202" s="10" t="s">
        <v>8314</v>
      </c>
      <c r="S3202" t="s">
        <v>8356</v>
      </c>
      <c r="T3202" s="14">
        <f t="shared" si="304"/>
        <v>42460.320613425924</v>
      </c>
      <c r="U3202" s="14">
        <f t="shared" si="305"/>
        <v>42490.231944444444</v>
      </c>
      <c r="V3202">
        <f t="shared" si="306"/>
        <v>2016</v>
      </c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8">
        <f t="shared" si="301"/>
        <v>1013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si="302"/>
        <v>1</v>
      </c>
      <c r="Q3203">
        <f t="shared" si="303"/>
        <v>12.5</v>
      </c>
      <c r="R3203" s="10" t="s">
        <v>8314</v>
      </c>
      <c r="S3203" t="s">
        <v>8356</v>
      </c>
      <c r="T3203" s="14">
        <f t="shared" si="304"/>
        <v>41861.767094907409</v>
      </c>
      <c r="U3203" s="14">
        <f t="shared" si="305"/>
        <v>41882.767094907409</v>
      </c>
      <c r="V3203">
        <f t="shared" si="306"/>
        <v>2014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 t="shared" si="301"/>
        <v>3863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302"/>
        <v>55</v>
      </c>
      <c r="Q3204">
        <f t="shared" si="303"/>
        <v>109.04</v>
      </c>
      <c r="R3204" s="10" t="s">
        <v>8314</v>
      </c>
      <c r="S3204" t="s">
        <v>8356</v>
      </c>
      <c r="T3204" s="14">
        <f t="shared" si="304"/>
        <v>42293.853541666671</v>
      </c>
      <c r="U3204" s="14">
        <f t="shared" si="305"/>
        <v>42352.249305555553</v>
      </c>
      <c r="V3204">
        <f t="shared" si="306"/>
        <v>2015</v>
      </c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 t="shared" si="301"/>
        <v>625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302"/>
        <v>25</v>
      </c>
      <c r="Q3205">
        <f t="shared" si="303"/>
        <v>41.67</v>
      </c>
      <c r="R3205" s="10" t="s">
        <v>8314</v>
      </c>
      <c r="S3205" t="s">
        <v>8356</v>
      </c>
      <c r="T3205" s="14">
        <f t="shared" si="304"/>
        <v>42242.988680555558</v>
      </c>
      <c r="U3205" s="14">
        <f t="shared" si="305"/>
        <v>42272.988680555558</v>
      </c>
      <c r="V3205">
        <f t="shared" si="306"/>
        <v>2015</v>
      </c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>
        <f t="shared" si="301"/>
        <v>250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302"/>
        <v>0</v>
      </c>
      <c r="Q3206">
        <f t="shared" si="303"/>
        <v>0</v>
      </c>
      <c r="R3206" s="10" t="s">
        <v>8314</v>
      </c>
      <c r="S3206" t="s">
        <v>8356</v>
      </c>
      <c r="T3206" s="14">
        <f t="shared" si="304"/>
        <v>42172.686099537037</v>
      </c>
      <c r="U3206" s="14">
        <f t="shared" si="305"/>
        <v>42202.676388888889</v>
      </c>
      <c r="V3206">
        <f t="shared" si="306"/>
        <v>2015</v>
      </c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8">
        <f t="shared" si="301"/>
        <v>4137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302"/>
        <v>3</v>
      </c>
      <c r="Q3207">
        <f t="shared" si="303"/>
        <v>22.75</v>
      </c>
      <c r="R3207" s="10" t="s">
        <v>8314</v>
      </c>
      <c r="S3207" t="s">
        <v>8356</v>
      </c>
      <c r="T3207" s="14">
        <f t="shared" si="304"/>
        <v>42095.374675925923</v>
      </c>
      <c r="U3207" s="14">
        <f t="shared" si="305"/>
        <v>42125.374675925923</v>
      </c>
      <c r="V3207">
        <f t="shared" si="306"/>
        <v>2015</v>
      </c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>
        <f t="shared" si="301"/>
        <v>2500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302"/>
        <v>0</v>
      </c>
      <c r="Q3208">
        <f t="shared" si="303"/>
        <v>0</v>
      </c>
      <c r="R3208" s="10" t="s">
        <v>8314</v>
      </c>
      <c r="S3208" t="s">
        <v>8356</v>
      </c>
      <c r="T3208" s="14">
        <f t="shared" si="304"/>
        <v>42236.276053240741</v>
      </c>
      <c r="U3208" s="14">
        <f t="shared" si="305"/>
        <v>42266.276053240741</v>
      </c>
      <c r="V3208">
        <f t="shared" si="306"/>
        <v>2015</v>
      </c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 t="shared" si="301"/>
        <v>4025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302"/>
        <v>46</v>
      </c>
      <c r="Q3209">
        <f t="shared" si="303"/>
        <v>70.83</v>
      </c>
      <c r="R3209" s="10" t="s">
        <v>8314</v>
      </c>
      <c r="S3209" t="s">
        <v>8356</v>
      </c>
      <c r="T3209" s="14">
        <f t="shared" si="304"/>
        <v>42057.277858796297</v>
      </c>
      <c r="U3209" s="14">
        <f t="shared" si="305"/>
        <v>42117.236192129625</v>
      </c>
      <c r="V3209">
        <f t="shared" si="306"/>
        <v>2015</v>
      </c>
    </row>
    <row r="3210" spans="1:22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 t="shared" si="301"/>
        <v>5088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302"/>
        <v>104</v>
      </c>
      <c r="Q3210">
        <f t="shared" si="303"/>
        <v>63.11</v>
      </c>
      <c r="R3210" s="10" t="s">
        <v>8314</v>
      </c>
      <c r="S3210" t="s">
        <v>8315</v>
      </c>
      <c r="T3210" s="14">
        <f t="shared" si="304"/>
        <v>41827.605057870373</v>
      </c>
      <c r="U3210" s="14">
        <f t="shared" si="305"/>
        <v>41848.605057870373</v>
      </c>
      <c r="V3210">
        <f t="shared" si="306"/>
        <v>2014</v>
      </c>
    </row>
    <row r="3211" spans="1:22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 t="shared" si="301"/>
        <v>10418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302"/>
        <v>119</v>
      </c>
      <c r="Q3211">
        <f t="shared" si="303"/>
        <v>50.16</v>
      </c>
      <c r="R3211" s="10" t="s">
        <v>8314</v>
      </c>
      <c r="S3211" t="s">
        <v>8315</v>
      </c>
      <c r="T3211" s="14">
        <f t="shared" si="304"/>
        <v>41778.637245370373</v>
      </c>
      <c r="U3211" s="14">
        <f t="shared" si="305"/>
        <v>41810.958333333336</v>
      </c>
      <c r="V3211">
        <f t="shared" si="306"/>
        <v>2014</v>
      </c>
    </row>
    <row r="3212" spans="1:22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 t="shared" si="301"/>
        <v>3387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302"/>
        <v>126</v>
      </c>
      <c r="Q3212">
        <f t="shared" si="303"/>
        <v>62.88</v>
      </c>
      <c r="R3212" s="10" t="s">
        <v>8314</v>
      </c>
      <c r="S3212" t="s">
        <v>8315</v>
      </c>
      <c r="T3212" s="14">
        <f t="shared" si="304"/>
        <v>41013.936562499999</v>
      </c>
      <c r="U3212" s="14">
        <f t="shared" si="305"/>
        <v>41061.165972222225</v>
      </c>
      <c r="V3212">
        <f t="shared" si="306"/>
        <v>2012</v>
      </c>
    </row>
    <row r="3213" spans="1:22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 t="shared" si="301"/>
        <v>25271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302"/>
        <v>120</v>
      </c>
      <c r="Q3213">
        <f t="shared" si="303"/>
        <v>85.53</v>
      </c>
      <c r="R3213" s="10" t="s">
        <v>8314</v>
      </c>
      <c r="S3213" t="s">
        <v>8315</v>
      </c>
      <c r="T3213" s="14">
        <f t="shared" si="304"/>
        <v>41834.586574074077</v>
      </c>
      <c r="U3213" s="14">
        <f t="shared" si="305"/>
        <v>41866.083333333336</v>
      </c>
      <c r="V3213">
        <f t="shared" si="306"/>
        <v>2014</v>
      </c>
    </row>
    <row r="3214" spans="1:22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 t="shared" si="301"/>
        <v>4525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302"/>
        <v>126</v>
      </c>
      <c r="Q3214">
        <f t="shared" si="303"/>
        <v>53.72</v>
      </c>
      <c r="R3214" s="10" t="s">
        <v>8314</v>
      </c>
      <c r="S3214" t="s">
        <v>8315</v>
      </c>
      <c r="T3214" s="14">
        <f t="shared" si="304"/>
        <v>41829.795729166668</v>
      </c>
      <c r="U3214" s="14">
        <f t="shared" si="305"/>
        <v>41859.795729166668</v>
      </c>
      <c r="V3214">
        <f t="shared" si="306"/>
        <v>2014</v>
      </c>
    </row>
    <row r="3215" spans="1:22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 t="shared" si="301"/>
        <v>6004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302"/>
        <v>100</v>
      </c>
      <c r="Q3215">
        <f t="shared" si="303"/>
        <v>127.81</v>
      </c>
      <c r="R3215" s="10" t="s">
        <v>8314</v>
      </c>
      <c r="S3215" t="s">
        <v>8315</v>
      </c>
      <c r="T3215" s="14">
        <f t="shared" si="304"/>
        <v>42171.763414351852</v>
      </c>
      <c r="U3215" s="14">
        <f t="shared" si="305"/>
        <v>42211.763414351852</v>
      </c>
      <c r="V3215">
        <f t="shared" si="306"/>
        <v>2015</v>
      </c>
    </row>
    <row r="3216" spans="1:22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 t="shared" si="301"/>
        <v>12128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302"/>
        <v>102</v>
      </c>
      <c r="Q3216">
        <f t="shared" si="303"/>
        <v>106.57</v>
      </c>
      <c r="R3216" s="10" t="s">
        <v>8314</v>
      </c>
      <c r="S3216" t="s">
        <v>8315</v>
      </c>
      <c r="T3216" s="14">
        <f t="shared" si="304"/>
        <v>42337.792511574073</v>
      </c>
      <c r="U3216" s="14">
        <f t="shared" si="305"/>
        <v>42374.996527777781</v>
      </c>
      <c r="V3216">
        <f t="shared" si="306"/>
        <v>2015</v>
      </c>
    </row>
    <row r="3217" spans="1:22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 t="shared" si="301"/>
        <v>35062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302"/>
        <v>100</v>
      </c>
      <c r="Q3217">
        <f t="shared" si="303"/>
        <v>262.11</v>
      </c>
      <c r="R3217" s="10" t="s">
        <v>8314</v>
      </c>
      <c r="S3217" t="s">
        <v>8315</v>
      </c>
      <c r="T3217" s="14">
        <f t="shared" si="304"/>
        <v>42219.665173611109</v>
      </c>
      <c r="U3217" s="14">
        <f t="shared" si="305"/>
        <v>42257.165972222225</v>
      </c>
      <c r="V3217">
        <f t="shared" si="306"/>
        <v>2015</v>
      </c>
    </row>
    <row r="3218" spans="1:22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 t="shared" si="301"/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302"/>
        <v>100</v>
      </c>
      <c r="Q3218">
        <f t="shared" si="303"/>
        <v>57.17</v>
      </c>
      <c r="R3218" s="10" t="s">
        <v>8314</v>
      </c>
      <c r="S3218" t="s">
        <v>8315</v>
      </c>
      <c r="T3218" s="14">
        <f t="shared" si="304"/>
        <v>42165.462627314817</v>
      </c>
      <c r="U3218" s="14">
        <f t="shared" si="305"/>
        <v>42196.604166666672</v>
      </c>
      <c r="V3218">
        <f t="shared" si="306"/>
        <v>2015</v>
      </c>
    </row>
    <row r="3219" spans="1:22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 t="shared" si="301"/>
        <v>4861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302"/>
        <v>116</v>
      </c>
      <c r="Q3219">
        <f t="shared" si="303"/>
        <v>50.2</v>
      </c>
      <c r="R3219" s="10" t="s">
        <v>8314</v>
      </c>
      <c r="S3219" t="s">
        <v>8315</v>
      </c>
      <c r="T3219" s="14">
        <f t="shared" si="304"/>
        <v>42648.546111111107</v>
      </c>
      <c r="U3219" s="14">
        <f t="shared" si="305"/>
        <v>42678.546111111107</v>
      </c>
      <c r="V3219">
        <f t="shared" si="306"/>
        <v>2016</v>
      </c>
    </row>
    <row r="3220" spans="1:22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 t="shared" si="301"/>
        <v>12126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302"/>
        <v>102</v>
      </c>
      <c r="Q3220">
        <f t="shared" si="303"/>
        <v>66.59</v>
      </c>
      <c r="R3220" s="10" t="s">
        <v>8314</v>
      </c>
      <c r="S3220" t="s">
        <v>8315</v>
      </c>
      <c r="T3220" s="14">
        <f t="shared" si="304"/>
        <v>41971.002152777779</v>
      </c>
      <c r="U3220" s="14">
        <f t="shared" si="305"/>
        <v>42004</v>
      </c>
      <c r="V3220">
        <f t="shared" si="306"/>
        <v>2014</v>
      </c>
    </row>
    <row r="3221" spans="1:22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 t="shared" si="301"/>
        <v>20011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302"/>
        <v>100</v>
      </c>
      <c r="Q3221">
        <f t="shared" si="303"/>
        <v>168.25</v>
      </c>
      <c r="R3221" s="10" t="s">
        <v>8314</v>
      </c>
      <c r="S3221" t="s">
        <v>8315</v>
      </c>
      <c r="T3221" s="14">
        <f t="shared" si="304"/>
        <v>42050.983182870375</v>
      </c>
      <c r="U3221" s="14">
        <f t="shared" si="305"/>
        <v>42085.941516203704</v>
      </c>
      <c r="V3221">
        <f t="shared" si="306"/>
        <v>2015</v>
      </c>
    </row>
    <row r="3222" spans="1:22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 t="shared" si="301"/>
        <v>15063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302"/>
        <v>101</v>
      </c>
      <c r="Q3222">
        <f t="shared" si="303"/>
        <v>256.37</v>
      </c>
      <c r="R3222" s="10" t="s">
        <v>8314</v>
      </c>
      <c r="S3222" t="s">
        <v>8315</v>
      </c>
      <c r="T3222" s="14">
        <f t="shared" si="304"/>
        <v>42772.833379629628</v>
      </c>
      <c r="U3222" s="14">
        <f t="shared" si="305"/>
        <v>42806.875</v>
      </c>
      <c r="V3222">
        <f t="shared" si="306"/>
        <v>2017</v>
      </c>
    </row>
    <row r="3223" spans="1:22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 t="shared" si="301"/>
        <v>4069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302"/>
        <v>103</v>
      </c>
      <c r="Q3223">
        <f t="shared" si="303"/>
        <v>36.61</v>
      </c>
      <c r="R3223" s="10" t="s">
        <v>8314</v>
      </c>
      <c r="S3223" t="s">
        <v>8315</v>
      </c>
      <c r="T3223" s="14">
        <f t="shared" si="304"/>
        <v>42155.696793981479</v>
      </c>
      <c r="U3223" s="14">
        <f t="shared" si="305"/>
        <v>42190.696793981479</v>
      </c>
      <c r="V3223">
        <f t="shared" si="306"/>
        <v>2015</v>
      </c>
    </row>
    <row r="3224" spans="1:22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 t="shared" si="301"/>
        <v>2810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302"/>
        <v>125</v>
      </c>
      <c r="Q3224">
        <f t="shared" si="303"/>
        <v>37.14</v>
      </c>
      <c r="R3224" s="10" t="s">
        <v>8314</v>
      </c>
      <c r="S3224" t="s">
        <v>8315</v>
      </c>
      <c r="T3224" s="14">
        <f t="shared" si="304"/>
        <v>42270.582141203704</v>
      </c>
      <c r="U3224" s="14">
        <f t="shared" si="305"/>
        <v>42301.895138888889</v>
      </c>
      <c r="V3224">
        <f t="shared" si="306"/>
        <v>2015</v>
      </c>
    </row>
    <row r="3225" spans="1:22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 t="shared" si="301"/>
        <v>3248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302"/>
        <v>110</v>
      </c>
      <c r="Q3225">
        <f t="shared" si="303"/>
        <v>45.88</v>
      </c>
      <c r="R3225" s="10" t="s">
        <v>8314</v>
      </c>
      <c r="S3225" t="s">
        <v>8315</v>
      </c>
      <c r="T3225" s="14">
        <f t="shared" si="304"/>
        <v>42206.835370370376</v>
      </c>
      <c r="U3225" s="14">
        <f t="shared" si="305"/>
        <v>42236.835370370376</v>
      </c>
      <c r="V3225">
        <f t="shared" si="306"/>
        <v>2015</v>
      </c>
    </row>
    <row r="3226" spans="1:22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 t="shared" si="301"/>
        <v>30305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302"/>
        <v>102</v>
      </c>
      <c r="Q3226">
        <f t="shared" si="303"/>
        <v>141.71</v>
      </c>
      <c r="R3226" s="10" t="s">
        <v>8314</v>
      </c>
      <c r="S3226" t="s">
        <v>8315</v>
      </c>
      <c r="T3226" s="14">
        <f t="shared" si="304"/>
        <v>42697.850844907407</v>
      </c>
      <c r="U3226" s="14">
        <f t="shared" si="305"/>
        <v>42745.208333333328</v>
      </c>
      <c r="V3226">
        <f t="shared" si="306"/>
        <v>2016</v>
      </c>
    </row>
    <row r="3227" spans="1:22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 t="shared" si="301"/>
        <v>2024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302"/>
        <v>102</v>
      </c>
      <c r="Q3227">
        <f t="shared" si="303"/>
        <v>52.49</v>
      </c>
      <c r="R3227" s="10" t="s">
        <v>8314</v>
      </c>
      <c r="S3227" t="s">
        <v>8315</v>
      </c>
      <c r="T3227" s="14">
        <f t="shared" si="304"/>
        <v>42503.559467592597</v>
      </c>
      <c r="U3227" s="14">
        <f t="shared" si="305"/>
        <v>42524.875</v>
      </c>
      <c r="V3227">
        <f t="shared" si="306"/>
        <v>2016</v>
      </c>
    </row>
    <row r="3228" spans="1:22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 t="shared" si="301"/>
        <v>1225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302"/>
        <v>104</v>
      </c>
      <c r="Q3228">
        <f t="shared" si="303"/>
        <v>59.52</v>
      </c>
      <c r="R3228" s="10" t="s">
        <v>8314</v>
      </c>
      <c r="S3228" t="s">
        <v>8315</v>
      </c>
      <c r="T3228" s="14">
        <f t="shared" si="304"/>
        <v>42277.583472222221</v>
      </c>
      <c r="U3228" s="14">
        <f t="shared" si="305"/>
        <v>42307.583472222221</v>
      </c>
      <c r="V3228">
        <f t="shared" si="306"/>
        <v>2015</v>
      </c>
    </row>
    <row r="3229" spans="1:22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 t="shared" ref="F3229:F3292" si="307">ROUND(AVERAGE(D3229:E3229),0)</f>
        <v>1350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ref="P3229:P3292" si="308">ROUND(E3229/D3229*100,0)</f>
        <v>125</v>
      </c>
      <c r="Q3229">
        <f t="shared" ref="Q3229:Q3292" si="309">IFERROR(ROUND(E3229/M3229,2),0)</f>
        <v>50</v>
      </c>
      <c r="R3229" s="10" t="s">
        <v>8314</v>
      </c>
      <c r="S3229" t="s">
        <v>8315</v>
      </c>
      <c r="T3229" s="14">
        <f t="shared" ref="T3229:T3292" si="310">(((K3229/60)/60)/24)+DATE(1970,1,1)</f>
        <v>42722.882361111115</v>
      </c>
      <c r="U3229" s="14">
        <f t="shared" ref="U3229:U3292" si="311">(((J3229/60)/60)/24)+DATE(1970,1,1)</f>
        <v>42752.882361111115</v>
      </c>
      <c r="V3229">
        <f t="shared" ref="V3229:V3292" si="312">YEAR(T3229)</f>
        <v>2016</v>
      </c>
    </row>
    <row r="3230" spans="1:22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 t="shared" si="307"/>
        <v>7082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308"/>
        <v>102</v>
      </c>
      <c r="Q3230">
        <f t="shared" si="309"/>
        <v>193.62</v>
      </c>
      <c r="R3230" s="10" t="s">
        <v>8314</v>
      </c>
      <c r="S3230" t="s">
        <v>8315</v>
      </c>
      <c r="T3230" s="14">
        <f t="shared" si="310"/>
        <v>42323.70930555556</v>
      </c>
      <c r="U3230" s="14">
        <f t="shared" si="311"/>
        <v>42355.207638888889</v>
      </c>
      <c r="V3230">
        <f t="shared" si="312"/>
        <v>2015</v>
      </c>
    </row>
    <row r="3231" spans="1:22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 t="shared" si="307"/>
        <v>20787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308"/>
        <v>108</v>
      </c>
      <c r="Q3231">
        <f t="shared" si="309"/>
        <v>106.8</v>
      </c>
      <c r="R3231" s="10" t="s">
        <v>8314</v>
      </c>
      <c r="S3231" t="s">
        <v>8315</v>
      </c>
      <c r="T3231" s="14">
        <f t="shared" si="310"/>
        <v>41933.291643518518</v>
      </c>
      <c r="U3231" s="14">
        <f t="shared" si="311"/>
        <v>41963.333310185189</v>
      </c>
      <c r="V3231">
        <f t="shared" si="312"/>
        <v>2014</v>
      </c>
    </row>
    <row r="3232" spans="1:22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 t="shared" si="307"/>
        <v>2729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308"/>
        <v>110</v>
      </c>
      <c r="Q3232">
        <f t="shared" si="309"/>
        <v>77.22</v>
      </c>
      <c r="R3232" s="10" t="s">
        <v>8314</v>
      </c>
      <c r="S3232" t="s">
        <v>8315</v>
      </c>
      <c r="T3232" s="14">
        <f t="shared" si="310"/>
        <v>41898.168125000004</v>
      </c>
      <c r="U3232" s="14">
        <f t="shared" si="311"/>
        <v>41913.165972222225</v>
      </c>
      <c r="V3232">
        <f t="shared" si="312"/>
        <v>2014</v>
      </c>
    </row>
    <row r="3233" spans="1:22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 t="shared" si="307"/>
        <v>1305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308"/>
        <v>161</v>
      </c>
      <c r="Q3233">
        <f t="shared" si="309"/>
        <v>57.5</v>
      </c>
      <c r="R3233" s="10" t="s">
        <v>8314</v>
      </c>
      <c r="S3233" t="s">
        <v>8315</v>
      </c>
      <c r="T3233" s="14">
        <f t="shared" si="310"/>
        <v>42446.943831018521</v>
      </c>
      <c r="U3233" s="14">
        <f t="shared" si="311"/>
        <v>42476.943831018521</v>
      </c>
      <c r="V3233">
        <f t="shared" si="312"/>
        <v>2016</v>
      </c>
    </row>
    <row r="3234" spans="1:22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 t="shared" si="307"/>
        <v>1156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308"/>
        <v>131</v>
      </c>
      <c r="Q3234">
        <f t="shared" si="309"/>
        <v>50.46</v>
      </c>
      <c r="R3234" s="10" t="s">
        <v>8314</v>
      </c>
      <c r="S3234" t="s">
        <v>8315</v>
      </c>
      <c r="T3234" s="14">
        <f t="shared" si="310"/>
        <v>42463.81385416667</v>
      </c>
      <c r="U3234" s="14">
        <f t="shared" si="311"/>
        <v>42494.165972222225</v>
      </c>
      <c r="V3234">
        <f t="shared" si="312"/>
        <v>2016</v>
      </c>
    </row>
    <row r="3235" spans="1:22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 t="shared" si="307"/>
        <v>5470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308"/>
        <v>119</v>
      </c>
      <c r="Q3235">
        <f t="shared" si="309"/>
        <v>97.38</v>
      </c>
      <c r="R3235" s="10" t="s">
        <v>8314</v>
      </c>
      <c r="S3235" t="s">
        <v>8315</v>
      </c>
      <c r="T3235" s="14">
        <f t="shared" si="310"/>
        <v>42766.805034722223</v>
      </c>
      <c r="U3235" s="14">
        <f t="shared" si="311"/>
        <v>42796.805034722223</v>
      </c>
      <c r="V3235">
        <f t="shared" si="312"/>
        <v>2017</v>
      </c>
    </row>
    <row r="3236" spans="1:22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 t="shared" si="307"/>
        <v>4008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308"/>
        <v>100</v>
      </c>
      <c r="Q3236">
        <f t="shared" si="309"/>
        <v>34.92</v>
      </c>
      <c r="R3236" s="10" t="s">
        <v>8314</v>
      </c>
      <c r="S3236" t="s">
        <v>8315</v>
      </c>
      <c r="T3236" s="14">
        <f t="shared" si="310"/>
        <v>42734.789444444439</v>
      </c>
      <c r="U3236" s="14">
        <f t="shared" si="311"/>
        <v>42767.979861111111</v>
      </c>
      <c r="V3236">
        <f t="shared" si="312"/>
        <v>2016</v>
      </c>
    </row>
    <row r="3237" spans="1:22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 t="shared" si="307"/>
        <v>15241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308"/>
        <v>103</v>
      </c>
      <c r="Q3237">
        <f t="shared" si="309"/>
        <v>85.53</v>
      </c>
      <c r="R3237" s="10" t="s">
        <v>8314</v>
      </c>
      <c r="S3237" t="s">
        <v>8315</v>
      </c>
      <c r="T3237" s="14">
        <f t="shared" si="310"/>
        <v>42522.347812499997</v>
      </c>
      <c r="U3237" s="14">
        <f t="shared" si="311"/>
        <v>42552.347812499997</v>
      </c>
      <c r="V3237">
        <f t="shared" si="312"/>
        <v>2016</v>
      </c>
    </row>
    <row r="3238" spans="1:22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 t="shared" si="307"/>
        <v>20060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308"/>
        <v>101</v>
      </c>
      <c r="Q3238">
        <f t="shared" si="309"/>
        <v>182.91</v>
      </c>
      <c r="R3238" s="10" t="s">
        <v>8314</v>
      </c>
      <c r="S3238" t="s">
        <v>8315</v>
      </c>
      <c r="T3238" s="14">
        <f t="shared" si="310"/>
        <v>42702.917048611111</v>
      </c>
      <c r="U3238" s="14">
        <f t="shared" si="311"/>
        <v>42732.917048611111</v>
      </c>
      <c r="V3238">
        <f t="shared" si="312"/>
        <v>2016</v>
      </c>
    </row>
    <row r="3239" spans="1:22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 t="shared" si="307"/>
        <v>35138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308"/>
        <v>101</v>
      </c>
      <c r="Q3239">
        <f t="shared" si="309"/>
        <v>131.13999999999999</v>
      </c>
      <c r="R3239" s="10" t="s">
        <v>8314</v>
      </c>
      <c r="S3239" t="s">
        <v>8315</v>
      </c>
      <c r="T3239" s="14">
        <f t="shared" si="310"/>
        <v>42252.474351851852</v>
      </c>
      <c r="U3239" s="14">
        <f t="shared" si="311"/>
        <v>42276.165972222225</v>
      </c>
      <c r="V3239">
        <f t="shared" si="312"/>
        <v>2015</v>
      </c>
    </row>
    <row r="3240" spans="1:22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 t="shared" si="307"/>
        <v>2973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308"/>
        <v>112</v>
      </c>
      <c r="Q3240">
        <f t="shared" si="309"/>
        <v>39.81</v>
      </c>
      <c r="R3240" s="10" t="s">
        <v>8314</v>
      </c>
      <c r="S3240" t="s">
        <v>8315</v>
      </c>
      <c r="T3240" s="14">
        <f t="shared" si="310"/>
        <v>42156.510393518518</v>
      </c>
      <c r="U3240" s="14">
        <f t="shared" si="311"/>
        <v>42186.510393518518</v>
      </c>
      <c r="V3240">
        <f t="shared" si="312"/>
        <v>2015</v>
      </c>
    </row>
    <row r="3241" spans="1:22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 t="shared" si="307"/>
        <v>6035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308"/>
        <v>106</v>
      </c>
      <c r="Q3241">
        <f t="shared" si="309"/>
        <v>59.7</v>
      </c>
      <c r="R3241" s="10" t="s">
        <v>8314</v>
      </c>
      <c r="S3241" t="s">
        <v>8315</v>
      </c>
      <c r="T3241" s="14">
        <f t="shared" si="310"/>
        <v>42278.089039351849</v>
      </c>
      <c r="U3241" s="14">
        <f t="shared" si="311"/>
        <v>42302.999305555553</v>
      </c>
      <c r="V3241">
        <f t="shared" si="312"/>
        <v>2015</v>
      </c>
    </row>
    <row r="3242" spans="1:22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 t="shared" si="307"/>
        <v>3009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308"/>
        <v>101</v>
      </c>
      <c r="Q3242">
        <f t="shared" si="309"/>
        <v>88.74</v>
      </c>
      <c r="R3242" s="10" t="s">
        <v>8314</v>
      </c>
      <c r="S3242" t="s">
        <v>8315</v>
      </c>
      <c r="T3242" s="14">
        <f t="shared" si="310"/>
        <v>42754.693842592591</v>
      </c>
      <c r="U3242" s="14">
        <f t="shared" si="311"/>
        <v>42782.958333333328</v>
      </c>
      <c r="V3242">
        <f t="shared" si="312"/>
        <v>2017</v>
      </c>
    </row>
    <row r="3243" spans="1:22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 t="shared" si="307"/>
        <v>9151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308"/>
        <v>115</v>
      </c>
      <c r="Q3243">
        <f t="shared" si="309"/>
        <v>58.69</v>
      </c>
      <c r="R3243" s="10" t="s">
        <v>8314</v>
      </c>
      <c r="S3243" t="s">
        <v>8315</v>
      </c>
      <c r="T3243" s="14">
        <f t="shared" si="310"/>
        <v>41893.324884259258</v>
      </c>
      <c r="U3243" s="14">
        <f t="shared" si="311"/>
        <v>41926.290972222225</v>
      </c>
      <c r="V3243">
        <f t="shared" si="312"/>
        <v>2014</v>
      </c>
    </row>
    <row r="3244" spans="1:22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 t="shared" si="307"/>
        <v>11365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308"/>
        <v>127</v>
      </c>
      <c r="Q3244">
        <f t="shared" si="309"/>
        <v>69.569999999999993</v>
      </c>
      <c r="R3244" s="10" t="s">
        <v>8314</v>
      </c>
      <c r="S3244" t="s">
        <v>8315</v>
      </c>
      <c r="T3244" s="14">
        <f t="shared" si="310"/>
        <v>41871.755694444444</v>
      </c>
      <c r="U3244" s="14">
        <f t="shared" si="311"/>
        <v>41901.755694444444</v>
      </c>
      <c r="V3244">
        <f t="shared" si="312"/>
        <v>2014</v>
      </c>
    </row>
    <row r="3245" spans="1:22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 t="shared" si="307"/>
        <v>8114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308"/>
        <v>103</v>
      </c>
      <c r="Q3245">
        <f t="shared" si="309"/>
        <v>115.87</v>
      </c>
      <c r="R3245" s="10" t="s">
        <v>8314</v>
      </c>
      <c r="S3245" t="s">
        <v>8315</v>
      </c>
      <c r="T3245" s="14">
        <f t="shared" si="310"/>
        <v>42262.096782407403</v>
      </c>
      <c r="U3245" s="14">
        <f t="shared" si="311"/>
        <v>42286</v>
      </c>
      <c r="V3245">
        <f t="shared" si="312"/>
        <v>2015</v>
      </c>
    </row>
    <row r="3246" spans="1:22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 t="shared" si="307"/>
        <v>1624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308"/>
        <v>103</v>
      </c>
      <c r="Q3246">
        <f t="shared" si="309"/>
        <v>23.87</v>
      </c>
      <c r="R3246" s="10" t="s">
        <v>8314</v>
      </c>
      <c r="S3246" t="s">
        <v>8315</v>
      </c>
      <c r="T3246" s="14">
        <f t="shared" si="310"/>
        <v>42675.694236111114</v>
      </c>
      <c r="U3246" s="14">
        <f t="shared" si="311"/>
        <v>42705.735902777778</v>
      </c>
      <c r="V3246">
        <f t="shared" si="312"/>
        <v>2016</v>
      </c>
    </row>
    <row r="3247" spans="1:22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 t="shared" si="307"/>
        <v>21452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308"/>
        <v>104</v>
      </c>
      <c r="Q3247">
        <f t="shared" si="309"/>
        <v>81.13</v>
      </c>
      <c r="R3247" s="10" t="s">
        <v>8314</v>
      </c>
      <c r="S3247" t="s">
        <v>8315</v>
      </c>
      <c r="T3247" s="14">
        <f t="shared" si="310"/>
        <v>42135.60020833333</v>
      </c>
      <c r="U3247" s="14">
        <f t="shared" si="311"/>
        <v>42167.083333333328</v>
      </c>
      <c r="V3247">
        <f t="shared" si="312"/>
        <v>2015</v>
      </c>
    </row>
    <row r="3248" spans="1:22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 t="shared" si="307"/>
        <v>10561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308"/>
        <v>111</v>
      </c>
      <c r="Q3248">
        <f t="shared" si="309"/>
        <v>57.63</v>
      </c>
      <c r="R3248" s="10" t="s">
        <v>8314</v>
      </c>
      <c r="S3248" t="s">
        <v>8315</v>
      </c>
      <c r="T3248" s="14">
        <f t="shared" si="310"/>
        <v>42230.472222222219</v>
      </c>
      <c r="U3248" s="14">
        <f t="shared" si="311"/>
        <v>42259.165972222225</v>
      </c>
      <c r="V3248">
        <f t="shared" si="312"/>
        <v>2015</v>
      </c>
    </row>
    <row r="3249" spans="1:22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 t="shared" si="307"/>
        <v>2573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308"/>
        <v>106</v>
      </c>
      <c r="Q3249">
        <f t="shared" si="309"/>
        <v>46.43</v>
      </c>
      <c r="R3249" s="10" t="s">
        <v>8314</v>
      </c>
      <c r="S3249" t="s">
        <v>8315</v>
      </c>
      <c r="T3249" s="14">
        <f t="shared" si="310"/>
        <v>42167.434166666666</v>
      </c>
      <c r="U3249" s="14">
        <f t="shared" si="311"/>
        <v>42197.434166666666</v>
      </c>
      <c r="V3249">
        <f t="shared" si="312"/>
        <v>2015</v>
      </c>
    </row>
    <row r="3250" spans="1:22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 t="shared" si="307"/>
        <v>12048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308"/>
        <v>101</v>
      </c>
      <c r="Q3250">
        <f t="shared" si="309"/>
        <v>60.48</v>
      </c>
      <c r="R3250" s="10" t="s">
        <v>8314</v>
      </c>
      <c r="S3250" t="s">
        <v>8315</v>
      </c>
      <c r="T3250" s="14">
        <f t="shared" si="310"/>
        <v>42068.888391203705</v>
      </c>
      <c r="U3250" s="14">
        <f t="shared" si="311"/>
        <v>42098.846724537041</v>
      </c>
      <c r="V3250">
        <f t="shared" si="312"/>
        <v>2015</v>
      </c>
    </row>
    <row r="3251" spans="1:22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 t="shared" si="307"/>
        <v>5636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308"/>
        <v>105</v>
      </c>
      <c r="Q3251">
        <f t="shared" si="309"/>
        <v>65.58</v>
      </c>
      <c r="R3251" s="10" t="s">
        <v>8314</v>
      </c>
      <c r="S3251" t="s">
        <v>8315</v>
      </c>
      <c r="T3251" s="14">
        <f t="shared" si="310"/>
        <v>42145.746689814812</v>
      </c>
      <c r="U3251" s="14">
        <f t="shared" si="311"/>
        <v>42175.746689814812</v>
      </c>
      <c r="V3251">
        <f t="shared" si="312"/>
        <v>2015</v>
      </c>
    </row>
    <row r="3252" spans="1:22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 t="shared" si="307"/>
        <v>25194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308"/>
        <v>102</v>
      </c>
      <c r="Q3252">
        <f t="shared" si="309"/>
        <v>119.19</v>
      </c>
      <c r="R3252" s="10" t="s">
        <v>8314</v>
      </c>
      <c r="S3252" t="s">
        <v>8315</v>
      </c>
      <c r="T3252" s="14">
        <f t="shared" si="310"/>
        <v>41918.742175925923</v>
      </c>
      <c r="U3252" s="14">
        <f t="shared" si="311"/>
        <v>41948.783842592595</v>
      </c>
      <c r="V3252">
        <f t="shared" si="312"/>
        <v>2014</v>
      </c>
    </row>
    <row r="3253" spans="1:22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 t="shared" si="307"/>
        <v>1581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308"/>
        <v>111</v>
      </c>
      <c r="Q3253">
        <f t="shared" si="309"/>
        <v>83.05</v>
      </c>
      <c r="R3253" s="10" t="s">
        <v>8314</v>
      </c>
      <c r="S3253" t="s">
        <v>8315</v>
      </c>
      <c r="T3253" s="14">
        <f t="shared" si="310"/>
        <v>42146.731087962966</v>
      </c>
      <c r="U3253" s="14">
        <f t="shared" si="311"/>
        <v>42176.731087962966</v>
      </c>
      <c r="V3253">
        <f t="shared" si="312"/>
        <v>2015</v>
      </c>
    </row>
    <row r="3254" spans="1:22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 t="shared" si="307"/>
        <v>2563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308"/>
        <v>128</v>
      </c>
      <c r="Q3254">
        <f t="shared" si="309"/>
        <v>57.52</v>
      </c>
      <c r="R3254" s="10" t="s">
        <v>8314</v>
      </c>
      <c r="S3254" t="s">
        <v>8315</v>
      </c>
      <c r="T3254" s="14">
        <f t="shared" si="310"/>
        <v>42590.472685185188</v>
      </c>
      <c r="U3254" s="14">
        <f t="shared" si="311"/>
        <v>42620.472685185188</v>
      </c>
      <c r="V3254">
        <f t="shared" si="312"/>
        <v>2016</v>
      </c>
    </row>
    <row r="3255" spans="1:22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 t="shared" si="307"/>
        <v>20183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308"/>
        <v>102</v>
      </c>
      <c r="Q3255">
        <f t="shared" si="309"/>
        <v>177.09</v>
      </c>
      <c r="R3255" s="10" t="s">
        <v>8314</v>
      </c>
      <c r="S3255" t="s">
        <v>8315</v>
      </c>
      <c r="T3255" s="14">
        <f t="shared" si="310"/>
        <v>42602.576712962968</v>
      </c>
      <c r="U3255" s="14">
        <f t="shared" si="311"/>
        <v>42621.15625</v>
      </c>
      <c r="V3255">
        <f t="shared" si="312"/>
        <v>2016</v>
      </c>
    </row>
    <row r="3256" spans="1:22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 t="shared" si="307"/>
        <v>13082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308"/>
        <v>101</v>
      </c>
      <c r="Q3256">
        <f t="shared" si="309"/>
        <v>70.77</v>
      </c>
      <c r="R3256" s="10" t="s">
        <v>8314</v>
      </c>
      <c r="S3256" t="s">
        <v>8315</v>
      </c>
      <c r="T3256" s="14">
        <f t="shared" si="310"/>
        <v>42059.085752314815</v>
      </c>
      <c r="U3256" s="14">
        <f t="shared" si="311"/>
        <v>42089.044085648144</v>
      </c>
      <c r="V3256">
        <f t="shared" si="312"/>
        <v>2015</v>
      </c>
    </row>
    <row r="3257" spans="1:22" ht="45" x14ac:dyDescent="0.25">
      <c r="A3257">
        <v>3343</v>
      </c>
      <c r="B3257" s="3" t="s">
        <v>3343</v>
      </c>
      <c r="C3257" s="3" t="s">
        <v>7453</v>
      </c>
      <c r="D3257" s="6">
        <v>700</v>
      </c>
      <c r="E3257" s="8">
        <v>1200</v>
      </c>
      <c r="F3257" s="8">
        <f t="shared" si="307"/>
        <v>950</v>
      </c>
      <c r="G3257" t="s">
        <v>8218</v>
      </c>
      <c r="H3257" t="s">
        <v>8224</v>
      </c>
      <c r="I3257" t="s">
        <v>8246</v>
      </c>
      <c r="J3257">
        <v>1460553480</v>
      </c>
      <c r="K3257">
        <v>1458770384</v>
      </c>
      <c r="L3257" t="b">
        <v>0</v>
      </c>
      <c r="M3257">
        <v>23</v>
      </c>
      <c r="N3257" t="b">
        <v>1</v>
      </c>
      <c r="O3257" t="s">
        <v>8269</v>
      </c>
      <c r="P3257">
        <f t="shared" si="308"/>
        <v>171</v>
      </c>
      <c r="Q3257">
        <f t="shared" si="309"/>
        <v>52.17</v>
      </c>
      <c r="R3257" s="10" t="s">
        <v>8314</v>
      </c>
      <c r="S3257" t="s">
        <v>8315</v>
      </c>
      <c r="T3257" s="14">
        <f t="shared" si="310"/>
        <v>42452.916481481487</v>
      </c>
      <c r="U3257" s="14">
        <f t="shared" si="311"/>
        <v>42473.554166666669</v>
      </c>
      <c r="V3257">
        <f t="shared" si="312"/>
        <v>2016</v>
      </c>
    </row>
    <row r="3258" spans="1:22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 t="shared" si="307"/>
        <v>11403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308"/>
        <v>128</v>
      </c>
      <c r="Q3258">
        <f t="shared" si="309"/>
        <v>72.760000000000005</v>
      </c>
      <c r="R3258" s="10" t="s">
        <v>8314</v>
      </c>
      <c r="S3258" t="s">
        <v>8315</v>
      </c>
      <c r="T3258" s="14">
        <f t="shared" si="310"/>
        <v>42144.573807870373</v>
      </c>
      <c r="U3258" s="14">
        <f t="shared" si="311"/>
        <v>42166.165972222225</v>
      </c>
      <c r="V3258">
        <f t="shared" si="312"/>
        <v>2015</v>
      </c>
    </row>
    <row r="3259" spans="1:22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 t="shared" si="307"/>
        <v>2063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308"/>
        <v>106</v>
      </c>
      <c r="Q3259">
        <f t="shared" si="309"/>
        <v>51.85</v>
      </c>
      <c r="R3259" s="10" t="s">
        <v>8314</v>
      </c>
      <c r="S3259" t="s">
        <v>8315</v>
      </c>
      <c r="T3259" s="14">
        <f t="shared" si="310"/>
        <v>42758.559629629628</v>
      </c>
      <c r="U3259" s="14">
        <f t="shared" si="311"/>
        <v>42788.559629629628</v>
      </c>
      <c r="V3259">
        <f t="shared" si="312"/>
        <v>2017</v>
      </c>
    </row>
    <row r="3260" spans="1:22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 t="shared" si="307"/>
        <v>7183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308"/>
        <v>105</v>
      </c>
      <c r="Q3260">
        <f t="shared" si="309"/>
        <v>98.2</v>
      </c>
      <c r="R3260" s="10" t="s">
        <v>8314</v>
      </c>
      <c r="S3260" t="s">
        <v>8315</v>
      </c>
      <c r="T3260" s="14">
        <f t="shared" si="310"/>
        <v>41982.887280092589</v>
      </c>
      <c r="U3260" s="14">
        <f t="shared" si="311"/>
        <v>42012.887280092589</v>
      </c>
      <c r="V3260">
        <f t="shared" si="312"/>
        <v>2014</v>
      </c>
    </row>
    <row r="3261" spans="1:22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 t="shared" si="307"/>
        <v>23709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308"/>
        <v>106</v>
      </c>
      <c r="Q3261">
        <f t="shared" si="309"/>
        <v>251.74</v>
      </c>
      <c r="R3261" s="10" t="s">
        <v>8314</v>
      </c>
      <c r="S3261" t="s">
        <v>8315</v>
      </c>
      <c r="T3261" s="14">
        <f t="shared" si="310"/>
        <v>42614.760937500003</v>
      </c>
      <c r="U3261" s="14">
        <f t="shared" si="311"/>
        <v>42644.165972222225</v>
      </c>
      <c r="V3261">
        <f t="shared" si="312"/>
        <v>2016</v>
      </c>
    </row>
    <row r="3262" spans="1:22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 t="shared" si="307"/>
        <v>5231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308"/>
        <v>109</v>
      </c>
      <c r="Q3262">
        <f t="shared" si="309"/>
        <v>74.819999999999993</v>
      </c>
      <c r="R3262" s="10" t="s">
        <v>8314</v>
      </c>
      <c r="S3262" t="s">
        <v>8315</v>
      </c>
      <c r="T3262" s="14">
        <f t="shared" si="310"/>
        <v>42303.672662037032</v>
      </c>
      <c r="U3262" s="14">
        <f t="shared" si="311"/>
        <v>42338.714328703703</v>
      </c>
      <c r="V3262">
        <f t="shared" si="312"/>
        <v>2015</v>
      </c>
    </row>
    <row r="3263" spans="1:22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 t="shared" si="307"/>
        <v>3308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308"/>
        <v>100</v>
      </c>
      <c r="Q3263">
        <f t="shared" si="309"/>
        <v>67.650000000000006</v>
      </c>
      <c r="R3263" s="10" t="s">
        <v>8314</v>
      </c>
      <c r="S3263" t="s">
        <v>8315</v>
      </c>
      <c r="T3263" s="14">
        <f t="shared" si="310"/>
        <v>42171.725416666668</v>
      </c>
      <c r="U3263" s="14">
        <f t="shared" si="311"/>
        <v>42201.725416666668</v>
      </c>
      <c r="V3263">
        <f t="shared" si="312"/>
        <v>2015</v>
      </c>
    </row>
    <row r="3264" spans="1:22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 t="shared" si="307"/>
        <v>12386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308"/>
        <v>103</v>
      </c>
      <c r="Q3264">
        <f t="shared" si="309"/>
        <v>93.81</v>
      </c>
      <c r="R3264" s="10" t="s">
        <v>8314</v>
      </c>
      <c r="S3264" t="s">
        <v>8315</v>
      </c>
      <c r="T3264" s="14">
        <f t="shared" si="310"/>
        <v>41964.315532407403</v>
      </c>
      <c r="U3264" s="14">
        <f t="shared" si="311"/>
        <v>41995.166666666672</v>
      </c>
      <c r="V3264">
        <f t="shared" si="312"/>
        <v>2014</v>
      </c>
    </row>
    <row r="3265" spans="1:22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 t="shared" si="307"/>
        <v>2652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308"/>
        <v>112</v>
      </c>
      <c r="Q3265">
        <f t="shared" si="309"/>
        <v>41.24</v>
      </c>
      <c r="R3265" s="10" t="s">
        <v>8314</v>
      </c>
      <c r="S3265" t="s">
        <v>8315</v>
      </c>
      <c r="T3265" s="14">
        <f t="shared" si="310"/>
        <v>42284.516064814816</v>
      </c>
      <c r="U3265" s="14">
        <f t="shared" si="311"/>
        <v>42307.875</v>
      </c>
      <c r="V3265">
        <f t="shared" si="312"/>
        <v>2015</v>
      </c>
    </row>
    <row r="3266" spans="1:22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 t="shared" si="307"/>
        <v>2538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308"/>
        <v>103</v>
      </c>
      <c r="Q3266">
        <f t="shared" si="309"/>
        <v>52.55</v>
      </c>
      <c r="R3266" s="10" t="s">
        <v>8314</v>
      </c>
      <c r="S3266" t="s">
        <v>8315</v>
      </c>
      <c r="T3266" s="14">
        <f t="shared" si="310"/>
        <v>42016.800208333334</v>
      </c>
      <c r="U3266" s="14">
        <f t="shared" si="311"/>
        <v>42032.916666666672</v>
      </c>
      <c r="V3266">
        <f t="shared" si="312"/>
        <v>2015</v>
      </c>
    </row>
    <row r="3267" spans="1:22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 t="shared" si="307"/>
        <v>3564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si="308"/>
        <v>164</v>
      </c>
      <c r="Q3267">
        <f t="shared" si="309"/>
        <v>70.290000000000006</v>
      </c>
      <c r="R3267" s="10" t="s">
        <v>8314</v>
      </c>
      <c r="S3267" t="s">
        <v>8315</v>
      </c>
      <c r="T3267" s="14">
        <f t="shared" si="310"/>
        <v>42311.711979166663</v>
      </c>
      <c r="U3267" s="14">
        <f t="shared" si="311"/>
        <v>42341.708333333328</v>
      </c>
      <c r="V3267">
        <f t="shared" si="312"/>
        <v>2015</v>
      </c>
    </row>
    <row r="3268" spans="1:22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 t="shared" si="307"/>
        <v>6939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308"/>
        <v>131</v>
      </c>
      <c r="Q3268">
        <f t="shared" si="309"/>
        <v>48.33</v>
      </c>
      <c r="R3268" s="10" t="s">
        <v>8314</v>
      </c>
      <c r="S3268" t="s">
        <v>8315</v>
      </c>
      <c r="T3268" s="14">
        <f t="shared" si="310"/>
        <v>42136.536134259266</v>
      </c>
      <c r="U3268" s="14">
        <f t="shared" si="311"/>
        <v>42167.875</v>
      </c>
      <c r="V3268">
        <f t="shared" si="312"/>
        <v>2015</v>
      </c>
    </row>
    <row r="3269" spans="1:22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 t="shared" si="307"/>
        <v>15158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308"/>
        <v>102</v>
      </c>
      <c r="Q3269">
        <f t="shared" si="309"/>
        <v>53.18</v>
      </c>
      <c r="R3269" s="10" t="s">
        <v>8314</v>
      </c>
      <c r="S3269" t="s">
        <v>8315</v>
      </c>
      <c r="T3269" s="14">
        <f t="shared" si="310"/>
        <v>42172.757638888885</v>
      </c>
      <c r="U3269" s="14">
        <f t="shared" si="311"/>
        <v>42202.757638888885</v>
      </c>
      <c r="V3269">
        <f t="shared" si="312"/>
        <v>2015</v>
      </c>
    </row>
    <row r="3270" spans="1:22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 t="shared" si="307"/>
        <v>2280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308"/>
        <v>128</v>
      </c>
      <c r="Q3270">
        <f t="shared" si="309"/>
        <v>60.95</v>
      </c>
      <c r="R3270" s="10" t="s">
        <v>8314</v>
      </c>
      <c r="S3270" t="s">
        <v>8315</v>
      </c>
      <c r="T3270" s="14">
        <f t="shared" si="310"/>
        <v>42590.90425925926</v>
      </c>
      <c r="U3270" s="14">
        <f t="shared" si="311"/>
        <v>42606.90425925926</v>
      </c>
      <c r="V3270">
        <f t="shared" si="312"/>
        <v>2016</v>
      </c>
    </row>
    <row r="3271" spans="1:22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 t="shared" si="307"/>
        <v>8060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308"/>
        <v>102</v>
      </c>
      <c r="Q3271">
        <f t="shared" si="309"/>
        <v>116</v>
      </c>
      <c r="R3271" s="10" t="s">
        <v>8314</v>
      </c>
      <c r="S3271" t="s">
        <v>8315</v>
      </c>
      <c r="T3271" s="14">
        <f t="shared" si="310"/>
        <v>42137.395798611105</v>
      </c>
      <c r="U3271" s="14">
        <f t="shared" si="311"/>
        <v>42171.458333333328</v>
      </c>
      <c r="V3271">
        <f t="shared" si="312"/>
        <v>2015</v>
      </c>
    </row>
    <row r="3272" spans="1:22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 t="shared" si="307"/>
        <v>1815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308"/>
        <v>102</v>
      </c>
      <c r="Q3272">
        <f t="shared" si="309"/>
        <v>61</v>
      </c>
      <c r="R3272" s="10" t="s">
        <v>8314</v>
      </c>
      <c r="S3272" t="s">
        <v>8315</v>
      </c>
      <c r="T3272" s="14">
        <f t="shared" si="310"/>
        <v>42167.533159722225</v>
      </c>
      <c r="U3272" s="14">
        <f t="shared" si="311"/>
        <v>42197.533159722225</v>
      </c>
      <c r="V3272">
        <f t="shared" si="312"/>
        <v>2015</v>
      </c>
    </row>
    <row r="3273" spans="1:22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 t="shared" si="307"/>
        <v>1725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308"/>
        <v>130</v>
      </c>
      <c r="Q3273">
        <f t="shared" si="309"/>
        <v>38.24</v>
      </c>
      <c r="R3273" s="10" t="s">
        <v>8314</v>
      </c>
      <c r="S3273" t="s">
        <v>8315</v>
      </c>
      <c r="T3273" s="14">
        <f t="shared" si="310"/>
        <v>41915.437210648146</v>
      </c>
      <c r="U3273" s="14">
        <f t="shared" si="311"/>
        <v>41945.478877314818</v>
      </c>
      <c r="V3273">
        <f t="shared" si="312"/>
        <v>2014</v>
      </c>
    </row>
    <row r="3274" spans="1:22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 t="shared" si="307"/>
        <v>12722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308"/>
        <v>154</v>
      </c>
      <c r="Q3274">
        <f t="shared" si="309"/>
        <v>106.5</v>
      </c>
      <c r="R3274" s="10" t="s">
        <v>8314</v>
      </c>
      <c r="S3274" t="s">
        <v>8315</v>
      </c>
      <c r="T3274" s="14">
        <f t="shared" si="310"/>
        <v>42284.500104166669</v>
      </c>
      <c r="U3274" s="14">
        <f t="shared" si="311"/>
        <v>42314.541770833333</v>
      </c>
      <c r="V3274">
        <f t="shared" si="312"/>
        <v>2015</v>
      </c>
    </row>
    <row r="3275" spans="1:22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 t="shared" si="307"/>
        <v>4148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308"/>
        <v>107</v>
      </c>
      <c r="Q3275">
        <f t="shared" si="309"/>
        <v>204.57</v>
      </c>
      <c r="R3275" s="10" t="s">
        <v>8314</v>
      </c>
      <c r="S3275" t="s">
        <v>8315</v>
      </c>
      <c r="T3275" s="14">
        <f t="shared" si="310"/>
        <v>42611.801412037035</v>
      </c>
      <c r="U3275" s="14">
        <f t="shared" si="311"/>
        <v>42627.791666666672</v>
      </c>
      <c r="V3275">
        <f t="shared" si="312"/>
        <v>2016</v>
      </c>
    </row>
    <row r="3276" spans="1:22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 t="shared" si="307"/>
        <v>15603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308"/>
        <v>101</v>
      </c>
      <c r="Q3276">
        <f t="shared" si="309"/>
        <v>54.91</v>
      </c>
      <c r="R3276" s="10" t="s">
        <v>8314</v>
      </c>
      <c r="S3276" t="s">
        <v>8315</v>
      </c>
      <c r="T3276" s="14">
        <f t="shared" si="310"/>
        <v>42400.704537037032</v>
      </c>
      <c r="U3276" s="14">
        <f t="shared" si="311"/>
        <v>42444.875</v>
      </c>
      <c r="V3276">
        <f t="shared" si="312"/>
        <v>2016</v>
      </c>
    </row>
    <row r="3277" spans="1:22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 t="shared" si="307"/>
        <v>1803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308"/>
        <v>100</v>
      </c>
      <c r="Q3277">
        <f t="shared" si="309"/>
        <v>150.41999999999999</v>
      </c>
      <c r="R3277" s="10" t="s">
        <v>8314</v>
      </c>
      <c r="S3277" t="s">
        <v>8315</v>
      </c>
      <c r="T3277" s="14">
        <f t="shared" si="310"/>
        <v>42017.88045138889</v>
      </c>
      <c r="U3277" s="14">
        <f t="shared" si="311"/>
        <v>42044.1875</v>
      </c>
      <c r="V3277">
        <f t="shared" si="312"/>
        <v>2015</v>
      </c>
    </row>
    <row r="3278" spans="1:22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 t="shared" si="307"/>
        <v>4879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308"/>
        <v>117</v>
      </c>
      <c r="Q3278">
        <f t="shared" si="309"/>
        <v>52.58</v>
      </c>
      <c r="R3278" s="10" t="s">
        <v>8314</v>
      </c>
      <c r="S3278" t="s">
        <v>8315</v>
      </c>
      <c r="T3278" s="14">
        <f t="shared" si="310"/>
        <v>42426.949988425928</v>
      </c>
      <c r="U3278" s="14">
        <f t="shared" si="311"/>
        <v>42461.165972222225</v>
      </c>
      <c r="V3278">
        <f t="shared" si="312"/>
        <v>2016</v>
      </c>
    </row>
    <row r="3279" spans="1:22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 t="shared" si="307"/>
        <v>5215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308"/>
        <v>109</v>
      </c>
      <c r="Q3279">
        <f t="shared" si="309"/>
        <v>54.3</v>
      </c>
      <c r="R3279" s="10" t="s">
        <v>8314</v>
      </c>
      <c r="S3279" t="s">
        <v>8315</v>
      </c>
      <c r="T3279" s="14">
        <f t="shared" si="310"/>
        <v>41931.682939814818</v>
      </c>
      <c r="U3279" s="14">
        <f t="shared" si="311"/>
        <v>41961.724606481483</v>
      </c>
      <c r="V3279">
        <f t="shared" si="312"/>
        <v>2014</v>
      </c>
    </row>
    <row r="3280" spans="1:22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 t="shared" si="307"/>
        <v>2543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308"/>
        <v>103</v>
      </c>
      <c r="Q3280">
        <f t="shared" si="309"/>
        <v>76.03</v>
      </c>
      <c r="R3280" s="10" t="s">
        <v>8314</v>
      </c>
      <c r="S3280" t="s">
        <v>8315</v>
      </c>
      <c r="T3280" s="14">
        <f t="shared" si="310"/>
        <v>42124.848414351851</v>
      </c>
      <c r="U3280" s="14">
        <f t="shared" si="311"/>
        <v>42154.848414351851</v>
      </c>
      <c r="V3280">
        <f t="shared" si="312"/>
        <v>2015</v>
      </c>
    </row>
    <row r="3281" spans="1:22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 t="shared" si="307"/>
        <v>6214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308"/>
        <v>114</v>
      </c>
      <c r="Q3281">
        <f t="shared" si="309"/>
        <v>105.21</v>
      </c>
      <c r="R3281" s="10" t="s">
        <v>8314</v>
      </c>
      <c r="S3281" t="s">
        <v>8315</v>
      </c>
      <c r="T3281" s="14">
        <f t="shared" si="310"/>
        <v>42431.102534722217</v>
      </c>
      <c r="U3281" s="14">
        <f t="shared" si="311"/>
        <v>42461.06086805556</v>
      </c>
      <c r="V3281">
        <f t="shared" si="312"/>
        <v>2016</v>
      </c>
    </row>
    <row r="3282" spans="1:22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 t="shared" si="307"/>
        <v>2030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308"/>
        <v>103</v>
      </c>
      <c r="Q3282">
        <f t="shared" si="309"/>
        <v>68.67</v>
      </c>
      <c r="R3282" s="10" t="s">
        <v>8314</v>
      </c>
      <c r="S3282" t="s">
        <v>8315</v>
      </c>
      <c r="T3282" s="14">
        <f t="shared" si="310"/>
        <v>42121.756921296299</v>
      </c>
      <c r="U3282" s="14">
        <f t="shared" si="311"/>
        <v>42156.208333333328</v>
      </c>
      <c r="V3282">
        <f t="shared" si="312"/>
        <v>2015</v>
      </c>
    </row>
    <row r="3283" spans="1:22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 t="shared" si="307"/>
        <v>5540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308"/>
        <v>122</v>
      </c>
      <c r="Q3283">
        <f t="shared" si="309"/>
        <v>129.36000000000001</v>
      </c>
      <c r="R3283" s="10" t="s">
        <v>8314</v>
      </c>
      <c r="S3283" t="s">
        <v>8315</v>
      </c>
      <c r="T3283" s="14">
        <f t="shared" si="310"/>
        <v>42219.019733796296</v>
      </c>
      <c r="U3283" s="14">
        <f t="shared" si="311"/>
        <v>42249.019733796296</v>
      </c>
      <c r="V3283">
        <f t="shared" si="312"/>
        <v>2015</v>
      </c>
    </row>
    <row r="3284" spans="1:22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 t="shared" si="307"/>
        <v>31410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308"/>
        <v>103</v>
      </c>
      <c r="Q3284">
        <f t="shared" si="309"/>
        <v>134.26</v>
      </c>
      <c r="R3284" s="10" t="s">
        <v>8314</v>
      </c>
      <c r="S3284" t="s">
        <v>8315</v>
      </c>
      <c r="T3284" s="14">
        <f t="shared" si="310"/>
        <v>42445.19430555556</v>
      </c>
      <c r="U3284" s="14">
        <f t="shared" si="311"/>
        <v>42489.19430555556</v>
      </c>
      <c r="V3284">
        <f t="shared" si="312"/>
        <v>2016</v>
      </c>
    </row>
    <row r="3285" spans="1:22" ht="45" x14ac:dyDescent="0.25">
      <c r="A3285">
        <v>3420</v>
      </c>
      <c r="B3285" s="3" t="s">
        <v>3419</v>
      </c>
      <c r="C3285" s="3" t="s">
        <v>7530</v>
      </c>
      <c r="D3285" s="6">
        <v>700</v>
      </c>
      <c r="E3285" s="8">
        <v>966</v>
      </c>
      <c r="F3285" s="8">
        <f t="shared" si="307"/>
        <v>833</v>
      </c>
      <c r="G3285" t="s">
        <v>8218</v>
      </c>
      <c r="H3285" t="s">
        <v>8224</v>
      </c>
      <c r="I3285" t="s">
        <v>8246</v>
      </c>
      <c r="J3285">
        <v>1455408000</v>
      </c>
      <c r="K3285">
        <v>1454638202</v>
      </c>
      <c r="L3285" t="b">
        <v>0</v>
      </c>
      <c r="M3285">
        <v>34</v>
      </c>
      <c r="N3285" t="b">
        <v>1</v>
      </c>
      <c r="O3285" t="s">
        <v>8269</v>
      </c>
      <c r="P3285">
        <f t="shared" si="308"/>
        <v>138</v>
      </c>
      <c r="Q3285">
        <f t="shared" si="309"/>
        <v>28.41</v>
      </c>
      <c r="R3285" s="10" t="s">
        <v>8314</v>
      </c>
      <c r="S3285" t="s">
        <v>8315</v>
      </c>
      <c r="T3285" s="14">
        <f t="shared" si="310"/>
        <v>42405.090300925927</v>
      </c>
      <c r="U3285" s="14">
        <f t="shared" si="311"/>
        <v>42414</v>
      </c>
      <c r="V3285">
        <f t="shared" si="312"/>
        <v>2016</v>
      </c>
    </row>
    <row r="3286" spans="1:22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 t="shared" si="307"/>
        <v>3024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308"/>
        <v>102</v>
      </c>
      <c r="Q3286">
        <f t="shared" si="309"/>
        <v>203.2</v>
      </c>
      <c r="R3286" s="10" t="s">
        <v>8314</v>
      </c>
      <c r="S3286" t="s">
        <v>8315</v>
      </c>
      <c r="T3286" s="14">
        <f t="shared" si="310"/>
        <v>42380.884872685187</v>
      </c>
      <c r="U3286" s="14">
        <f t="shared" si="311"/>
        <v>42398.249305555553</v>
      </c>
      <c r="V3286">
        <f t="shared" si="312"/>
        <v>2016</v>
      </c>
    </row>
    <row r="3287" spans="1:22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 t="shared" si="307"/>
        <v>5302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308"/>
        <v>112</v>
      </c>
      <c r="Q3287">
        <f t="shared" si="309"/>
        <v>69.19</v>
      </c>
      <c r="R3287" s="10" t="s">
        <v>8314</v>
      </c>
      <c r="S3287" t="s">
        <v>8315</v>
      </c>
      <c r="T3287" s="14">
        <f t="shared" si="310"/>
        <v>42762.942430555559</v>
      </c>
      <c r="U3287" s="14">
        <f t="shared" si="311"/>
        <v>42794.208333333328</v>
      </c>
      <c r="V3287">
        <f t="shared" si="312"/>
        <v>2017</v>
      </c>
    </row>
    <row r="3288" spans="1:22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 t="shared" si="307"/>
        <v>15133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308"/>
        <v>102</v>
      </c>
      <c r="Q3288">
        <f t="shared" si="309"/>
        <v>125.12</v>
      </c>
      <c r="R3288" s="10" t="s">
        <v>8314</v>
      </c>
      <c r="S3288" t="s">
        <v>8315</v>
      </c>
      <c r="T3288" s="14">
        <f t="shared" si="310"/>
        <v>42567.840069444443</v>
      </c>
      <c r="U3288" s="14">
        <f t="shared" si="311"/>
        <v>42597.840069444443</v>
      </c>
      <c r="V3288">
        <f t="shared" si="312"/>
        <v>2016</v>
      </c>
    </row>
    <row r="3289" spans="1:22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 t="shared" si="307"/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308"/>
        <v>100</v>
      </c>
      <c r="Q3289">
        <f t="shared" si="309"/>
        <v>73.53</v>
      </c>
      <c r="R3289" s="10" t="s">
        <v>8314</v>
      </c>
      <c r="S3289" t="s">
        <v>8315</v>
      </c>
      <c r="T3289" s="14">
        <f t="shared" si="310"/>
        <v>42311.750324074077</v>
      </c>
      <c r="U3289" s="14">
        <f t="shared" si="311"/>
        <v>42336.750324074077</v>
      </c>
      <c r="V3289">
        <f t="shared" si="312"/>
        <v>2015</v>
      </c>
    </row>
    <row r="3290" spans="1:22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 t="shared" si="307"/>
        <v>10013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308"/>
        <v>100</v>
      </c>
      <c r="Q3290">
        <f t="shared" si="309"/>
        <v>48.44</v>
      </c>
      <c r="R3290" s="10" t="s">
        <v>8314</v>
      </c>
      <c r="S3290" t="s">
        <v>8315</v>
      </c>
      <c r="T3290" s="14">
        <f t="shared" si="310"/>
        <v>42505.774479166663</v>
      </c>
      <c r="U3290" s="14">
        <f t="shared" si="311"/>
        <v>42541.958333333328</v>
      </c>
      <c r="V3290">
        <f t="shared" si="312"/>
        <v>2016</v>
      </c>
    </row>
    <row r="3291" spans="1:22" ht="60" x14ac:dyDescent="0.25">
      <c r="A3291">
        <v>3454</v>
      </c>
      <c r="B3291" s="3" t="s">
        <v>3453</v>
      </c>
      <c r="C3291" s="3" t="s">
        <v>7564</v>
      </c>
      <c r="D3291" s="6">
        <v>700</v>
      </c>
      <c r="E3291" s="8">
        <v>705</v>
      </c>
      <c r="F3291" s="8">
        <f t="shared" si="307"/>
        <v>703</v>
      </c>
      <c r="G3291" t="s">
        <v>8218</v>
      </c>
      <c r="H3291" t="s">
        <v>8224</v>
      </c>
      <c r="I3291" t="s">
        <v>8246</v>
      </c>
      <c r="J3291">
        <v>1406825159</v>
      </c>
      <c r="K3291">
        <v>1404233159</v>
      </c>
      <c r="L3291" t="b">
        <v>0</v>
      </c>
      <c r="M3291">
        <v>21</v>
      </c>
      <c r="N3291" t="b">
        <v>1</v>
      </c>
      <c r="O3291" t="s">
        <v>8269</v>
      </c>
      <c r="P3291">
        <f t="shared" si="308"/>
        <v>101</v>
      </c>
      <c r="Q3291">
        <f t="shared" si="309"/>
        <v>33.57</v>
      </c>
      <c r="R3291" s="10" t="s">
        <v>8314</v>
      </c>
      <c r="S3291" t="s">
        <v>8315</v>
      </c>
      <c r="T3291" s="14">
        <f t="shared" si="310"/>
        <v>41821.698599537034</v>
      </c>
      <c r="U3291" s="14">
        <f t="shared" si="311"/>
        <v>41851.698599537034</v>
      </c>
      <c r="V3291">
        <f t="shared" si="312"/>
        <v>2014</v>
      </c>
    </row>
    <row r="3292" spans="1:22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 t="shared" si="307"/>
        <v>2212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308"/>
        <v>121</v>
      </c>
      <c r="Q3292">
        <f t="shared" si="309"/>
        <v>33.67</v>
      </c>
      <c r="R3292" s="10" t="s">
        <v>8314</v>
      </c>
      <c r="S3292" t="s">
        <v>8315</v>
      </c>
      <c r="T3292" s="14">
        <f t="shared" si="310"/>
        <v>42775.51494212963</v>
      </c>
      <c r="U3292" s="14">
        <f t="shared" si="311"/>
        <v>42805.51494212963</v>
      </c>
      <c r="V3292">
        <f t="shared" si="312"/>
        <v>2017</v>
      </c>
    </row>
    <row r="3293" spans="1:22" ht="60" x14ac:dyDescent="0.25">
      <c r="A3293">
        <v>3591</v>
      </c>
      <c r="B3293" s="3" t="s">
        <v>3590</v>
      </c>
      <c r="C3293" s="3" t="s">
        <v>7701</v>
      </c>
      <c r="D3293" s="6">
        <v>700</v>
      </c>
      <c r="E3293" s="8">
        <v>1225</v>
      </c>
      <c r="F3293" s="8">
        <f t="shared" ref="F3293:F3356" si="313">ROUND(AVERAGE(D3293:E3293),0)</f>
        <v>963</v>
      </c>
      <c r="G3293" t="s">
        <v>8218</v>
      </c>
      <c r="H3293" t="s">
        <v>8223</v>
      </c>
      <c r="I3293" t="s">
        <v>8245</v>
      </c>
      <c r="J3293">
        <v>1422075540</v>
      </c>
      <c r="K3293">
        <v>1419979544</v>
      </c>
      <c r="L3293" t="b">
        <v>0</v>
      </c>
      <c r="M3293">
        <v>18</v>
      </c>
      <c r="N3293" t="b">
        <v>1</v>
      </c>
      <c r="O3293" t="s">
        <v>8269</v>
      </c>
      <c r="P3293">
        <f t="shared" ref="P3293:P3356" si="314">ROUND(E3293/D3293*100,0)</f>
        <v>175</v>
      </c>
      <c r="Q3293">
        <f t="shared" ref="Q3293:Q3356" si="315">IFERROR(ROUND(E3293/M3293,2),0)</f>
        <v>68.06</v>
      </c>
      <c r="R3293" s="10" t="s">
        <v>8314</v>
      </c>
      <c r="S3293" t="s">
        <v>8315</v>
      </c>
      <c r="T3293" s="14">
        <f t="shared" ref="T3293:T3356" si="316">(((K3293/60)/60)/24)+DATE(1970,1,1)</f>
        <v>42003.948425925926</v>
      </c>
      <c r="U3293" s="14">
        <f t="shared" ref="U3293:U3356" si="317">(((J3293/60)/60)/24)+DATE(1970,1,1)</f>
        <v>42028.207638888889</v>
      </c>
      <c r="V3293">
        <f t="shared" ref="V3293:V3356" si="318">YEAR(T3293)</f>
        <v>2014</v>
      </c>
    </row>
    <row r="3294" spans="1:22" ht="60" x14ac:dyDescent="0.25">
      <c r="A3294">
        <v>3537</v>
      </c>
      <c r="B3294" s="3" t="s">
        <v>3536</v>
      </c>
      <c r="C3294" s="3" t="s">
        <v>7647</v>
      </c>
      <c r="D3294" s="6">
        <v>675</v>
      </c>
      <c r="E3294" s="8">
        <v>1218</v>
      </c>
      <c r="F3294" s="8">
        <f t="shared" si="313"/>
        <v>947</v>
      </c>
      <c r="G3294" t="s">
        <v>8218</v>
      </c>
      <c r="H3294" t="s">
        <v>8228</v>
      </c>
      <c r="I3294" t="s">
        <v>8250</v>
      </c>
      <c r="J3294">
        <v>1416211140</v>
      </c>
      <c r="K3294">
        <v>1413016216</v>
      </c>
      <c r="L3294" t="b">
        <v>0</v>
      </c>
      <c r="M3294">
        <v>28</v>
      </c>
      <c r="N3294" t="b">
        <v>1</v>
      </c>
      <c r="O3294" t="s">
        <v>8269</v>
      </c>
      <c r="P3294">
        <f t="shared" si="314"/>
        <v>180</v>
      </c>
      <c r="Q3294">
        <f t="shared" si="315"/>
        <v>43.5</v>
      </c>
      <c r="R3294" s="10" t="s">
        <v>8314</v>
      </c>
      <c r="S3294" t="s">
        <v>8315</v>
      </c>
      <c r="T3294" s="14">
        <f t="shared" si="316"/>
        <v>41923.354351851849</v>
      </c>
      <c r="U3294" s="14">
        <f t="shared" si="317"/>
        <v>41960.332638888889</v>
      </c>
      <c r="V3294">
        <f t="shared" si="318"/>
        <v>2014</v>
      </c>
    </row>
    <row r="3295" spans="1:22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 t="shared" si="313"/>
        <v>6085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314"/>
        <v>170</v>
      </c>
      <c r="Q3295">
        <f t="shared" si="315"/>
        <v>84.29</v>
      </c>
      <c r="R3295" s="10" t="s">
        <v>8314</v>
      </c>
      <c r="S3295" t="s">
        <v>8315</v>
      </c>
      <c r="T3295" s="14">
        <f t="shared" si="316"/>
        <v>42768.425370370373</v>
      </c>
      <c r="U3295" s="14">
        <f t="shared" si="317"/>
        <v>42798.425370370373</v>
      </c>
      <c r="V3295">
        <f t="shared" si="318"/>
        <v>2017</v>
      </c>
    </row>
    <row r="3296" spans="1:22" ht="45" x14ac:dyDescent="0.25">
      <c r="A3296">
        <v>2824</v>
      </c>
      <c r="B3296" s="3" t="s">
        <v>2824</v>
      </c>
      <c r="C3296" s="3" t="s">
        <v>6934</v>
      </c>
      <c r="D3296" s="6">
        <v>650</v>
      </c>
      <c r="E3296" s="8">
        <v>760</v>
      </c>
      <c r="F3296" s="8">
        <f t="shared" si="313"/>
        <v>705</v>
      </c>
      <c r="G3296" t="s">
        <v>8218</v>
      </c>
      <c r="H3296" t="s">
        <v>8223</v>
      </c>
      <c r="I3296" t="s">
        <v>8245</v>
      </c>
      <c r="J3296">
        <v>1434159780</v>
      </c>
      <c r="K3296">
        <v>1431412196</v>
      </c>
      <c r="L3296" t="b">
        <v>0</v>
      </c>
      <c r="M3296">
        <v>15</v>
      </c>
      <c r="N3296" t="b">
        <v>1</v>
      </c>
      <c r="O3296" t="s">
        <v>8269</v>
      </c>
      <c r="P3296">
        <f t="shared" si="314"/>
        <v>117</v>
      </c>
      <c r="Q3296">
        <f t="shared" si="315"/>
        <v>50.67</v>
      </c>
      <c r="R3296" s="10" t="s">
        <v>8314</v>
      </c>
      <c r="S3296" t="s">
        <v>8315</v>
      </c>
      <c r="T3296" s="14">
        <f t="shared" si="316"/>
        <v>42136.270787037036</v>
      </c>
      <c r="U3296" s="14">
        <f t="shared" si="317"/>
        <v>42168.071527777778</v>
      </c>
      <c r="V3296">
        <f t="shared" si="318"/>
        <v>2015</v>
      </c>
    </row>
    <row r="3297" spans="1:22" ht="60" x14ac:dyDescent="0.25">
      <c r="A3297">
        <v>3451</v>
      </c>
      <c r="B3297" s="3" t="s">
        <v>3450</v>
      </c>
      <c r="C3297" s="3" t="s">
        <v>7561</v>
      </c>
      <c r="D3297" s="6">
        <v>650</v>
      </c>
      <c r="E3297" s="8">
        <v>658</v>
      </c>
      <c r="F3297" s="8">
        <f t="shared" si="313"/>
        <v>654</v>
      </c>
      <c r="G3297" t="s">
        <v>8218</v>
      </c>
      <c r="H3297" t="s">
        <v>8223</v>
      </c>
      <c r="I3297" t="s">
        <v>8245</v>
      </c>
      <c r="J3297">
        <v>1429636927</v>
      </c>
      <c r="K3297">
        <v>1427304127</v>
      </c>
      <c r="L3297" t="b">
        <v>0</v>
      </c>
      <c r="M3297">
        <v>16</v>
      </c>
      <c r="N3297" t="b">
        <v>1</v>
      </c>
      <c r="O3297" t="s">
        <v>8269</v>
      </c>
      <c r="P3297">
        <f t="shared" si="314"/>
        <v>101</v>
      </c>
      <c r="Q3297">
        <f t="shared" si="315"/>
        <v>41.13</v>
      </c>
      <c r="R3297" s="10" t="s">
        <v>8314</v>
      </c>
      <c r="S3297" t="s">
        <v>8315</v>
      </c>
      <c r="T3297" s="14">
        <f t="shared" si="316"/>
        <v>42088.723692129628</v>
      </c>
      <c r="U3297" s="14">
        <f t="shared" si="317"/>
        <v>42115.723692129628</v>
      </c>
      <c r="V3297">
        <f t="shared" si="318"/>
        <v>2015</v>
      </c>
    </row>
    <row r="3298" spans="1:22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 t="shared" si="313"/>
        <v>1831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314"/>
        <v>144</v>
      </c>
      <c r="Q3298">
        <f t="shared" si="315"/>
        <v>45.98</v>
      </c>
      <c r="R3298" s="10" t="s">
        <v>8314</v>
      </c>
      <c r="S3298" t="s">
        <v>8315</v>
      </c>
      <c r="T3298" s="14">
        <f t="shared" si="316"/>
        <v>42309.756620370375</v>
      </c>
      <c r="U3298" s="14">
        <f t="shared" si="317"/>
        <v>42330.916666666672</v>
      </c>
      <c r="V3298">
        <f t="shared" si="318"/>
        <v>2015</v>
      </c>
    </row>
    <row r="3299" spans="1:22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 t="shared" si="313"/>
        <v>5502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314"/>
        <v>100</v>
      </c>
      <c r="Q3299">
        <f t="shared" si="315"/>
        <v>125.09</v>
      </c>
      <c r="R3299" s="10" t="s">
        <v>8314</v>
      </c>
      <c r="S3299" t="s">
        <v>8315</v>
      </c>
      <c r="T3299" s="14">
        <f t="shared" si="316"/>
        <v>42193.771481481483</v>
      </c>
      <c r="U3299" s="14">
        <f t="shared" si="317"/>
        <v>42212.957638888889</v>
      </c>
      <c r="V3299">
        <f t="shared" si="318"/>
        <v>2015</v>
      </c>
    </row>
    <row r="3300" spans="1:22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 t="shared" si="313"/>
        <v>10087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314"/>
        <v>102</v>
      </c>
      <c r="Q3300">
        <f t="shared" si="315"/>
        <v>141.29</v>
      </c>
      <c r="R3300" s="10" t="s">
        <v>8314</v>
      </c>
      <c r="S3300" t="s">
        <v>8315</v>
      </c>
      <c r="T3300" s="14">
        <f t="shared" si="316"/>
        <v>42239.957962962959</v>
      </c>
      <c r="U3300" s="14">
        <f t="shared" si="317"/>
        <v>42260</v>
      </c>
      <c r="V3300">
        <f t="shared" si="318"/>
        <v>2015</v>
      </c>
    </row>
    <row r="3301" spans="1:22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 t="shared" si="313"/>
        <v>3243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314"/>
        <v>116</v>
      </c>
      <c r="Q3301">
        <f t="shared" si="315"/>
        <v>55.33</v>
      </c>
      <c r="R3301" s="10" t="s">
        <v>8314</v>
      </c>
      <c r="S3301" t="s">
        <v>8315</v>
      </c>
      <c r="T3301" s="14">
        <f t="shared" si="316"/>
        <v>42261.917395833334</v>
      </c>
      <c r="U3301" s="14">
        <f t="shared" si="317"/>
        <v>42291.917395833334</v>
      </c>
      <c r="V3301">
        <f t="shared" si="318"/>
        <v>2015</v>
      </c>
    </row>
    <row r="3302" spans="1:22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 t="shared" si="313"/>
        <v>3543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314"/>
        <v>136</v>
      </c>
      <c r="Q3302">
        <f t="shared" si="315"/>
        <v>46.42</v>
      </c>
      <c r="R3302" s="10" t="s">
        <v>8314</v>
      </c>
      <c r="S3302" t="s">
        <v>8315</v>
      </c>
      <c r="T3302" s="14">
        <f t="shared" si="316"/>
        <v>42102.743773148148</v>
      </c>
      <c r="U3302" s="14">
        <f t="shared" si="317"/>
        <v>42123.743773148148</v>
      </c>
      <c r="V3302">
        <f t="shared" si="318"/>
        <v>2015</v>
      </c>
    </row>
    <row r="3303" spans="1:22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 t="shared" si="313"/>
        <v>3502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314"/>
        <v>133</v>
      </c>
      <c r="Q3303">
        <f t="shared" si="315"/>
        <v>57.2</v>
      </c>
      <c r="R3303" s="10" t="s">
        <v>8314</v>
      </c>
      <c r="S3303" t="s">
        <v>8315</v>
      </c>
      <c r="T3303" s="14">
        <f t="shared" si="316"/>
        <v>42538.73583333334</v>
      </c>
      <c r="U3303" s="14">
        <f t="shared" si="317"/>
        <v>42583.290972222225</v>
      </c>
      <c r="V3303">
        <f t="shared" si="318"/>
        <v>2016</v>
      </c>
    </row>
    <row r="3304" spans="1:22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 t="shared" si="313"/>
        <v>8543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314"/>
        <v>103</v>
      </c>
      <c r="Q3304">
        <f t="shared" si="315"/>
        <v>173.7</v>
      </c>
      <c r="R3304" s="10" t="s">
        <v>8314</v>
      </c>
      <c r="S3304" t="s">
        <v>8315</v>
      </c>
      <c r="T3304" s="14">
        <f t="shared" si="316"/>
        <v>42681.35157407407</v>
      </c>
      <c r="U3304" s="14">
        <f t="shared" si="317"/>
        <v>42711.35157407407</v>
      </c>
      <c r="V3304">
        <f t="shared" si="318"/>
        <v>2016</v>
      </c>
    </row>
    <row r="3305" spans="1:22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 t="shared" si="313"/>
        <v>1943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314"/>
        <v>116</v>
      </c>
      <c r="Q3305">
        <f t="shared" si="315"/>
        <v>59.6</v>
      </c>
      <c r="R3305" s="10" t="s">
        <v>8314</v>
      </c>
      <c r="S3305" t="s">
        <v>8315</v>
      </c>
      <c r="T3305" s="14">
        <f t="shared" si="316"/>
        <v>42056.65143518518</v>
      </c>
      <c r="U3305" s="14">
        <f t="shared" si="317"/>
        <v>42091.609768518523</v>
      </c>
      <c r="V3305">
        <f t="shared" si="318"/>
        <v>2015</v>
      </c>
    </row>
    <row r="3306" spans="1:22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 t="shared" si="313"/>
        <v>15339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314"/>
        <v>105</v>
      </c>
      <c r="Q3306">
        <f t="shared" si="315"/>
        <v>89.59</v>
      </c>
      <c r="R3306" s="10" t="s">
        <v>8314</v>
      </c>
      <c r="S3306" t="s">
        <v>8315</v>
      </c>
      <c r="T3306" s="14">
        <f t="shared" si="316"/>
        <v>42696.624444444446</v>
      </c>
      <c r="U3306" s="14">
        <f t="shared" si="317"/>
        <v>42726.624444444446</v>
      </c>
      <c r="V3306">
        <f t="shared" si="318"/>
        <v>2016</v>
      </c>
    </row>
    <row r="3307" spans="1:22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 t="shared" si="313"/>
        <v>4041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314"/>
        <v>102</v>
      </c>
      <c r="Q3307">
        <f t="shared" si="315"/>
        <v>204.05</v>
      </c>
      <c r="R3307" s="10" t="s">
        <v>8314</v>
      </c>
      <c r="S3307" t="s">
        <v>8315</v>
      </c>
      <c r="T3307" s="14">
        <f t="shared" si="316"/>
        <v>42186.855879629627</v>
      </c>
      <c r="U3307" s="14">
        <f t="shared" si="317"/>
        <v>42216.855879629627</v>
      </c>
      <c r="V3307">
        <f t="shared" si="318"/>
        <v>2015</v>
      </c>
    </row>
    <row r="3308" spans="1:22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 t="shared" si="313"/>
        <v>2065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314"/>
        <v>175</v>
      </c>
      <c r="Q3308">
        <f t="shared" si="315"/>
        <v>48.7</v>
      </c>
      <c r="R3308" s="10" t="s">
        <v>8314</v>
      </c>
      <c r="S3308" t="s">
        <v>8315</v>
      </c>
      <c r="T3308" s="14">
        <f t="shared" si="316"/>
        <v>42493.219236111108</v>
      </c>
      <c r="U3308" s="14">
        <f t="shared" si="317"/>
        <v>42531.125</v>
      </c>
      <c r="V3308">
        <f t="shared" si="318"/>
        <v>2016</v>
      </c>
    </row>
    <row r="3309" spans="1:22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 t="shared" si="313"/>
        <v>1033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314"/>
        <v>107</v>
      </c>
      <c r="Q3309">
        <f t="shared" si="315"/>
        <v>53.34</v>
      </c>
      <c r="R3309" s="10" t="s">
        <v>8314</v>
      </c>
      <c r="S3309" t="s">
        <v>8315</v>
      </c>
      <c r="T3309" s="14">
        <f t="shared" si="316"/>
        <v>42475.057164351849</v>
      </c>
      <c r="U3309" s="14">
        <f t="shared" si="317"/>
        <v>42505.057164351849</v>
      </c>
      <c r="V3309">
        <f t="shared" si="318"/>
        <v>2016</v>
      </c>
    </row>
    <row r="3310" spans="1:22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 t="shared" si="313"/>
        <v>3890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314"/>
        <v>122</v>
      </c>
      <c r="Q3310">
        <f t="shared" si="315"/>
        <v>75.09</v>
      </c>
      <c r="R3310" s="10" t="s">
        <v>8314</v>
      </c>
      <c r="S3310" t="s">
        <v>8315</v>
      </c>
      <c r="T3310" s="14">
        <f t="shared" si="316"/>
        <v>42452.876909722225</v>
      </c>
      <c r="U3310" s="14">
        <f t="shared" si="317"/>
        <v>42473.876909722225</v>
      </c>
      <c r="V3310">
        <f t="shared" si="318"/>
        <v>2016</v>
      </c>
    </row>
    <row r="3311" spans="1:22" ht="60" x14ac:dyDescent="0.25">
      <c r="A3311">
        <v>3665</v>
      </c>
      <c r="B3311" s="3" t="s">
        <v>3662</v>
      </c>
      <c r="C3311" s="3" t="s">
        <v>7775</v>
      </c>
      <c r="D3311" s="6">
        <v>620</v>
      </c>
      <c r="E3311" s="8">
        <v>714</v>
      </c>
      <c r="F3311" s="8">
        <f t="shared" si="313"/>
        <v>667</v>
      </c>
      <c r="G3311" t="s">
        <v>8218</v>
      </c>
      <c r="H3311" t="s">
        <v>8229</v>
      </c>
      <c r="I3311" t="s">
        <v>8248</v>
      </c>
      <c r="J3311">
        <v>1446062040</v>
      </c>
      <c r="K3311">
        <v>1445109822</v>
      </c>
      <c r="L3311" t="b">
        <v>0</v>
      </c>
      <c r="M3311">
        <v>14</v>
      </c>
      <c r="N3311" t="b">
        <v>1</v>
      </c>
      <c r="O3311" t="s">
        <v>8269</v>
      </c>
      <c r="P3311">
        <f t="shared" si="314"/>
        <v>115</v>
      </c>
      <c r="Q3311">
        <f t="shared" si="315"/>
        <v>51</v>
      </c>
      <c r="R3311" s="10" t="s">
        <v>8314</v>
      </c>
      <c r="S3311" t="s">
        <v>8315</v>
      </c>
      <c r="T3311" s="14">
        <f t="shared" si="316"/>
        <v>42294.808124999996</v>
      </c>
      <c r="U3311" s="14">
        <f t="shared" si="317"/>
        <v>42305.829166666663</v>
      </c>
      <c r="V3311">
        <f t="shared" si="318"/>
        <v>2015</v>
      </c>
    </row>
    <row r="3312" spans="1:22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 t="shared" si="313"/>
        <v>6503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314"/>
        <v>100</v>
      </c>
      <c r="Q3312">
        <f t="shared" si="315"/>
        <v>209.84</v>
      </c>
      <c r="R3312" s="10" t="s">
        <v>8314</v>
      </c>
      <c r="S3312" t="s">
        <v>8315</v>
      </c>
      <c r="T3312" s="14">
        <f t="shared" si="316"/>
        <v>42253.928530092591</v>
      </c>
      <c r="U3312" s="14">
        <f t="shared" si="317"/>
        <v>42283.928530092591</v>
      </c>
      <c r="V3312">
        <f t="shared" si="318"/>
        <v>2015</v>
      </c>
    </row>
    <row r="3313" spans="1:22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 t="shared" si="313"/>
        <v>2623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314"/>
        <v>110</v>
      </c>
      <c r="Q3313">
        <f t="shared" si="315"/>
        <v>61.02</v>
      </c>
      <c r="R3313" s="10" t="s">
        <v>8314</v>
      </c>
      <c r="S3313" t="s">
        <v>8315</v>
      </c>
      <c r="T3313" s="14">
        <f t="shared" si="316"/>
        <v>42264.29178240741</v>
      </c>
      <c r="U3313" s="14">
        <f t="shared" si="317"/>
        <v>42294.29178240741</v>
      </c>
      <c r="V3313">
        <f t="shared" si="318"/>
        <v>2015</v>
      </c>
    </row>
    <row r="3314" spans="1:22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 t="shared" si="313"/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314"/>
        <v>100</v>
      </c>
      <c r="Q3314">
        <f t="shared" si="315"/>
        <v>61</v>
      </c>
      <c r="R3314" s="10" t="s">
        <v>8314</v>
      </c>
      <c r="S3314" t="s">
        <v>8315</v>
      </c>
      <c r="T3314" s="14">
        <f t="shared" si="316"/>
        <v>42664.809560185182</v>
      </c>
      <c r="U3314" s="14">
        <f t="shared" si="317"/>
        <v>42685.916666666672</v>
      </c>
      <c r="V3314">
        <f t="shared" si="318"/>
        <v>2016</v>
      </c>
    </row>
    <row r="3315" spans="1:22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 t="shared" si="313"/>
        <v>2161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314"/>
        <v>116</v>
      </c>
      <c r="Q3315">
        <f t="shared" si="315"/>
        <v>80.03</v>
      </c>
      <c r="R3315" s="10" t="s">
        <v>8314</v>
      </c>
      <c r="S3315" t="s">
        <v>8315</v>
      </c>
      <c r="T3315" s="14">
        <f t="shared" si="316"/>
        <v>42382.244409722218</v>
      </c>
      <c r="U3315" s="14">
        <f t="shared" si="317"/>
        <v>42396.041666666672</v>
      </c>
      <c r="V3315">
        <f t="shared" si="318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 t="shared" si="313"/>
        <v>1243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314"/>
        <v>211</v>
      </c>
      <c r="Q3316">
        <f t="shared" si="315"/>
        <v>29.07</v>
      </c>
      <c r="R3316" s="10" t="s">
        <v>8314</v>
      </c>
      <c r="S3316" t="s">
        <v>8315</v>
      </c>
      <c r="T3316" s="14">
        <f t="shared" si="316"/>
        <v>42105.267488425925</v>
      </c>
      <c r="U3316" s="14">
        <f t="shared" si="317"/>
        <v>42132.836805555555</v>
      </c>
      <c r="V3316">
        <f t="shared" si="318"/>
        <v>2015</v>
      </c>
    </row>
    <row r="3317" spans="1:22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 t="shared" si="313"/>
        <v>4200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314"/>
        <v>110</v>
      </c>
      <c r="Q3317">
        <f t="shared" si="315"/>
        <v>49.44</v>
      </c>
      <c r="R3317" s="10" t="s">
        <v>8314</v>
      </c>
      <c r="S3317" t="s">
        <v>8315</v>
      </c>
      <c r="T3317" s="14">
        <f t="shared" si="316"/>
        <v>42466.303715277783</v>
      </c>
      <c r="U3317" s="14">
        <f t="shared" si="317"/>
        <v>42496.303715277783</v>
      </c>
      <c r="V3317">
        <f t="shared" si="318"/>
        <v>2016</v>
      </c>
    </row>
    <row r="3318" spans="1:22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 t="shared" si="313"/>
        <v>11742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314"/>
        <v>100</v>
      </c>
      <c r="Q3318">
        <f t="shared" si="315"/>
        <v>93.98</v>
      </c>
      <c r="R3318" s="10" t="s">
        <v>8314</v>
      </c>
      <c r="S3318" t="s">
        <v>8315</v>
      </c>
      <c r="T3318" s="14">
        <f t="shared" si="316"/>
        <v>41826.871238425927</v>
      </c>
      <c r="U3318" s="14">
        <f t="shared" si="317"/>
        <v>41859.57916666667</v>
      </c>
      <c r="V3318">
        <f t="shared" si="318"/>
        <v>2014</v>
      </c>
    </row>
    <row r="3319" spans="1:22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 t="shared" si="313"/>
        <v>1083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314"/>
        <v>106</v>
      </c>
      <c r="Q3319">
        <f t="shared" si="315"/>
        <v>61.94</v>
      </c>
      <c r="R3319" s="10" t="s">
        <v>8314</v>
      </c>
      <c r="S3319" t="s">
        <v>8315</v>
      </c>
      <c r="T3319" s="14">
        <f t="shared" si="316"/>
        <v>42499.039629629624</v>
      </c>
      <c r="U3319" s="14">
        <f t="shared" si="317"/>
        <v>42529.039629629624</v>
      </c>
      <c r="V3319">
        <f t="shared" si="318"/>
        <v>2016</v>
      </c>
    </row>
    <row r="3320" spans="1:22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 t="shared" si="313"/>
        <v>2256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314"/>
        <v>126</v>
      </c>
      <c r="Q3320">
        <f t="shared" si="315"/>
        <v>78.5</v>
      </c>
      <c r="R3320" s="10" t="s">
        <v>8314</v>
      </c>
      <c r="S3320" t="s">
        <v>8315</v>
      </c>
      <c r="T3320" s="14">
        <f t="shared" si="316"/>
        <v>42431.302002314813</v>
      </c>
      <c r="U3320" s="14">
        <f t="shared" si="317"/>
        <v>42471.104166666672</v>
      </c>
      <c r="V3320">
        <f t="shared" si="318"/>
        <v>2016</v>
      </c>
    </row>
    <row r="3321" spans="1:22" ht="60" x14ac:dyDescent="0.25">
      <c r="A3321">
        <v>2817</v>
      </c>
      <c r="B3321" s="3" t="s">
        <v>2817</v>
      </c>
      <c r="C3321" s="3" t="s">
        <v>6927</v>
      </c>
      <c r="D3321" s="6">
        <v>600</v>
      </c>
      <c r="E3321" s="8">
        <v>780</v>
      </c>
      <c r="F3321" s="8">
        <f t="shared" si="313"/>
        <v>690</v>
      </c>
      <c r="G3321" t="s">
        <v>8218</v>
      </c>
      <c r="H3321" t="s">
        <v>8224</v>
      </c>
      <c r="I3321" t="s">
        <v>8246</v>
      </c>
      <c r="J3321">
        <v>1425136462</v>
      </c>
      <c r="K3321">
        <v>1421680462</v>
      </c>
      <c r="L3321" t="b">
        <v>0</v>
      </c>
      <c r="M3321">
        <v>33</v>
      </c>
      <c r="N3321" t="b">
        <v>1</v>
      </c>
      <c r="O3321" t="s">
        <v>8269</v>
      </c>
      <c r="P3321">
        <f t="shared" si="314"/>
        <v>130</v>
      </c>
      <c r="Q3321">
        <f t="shared" si="315"/>
        <v>23.64</v>
      </c>
      <c r="R3321" s="10" t="s">
        <v>8314</v>
      </c>
      <c r="S3321" t="s">
        <v>8315</v>
      </c>
      <c r="T3321" s="14">
        <f t="shared" si="316"/>
        <v>42023.634976851856</v>
      </c>
      <c r="U3321" s="14">
        <f t="shared" si="317"/>
        <v>42063.634976851856</v>
      </c>
      <c r="V3321">
        <f t="shared" si="318"/>
        <v>2015</v>
      </c>
    </row>
    <row r="3322" spans="1:22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 t="shared" si="313"/>
        <v>2513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314"/>
        <v>101</v>
      </c>
      <c r="Q3322">
        <f t="shared" si="315"/>
        <v>66.45</v>
      </c>
      <c r="R3322" s="10" t="s">
        <v>8314</v>
      </c>
      <c r="S3322" t="s">
        <v>8315</v>
      </c>
      <c r="T3322" s="14">
        <f t="shared" si="316"/>
        <v>42513.045798611114</v>
      </c>
      <c r="U3322" s="14">
        <f t="shared" si="317"/>
        <v>42543.045798611114</v>
      </c>
      <c r="V3322">
        <f t="shared" si="318"/>
        <v>2016</v>
      </c>
    </row>
    <row r="3323" spans="1:22" ht="60" x14ac:dyDescent="0.25">
      <c r="A3323">
        <v>3294</v>
      </c>
      <c r="B3323" s="3" t="s">
        <v>3294</v>
      </c>
      <c r="C3323" s="3" t="s">
        <v>7404</v>
      </c>
      <c r="D3323" s="6">
        <v>600</v>
      </c>
      <c r="E3323" s="8">
        <v>710</v>
      </c>
      <c r="F3323" s="8">
        <f t="shared" si="313"/>
        <v>655</v>
      </c>
      <c r="G3323" t="s">
        <v>8218</v>
      </c>
      <c r="H3323" t="s">
        <v>8224</v>
      </c>
      <c r="I3323" t="s">
        <v>8246</v>
      </c>
      <c r="J3323">
        <v>1434459554</v>
      </c>
      <c r="K3323">
        <v>1431867554</v>
      </c>
      <c r="L3323" t="b">
        <v>0</v>
      </c>
      <c r="M3323">
        <v>24</v>
      </c>
      <c r="N3323" t="b">
        <v>1</v>
      </c>
      <c r="O3323" t="s">
        <v>8269</v>
      </c>
      <c r="P3323">
        <f t="shared" si="314"/>
        <v>118</v>
      </c>
      <c r="Q3323">
        <f t="shared" si="315"/>
        <v>29.58</v>
      </c>
      <c r="R3323" s="10" t="s">
        <v>8314</v>
      </c>
      <c r="S3323" t="s">
        <v>8315</v>
      </c>
      <c r="T3323" s="14">
        <f t="shared" si="316"/>
        <v>42141.541134259256</v>
      </c>
      <c r="U3323" s="14">
        <f t="shared" si="317"/>
        <v>42171.541134259256</v>
      </c>
      <c r="V3323">
        <f t="shared" si="318"/>
        <v>2015</v>
      </c>
    </row>
    <row r="3324" spans="1:22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 t="shared" si="313"/>
        <v>3325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314"/>
        <v>102</v>
      </c>
      <c r="Q3324">
        <f t="shared" si="315"/>
        <v>145.65</v>
      </c>
      <c r="R3324" s="10" t="s">
        <v>8314</v>
      </c>
      <c r="S3324" t="s">
        <v>8315</v>
      </c>
      <c r="T3324" s="14">
        <f t="shared" si="316"/>
        <v>42521.010370370372</v>
      </c>
      <c r="U3324" s="14">
        <f t="shared" si="317"/>
        <v>42543.163194444445</v>
      </c>
      <c r="V3324">
        <f t="shared" si="318"/>
        <v>2016</v>
      </c>
    </row>
    <row r="3325" spans="1:22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 t="shared" si="313"/>
        <v>1130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314"/>
        <v>126</v>
      </c>
      <c r="Q3325">
        <f t="shared" si="315"/>
        <v>25.69</v>
      </c>
      <c r="R3325" s="10" t="s">
        <v>8314</v>
      </c>
      <c r="S3325" t="s">
        <v>8315</v>
      </c>
      <c r="T3325" s="14">
        <f t="shared" si="316"/>
        <v>42608.36583333333</v>
      </c>
      <c r="U3325" s="14">
        <f t="shared" si="317"/>
        <v>42638.36583333333</v>
      </c>
      <c r="V3325">
        <f t="shared" si="318"/>
        <v>2016</v>
      </c>
    </row>
    <row r="3326" spans="1:22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 t="shared" si="313"/>
        <v>1513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314"/>
        <v>102</v>
      </c>
      <c r="Q3326">
        <f t="shared" si="315"/>
        <v>152.5</v>
      </c>
      <c r="R3326" s="10" t="s">
        <v>8314</v>
      </c>
      <c r="S3326" t="s">
        <v>8315</v>
      </c>
      <c r="T3326" s="14">
        <f t="shared" si="316"/>
        <v>42512.58321759259</v>
      </c>
      <c r="U3326" s="14">
        <f t="shared" si="317"/>
        <v>42526.58321759259</v>
      </c>
      <c r="V3326">
        <f t="shared" si="318"/>
        <v>2016</v>
      </c>
    </row>
    <row r="3327" spans="1:22" ht="60" x14ac:dyDescent="0.25">
      <c r="A3327">
        <v>3539</v>
      </c>
      <c r="B3327" s="3" t="s">
        <v>3538</v>
      </c>
      <c r="C3327" s="3" t="s">
        <v>7649</v>
      </c>
      <c r="D3327" s="6">
        <v>600</v>
      </c>
      <c r="E3327" s="8">
        <v>718</v>
      </c>
      <c r="F3327" s="8">
        <f t="shared" si="313"/>
        <v>659</v>
      </c>
      <c r="G3327" t="s">
        <v>8218</v>
      </c>
      <c r="H3327" t="s">
        <v>8223</v>
      </c>
      <c r="I3327" t="s">
        <v>8245</v>
      </c>
      <c r="J3327">
        <v>1473358122</v>
      </c>
      <c r="K3327">
        <v>1471543722</v>
      </c>
      <c r="L3327" t="b">
        <v>0</v>
      </c>
      <c r="M3327">
        <v>13</v>
      </c>
      <c r="N3327" t="b">
        <v>1</v>
      </c>
      <c r="O3327" t="s">
        <v>8269</v>
      </c>
      <c r="P3327">
        <f t="shared" si="314"/>
        <v>120</v>
      </c>
      <c r="Q3327">
        <f t="shared" si="315"/>
        <v>55.23</v>
      </c>
      <c r="R3327" s="10" t="s">
        <v>8314</v>
      </c>
      <c r="S3327" t="s">
        <v>8315</v>
      </c>
      <c r="T3327" s="14">
        <f t="shared" si="316"/>
        <v>42600.756041666667</v>
      </c>
      <c r="U3327" s="14">
        <f t="shared" si="317"/>
        <v>42621.756041666667</v>
      </c>
      <c r="V3327">
        <f t="shared" si="318"/>
        <v>2016</v>
      </c>
    </row>
    <row r="3328" spans="1:22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 t="shared" si="313"/>
        <v>8055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314"/>
        <v>101</v>
      </c>
      <c r="Q3328">
        <f t="shared" si="315"/>
        <v>142.28</v>
      </c>
      <c r="R3328" s="10" t="s">
        <v>8314</v>
      </c>
      <c r="S3328" t="s">
        <v>8315</v>
      </c>
      <c r="T3328" s="14">
        <f t="shared" si="316"/>
        <v>42041.714178240742</v>
      </c>
      <c r="U3328" s="14">
        <f t="shared" si="317"/>
        <v>42071.67251157407</v>
      </c>
      <c r="V3328">
        <f t="shared" si="318"/>
        <v>2015</v>
      </c>
    </row>
    <row r="3329" spans="1:22" ht="45" x14ac:dyDescent="0.25">
      <c r="A3329">
        <v>3577</v>
      </c>
      <c r="B3329" s="3" t="s">
        <v>3576</v>
      </c>
      <c r="C3329" s="3" t="s">
        <v>7687</v>
      </c>
      <c r="D3329" s="6">
        <v>600</v>
      </c>
      <c r="E3329" s="8">
        <v>780</v>
      </c>
      <c r="F3329" s="8">
        <f t="shared" si="313"/>
        <v>690</v>
      </c>
      <c r="G3329" t="s">
        <v>8218</v>
      </c>
      <c r="H3329" t="s">
        <v>8223</v>
      </c>
      <c r="I3329" t="s">
        <v>8245</v>
      </c>
      <c r="J3329">
        <v>1430029680</v>
      </c>
      <c r="K3329">
        <v>1427741583</v>
      </c>
      <c r="L3329" t="b">
        <v>0</v>
      </c>
      <c r="M3329">
        <v>27</v>
      </c>
      <c r="N3329" t="b">
        <v>1</v>
      </c>
      <c r="O3329" t="s">
        <v>8269</v>
      </c>
      <c r="P3329">
        <f t="shared" si="314"/>
        <v>130</v>
      </c>
      <c r="Q3329">
        <f t="shared" si="315"/>
        <v>28.89</v>
      </c>
      <c r="R3329" s="10" t="s">
        <v>8314</v>
      </c>
      <c r="S3329" t="s">
        <v>8315</v>
      </c>
      <c r="T3329" s="14">
        <f t="shared" si="316"/>
        <v>42093.786840277782</v>
      </c>
      <c r="U3329" s="14">
        <f t="shared" si="317"/>
        <v>42120.26944444445</v>
      </c>
      <c r="V3329">
        <f t="shared" si="318"/>
        <v>2015</v>
      </c>
    </row>
    <row r="3330" spans="1:22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 t="shared" si="313"/>
        <v>2218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314"/>
        <v>146</v>
      </c>
      <c r="Q3330">
        <f t="shared" si="315"/>
        <v>292.77999999999997</v>
      </c>
      <c r="R3330" s="10" t="s">
        <v>8314</v>
      </c>
      <c r="S3330" t="s">
        <v>8315</v>
      </c>
      <c r="T3330" s="14">
        <f t="shared" si="316"/>
        <v>41822.57503472222</v>
      </c>
      <c r="U3330" s="14">
        <f t="shared" si="317"/>
        <v>41825.041666666664</v>
      </c>
      <c r="V3330">
        <f t="shared" si="318"/>
        <v>2014</v>
      </c>
    </row>
    <row r="3331" spans="1:22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 t="shared" si="313"/>
        <v>1084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si="314"/>
        <v>117</v>
      </c>
      <c r="Q3331">
        <f t="shared" si="315"/>
        <v>44.92</v>
      </c>
      <c r="R3331" s="10" t="s">
        <v>8314</v>
      </c>
      <c r="S3331" t="s">
        <v>8315</v>
      </c>
      <c r="T3331" s="14">
        <f t="shared" si="316"/>
        <v>41837.323009259257</v>
      </c>
      <c r="U3331" s="14">
        <f t="shared" si="317"/>
        <v>41847.958333333336</v>
      </c>
      <c r="V3331">
        <f t="shared" si="318"/>
        <v>2014</v>
      </c>
    </row>
    <row r="3332" spans="1:22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 t="shared" si="313"/>
        <v>1547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314"/>
        <v>106</v>
      </c>
      <c r="Q3332">
        <f t="shared" si="315"/>
        <v>23.1</v>
      </c>
      <c r="R3332" s="10" t="s">
        <v>8314</v>
      </c>
      <c r="S3332" t="s">
        <v>8315</v>
      </c>
      <c r="T3332" s="14">
        <f t="shared" si="316"/>
        <v>42065.887361111112</v>
      </c>
      <c r="U3332" s="14">
        <f t="shared" si="317"/>
        <v>42095.845694444448</v>
      </c>
      <c r="V3332">
        <f t="shared" si="318"/>
        <v>2015</v>
      </c>
    </row>
    <row r="3333" spans="1:22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 t="shared" si="313"/>
        <v>5113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314"/>
        <v>105</v>
      </c>
      <c r="Q3333">
        <f t="shared" si="315"/>
        <v>80.400000000000006</v>
      </c>
      <c r="R3333" s="10" t="s">
        <v>8314</v>
      </c>
      <c r="S3333" t="s">
        <v>8315</v>
      </c>
      <c r="T3333" s="14">
        <f t="shared" si="316"/>
        <v>42248.697754629626</v>
      </c>
      <c r="U3333" s="14">
        <f t="shared" si="317"/>
        <v>42283.697754629626</v>
      </c>
      <c r="V3333">
        <f t="shared" si="318"/>
        <v>2015</v>
      </c>
    </row>
    <row r="3334" spans="1:22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 t="shared" si="313"/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314"/>
        <v>100</v>
      </c>
      <c r="Q3334">
        <f t="shared" si="315"/>
        <v>72.290000000000006</v>
      </c>
      <c r="R3334" s="10" t="s">
        <v>8314</v>
      </c>
      <c r="S3334" t="s">
        <v>8315</v>
      </c>
      <c r="T3334" s="14">
        <f t="shared" si="316"/>
        <v>41809.860300925924</v>
      </c>
      <c r="U3334" s="14">
        <f t="shared" si="317"/>
        <v>41839.860300925924</v>
      </c>
      <c r="V3334">
        <f t="shared" si="318"/>
        <v>2014</v>
      </c>
    </row>
    <row r="3335" spans="1:22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 t="shared" si="313"/>
        <v>3580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314"/>
        <v>105</v>
      </c>
      <c r="Q3335">
        <f t="shared" si="315"/>
        <v>32.97</v>
      </c>
      <c r="R3335" s="10" t="s">
        <v>8314</v>
      </c>
      <c r="S3335" t="s">
        <v>8315</v>
      </c>
      <c r="T3335" s="14">
        <f t="shared" si="316"/>
        <v>42148.676851851851</v>
      </c>
      <c r="U3335" s="14">
        <f t="shared" si="317"/>
        <v>42170.676851851851</v>
      </c>
      <c r="V3335">
        <f t="shared" si="318"/>
        <v>2015</v>
      </c>
    </row>
    <row r="3336" spans="1:22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 t="shared" si="313"/>
        <v>4619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314"/>
        <v>139</v>
      </c>
      <c r="Q3336">
        <f t="shared" si="315"/>
        <v>116.65</v>
      </c>
      <c r="R3336" s="10" t="s">
        <v>8314</v>
      </c>
      <c r="S3336" t="s">
        <v>8315</v>
      </c>
      <c r="T3336" s="14">
        <f t="shared" si="316"/>
        <v>42185.521087962959</v>
      </c>
      <c r="U3336" s="14">
        <f t="shared" si="317"/>
        <v>42215.521087962959</v>
      </c>
      <c r="V3336">
        <f t="shared" si="318"/>
        <v>2015</v>
      </c>
    </row>
    <row r="3337" spans="1:22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 t="shared" si="313"/>
        <v>5008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314"/>
        <v>100</v>
      </c>
      <c r="Q3337">
        <f t="shared" si="315"/>
        <v>79.62</v>
      </c>
      <c r="R3337" s="10" t="s">
        <v>8314</v>
      </c>
      <c r="S3337" t="s">
        <v>8315</v>
      </c>
      <c r="T3337" s="14">
        <f t="shared" si="316"/>
        <v>41827.674143518518</v>
      </c>
      <c r="U3337" s="14">
        <f t="shared" si="317"/>
        <v>41854.958333333336</v>
      </c>
      <c r="V3337">
        <f t="shared" si="318"/>
        <v>2014</v>
      </c>
    </row>
    <row r="3338" spans="1:22" ht="45" x14ac:dyDescent="0.25">
      <c r="A3338">
        <v>3826</v>
      </c>
      <c r="B3338" s="3" t="s">
        <v>3823</v>
      </c>
      <c r="C3338" s="3" t="s">
        <v>7935</v>
      </c>
      <c r="D3338" s="6">
        <v>600</v>
      </c>
      <c r="E3338" s="8">
        <v>715</v>
      </c>
      <c r="F3338" s="8">
        <f t="shared" si="313"/>
        <v>658</v>
      </c>
      <c r="G3338" t="s">
        <v>8218</v>
      </c>
      <c r="H3338" t="s">
        <v>8224</v>
      </c>
      <c r="I3338" t="s">
        <v>8246</v>
      </c>
      <c r="J3338">
        <v>1430993394</v>
      </c>
      <c r="K3338">
        <v>1428401394</v>
      </c>
      <c r="L3338" t="b">
        <v>0</v>
      </c>
      <c r="M3338">
        <v>26</v>
      </c>
      <c r="N3338" t="b">
        <v>1</v>
      </c>
      <c r="O3338" t="s">
        <v>8269</v>
      </c>
      <c r="P3338">
        <f t="shared" si="314"/>
        <v>119</v>
      </c>
      <c r="Q3338">
        <f t="shared" si="315"/>
        <v>27.5</v>
      </c>
      <c r="R3338" s="10" t="s">
        <v>8314</v>
      </c>
      <c r="S3338" t="s">
        <v>8315</v>
      </c>
      <c r="T3338" s="14">
        <f t="shared" si="316"/>
        <v>42101.423541666663</v>
      </c>
      <c r="U3338" s="14">
        <f t="shared" si="317"/>
        <v>42131.423541666663</v>
      </c>
      <c r="V3338">
        <f t="shared" si="318"/>
        <v>2015</v>
      </c>
    </row>
    <row r="3339" spans="1:22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 t="shared" si="313"/>
        <v>2628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314"/>
        <v>110</v>
      </c>
      <c r="Q3339">
        <f t="shared" si="315"/>
        <v>81.03</v>
      </c>
      <c r="R3339" s="10" t="s">
        <v>8314</v>
      </c>
      <c r="S3339" t="s">
        <v>8315</v>
      </c>
      <c r="T3339" s="14">
        <f t="shared" si="316"/>
        <v>41901.282025462962</v>
      </c>
      <c r="U3339" s="14">
        <f t="shared" si="317"/>
        <v>41922.875</v>
      </c>
      <c r="V3339">
        <f t="shared" si="318"/>
        <v>2014</v>
      </c>
    </row>
    <row r="3340" spans="1:22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 t="shared" si="313"/>
        <v>15164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314"/>
        <v>102</v>
      </c>
      <c r="Q3340">
        <f t="shared" si="315"/>
        <v>136.85</v>
      </c>
      <c r="R3340" s="10" t="s">
        <v>8314</v>
      </c>
      <c r="S3340" t="s">
        <v>8315</v>
      </c>
      <c r="T3340" s="14">
        <f t="shared" si="316"/>
        <v>42769.574999999997</v>
      </c>
      <c r="U3340" s="14">
        <f t="shared" si="317"/>
        <v>42790.574999999997</v>
      </c>
      <c r="V3340">
        <f t="shared" si="318"/>
        <v>2017</v>
      </c>
    </row>
    <row r="3341" spans="1:22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 t="shared" si="313"/>
        <v>8174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314"/>
        <v>104</v>
      </c>
      <c r="Q3341">
        <f t="shared" si="315"/>
        <v>177.62</v>
      </c>
      <c r="R3341" s="10" t="s">
        <v>8314</v>
      </c>
      <c r="S3341" t="s">
        <v>8315</v>
      </c>
      <c r="T3341" s="14">
        <f t="shared" si="316"/>
        <v>42549.665717592594</v>
      </c>
      <c r="U3341" s="14">
        <f t="shared" si="317"/>
        <v>42579.665717592594</v>
      </c>
      <c r="V3341">
        <f t="shared" si="318"/>
        <v>2016</v>
      </c>
    </row>
    <row r="3342" spans="1:22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 t="shared" si="313"/>
        <v>3573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314"/>
        <v>138</v>
      </c>
      <c r="Q3342">
        <f t="shared" si="315"/>
        <v>109.08</v>
      </c>
      <c r="R3342" s="10" t="s">
        <v>8314</v>
      </c>
      <c r="S3342" t="s">
        <v>8315</v>
      </c>
      <c r="T3342" s="14">
        <f t="shared" si="316"/>
        <v>42685.974004629628</v>
      </c>
      <c r="U3342" s="14">
        <f t="shared" si="317"/>
        <v>42710.974004629628</v>
      </c>
      <c r="V3342">
        <f t="shared" si="318"/>
        <v>2016</v>
      </c>
    </row>
    <row r="3343" spans="1:22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 t="shared" si="313"/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314"/>
        <v>100</v>
      </c>
      <c r="Q3343">
        <f t="shared" si="315"/>
        <v>119.64</v>
      </c>
      <c r="R3343" s="10" t="s">
        <v>8314</v>
      </c>
      <c r="S3343" t="s">
        <v>8315</v>
      </c>
      <c r="T3343" s="14">
        <f t="shared" si="316"/>
        <v>42510.798854166671</v>
      </c>
      <c r="U3343" s="14">
        <f t="shared" si="317"/>
        <v>42533.708333333328</v>
      </c>
      <c r="V3343">
        <f t="shared" si="318"/>
        <v>2016</v>
      </c>
    </row>
    <row r="3344" spans="1:22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 t="shared" si="313"/>
        <v>6050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314"/>
        <v>102</v>
      </c>
      <c r="Q3344">
        <f t="shared" si="315"/>
        <v>78.209999999999994</v>
      </c>
      <c r="R3344" s="10" t="s">
        <v>8314</v>
      </c>
      <c r="S3344" t="s">
        <v>8315</v>
      </c>
      <c r="T3344" s="14">
        <f t="shared" si="316"/>
        <v>42062.296412037031</v>
      </c>
      <c r="U3344" s="14">
        <f t="shared" si="317"/>
        <v>42095.207638888889</v>
      </c>
      <c r="V3344">
        <f t="shared" si="318"/>
        <v>2015</v>
      </c>
    </row>
    <row r="3345" spans="1:22" ht="60" x14ac:dyDescent="0.25">
      <c r="A3345">
        <v>3378</v>
      </c>
      <c r="B3345" s="3" t="s">
        <v>3377</v>
      </c>
      <c r="C3345" s="3" t="s">
        <v>7488</v>
      </c>
      <c r="D3345" s="6">
        <v>550</v>
      </c>
      <c r="E3345" s="8">
        <v>592</v>
      </c>
      <c r="F3345" s="8">
        <f t="shared" si="313"/>
        <v>571</v>
      </c>
      <c r="G3345" t="s">
        <v>8218</v>
      </c>
      <c r="H3345" t="s">
        <v>8224</v>
      </c>
      <c r="I3345" t="s">
        <v>8246</v>
      </c>
      <c r="J3345">
        <v>1409490480</v>
      </c>
      <c r="K3345">
        <v>1407400306</v>
      </c>
      <c r="L3345" t="b">
        <v>0</v>
      </c>
      <c r="M3345">
        <v>21</v>
      </c>
      <c r="N3345" t="b">
        <v>1</v>
      </c>
      <c r="O3345" t="s">
        <v>8269</v>
      </c>
      <c r="P3345">
        <f t="shared" si="314"/>
        <v>108</v>
      </c>
      <c r="Q3345">
        <f t="shared" si="315"/>
        <v>28.19</v>
      </c>
      <c r="R3345" s="10" t="s">
        <v>8314</v>
      </c>
      <c r="S3345" t="s">
        <v>8315</v>
      </c>
      <c r="T3345" s="14">
        <f t="shared" si="316"/>
        <v>41858.355393518519</v>
      </c>
      <c r="U3345" s="14">
        <f t="shared" si="317"/>
        <v>41882.547222222223</v>
      </c>
      <c r="V3345">
        <f t="shared" si="318"/>
        <v>2014</v>
      </c>
    </row>
    <row r="3346" spans="1:22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 t="shared" si="313"/>
        <v>4533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314"/>
        <v>101</v>
      </c>
      <c r="Q3346">
        <f t="shared" si="315"/>
        <v>114.13</v>
      </c>
      <c r="R3346" s="10" t="s">
        <v>8314</v>
      </c>
      <c r="S3346" t="s">
        <v>8315</v>
      </c>
      <c r="T3346" s="14">
        <f t="shared" si="316"/>
        <v>41851.200150462959</v>
      </c>
      <c r="U3346" s="14">
        <f t="shared" si="317"/>
        <v>41881.200150462959</v>
      </c>
      <c r="V3346">
        <f t="shared" si="318"/>
        <v>2014</v>
      </c>
    </row>
    <row r="3347" spans="1:22" ht="60" x14ac:dyDescent="0.25">
      <c r="A3347">
        <v>3394</v>
      </c>
      <c r="B3347" s="3" t="s">
        <v>3393</v>
      </c>
      <c r="C3347" s="3" t="s">
        <v>7504</v>
      </c>
      <c r="D3347" s="6">
        <v>550</v>
      </c>
      <c r="E3347" s="8">
        <v>783</v>
      </c>
      <c r="F3347" s="8">
        <f t="shared" si="313"/>
        <v>667</v>
      </c>
      <c r="G3347" t="s">
        <v>8218</v>
      </c>
      <c r="H3347" t="s">
        <v>8224</v>
      </c>
      <c r="I3347" t="s">
        <v>8246</v>
      </c>
      <c r="J3347">
        <v>1406470645</v>
      </c>
      <c r="K3347">
        <v>1403878645</v>
      </c>
      <c r="L3347" t="b">
        <v>0</v>
      </c>
      <c r="M3347">
        <v>27</v>
      </c>
      <c r="N3347" t="b">
        <v>1</v>
      </c>
      <c r="O3347" t="s">
        <v>8269</v>
      </c>
      <c r="P3347">
        <f t="shared" si="314"/>
        <v>142</v>
      </c>
      <c r="Q3347">
        <f t="shared" si="315"/>
        <v>29</v>
      </c>
      <c r="R3347" s="10" t="s">
        <v>8314</v>
      </c>
      <c r="S3347" t="s">
        <v>8315</v>
      </c>
      <c r="T3347" s="14">
        <f t="shared" si="316"/>
        <v>41817.59542824074</v>
      </c>
      <c r="U3347" s="14">
        <f t="shared" si="317"/>
        <v>41847.59542824074</v>
      </c>
      <c r="V3347">
        <f t="shared" si="318"/>
        <v>2014</v>
      </c>
    </row>
    <row r="3348" spans="1:22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 t="shared" si="313"/>
        <v>1575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314"/>
        <v>110</v>
      </c>
      <c r="Q3348">
        <f t="shared" si="315"/>
        <v>91.67</v>
      </c>
      <c r="R3348" s="10" t="s">
        <v>8314</v>
      </c>
      <c r="S3348" t="s">
        <v>8315</v>
      </c>
      <c r="T3348" s="14">
        <f t="shared" si="316"/>
        <v>42054.024421296301</v>
      </c>
      <c r="U3348" s="14">
        <f t="shared" si="317"/>
        <v>42061.024421296301</v>
      </c>
      <c r="V3348">
        <f t="shared" si="318"/>
        <v>2015</v>
      </c>
    </row>
    <row r="3349" spans="1:22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 t="shared" si="313"/>
        <v>2195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314"/>
        <v>119</v>
      </c>
      <c r="Q3349">
        <f t="shared" si="315"/>
        <v>108.59</v>
      </c>
      <c r="R3349" s="10" t="s">
        <v>8314</v>
      </c>
      <c r="S3349" t="s">
        <v>8315</v>
      </c>
      <c r="T3349" s="14">
        <f t="shared" si="316"/>
        <v>42484.551550925928</v>
      </c>
      <c r="U3349" s="14">
        <f t="shared" si="317"/>
        <v>42498.875</v>
      </c>
      <c r="V3349">
        <f t="shared" si="318"/>
        <v>2016</v>
      </c>
    </row>
    <row r="3350" spans="1:22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 t="shared" si="313"/>
        <v>5508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314"/>
        <v>100</v>
      </c>
      <c r="Q3350">
        <f t="shared" si="315"/>
        <v>69.819999999999993</v>
      </c>
      <c r="R3350" s="10" t="s">
        <v>8314</v>
      </c>
      <c r="S3350" t="s">
        <v>8315</v>
      </c>
      <c r="T3350" s="14">
        <f t="shared" si="316"/>
        <v>42466.558796296296</v>
      </c>
      <c r="U3350" s="14">
        <f t="shared" si="317"/>
        <v>42490.165972222225</v>
      </c>
      <c r="V3350">
        <f t="shared" si="318"/>
        <v>2016</v>
      </c>
    </row>
    <row r="3351" spans="1:22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 t="shared" si="313"/>
        <v>1267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314"/>
        <v>153</v>
      </c>
      <c r="Q3351">
        <f t="shared" si="315"/>
        <v>109.57</v>
      </c>
      <c r="R3351" s="10" t="s">
        <v>8314</v>
      </c>
      <c r="S3351" t="s">
        <v>8315</v>
      </c>
      <c r="T3351" s="14">
        <f t="shared" si="316"/>
        <v>42513.110787037032</v>
      </c>
      <c r="U3351" s="14">
        <f t="shared" si="317"/>
        <v>42534.708333333328</v>
      </c>
      <c r="V3351">
        <f t="shared" si="318"/>
        <v>2016</v>
      </c>
    </row>
    <row r="3352" spans="1:22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 t="shared" si="313"/>
        <v>3578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314"/>
        <v>104</v>
      </c>
      <c r="Q3352">
        <f t="shared" si="315"/>
        <v>71.67</v>
      </c>
      <c r="R3352" s="10" t="s">
        <v>8314</v>
      </c>
      <c r="S3352" t="s">
        <v>8315</v>
      </c>
      <c r="T3352" s="14">
        <f t="shared" si="316"/>
        <v>42302.701516203699</v>
      </c>
      <c r="U3352" s="14">
        <f t="shared" si="317"/>
        <v>42337.958333333328</v>
      </c>
      <c r="V3352">
        <f t="shared" si="318"/>
        <v>2015</v>
      </c>
    </row>
    <row r="3353" spans="1:22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 t="shared" si="313"/>
        <v>5028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314"/>
        <v>101</v>
      </c>
      <c r="Q3353">
        <f t="shared" si="315"/>
        <v>93.61</v>
      </c>
      <c r="R3353" s="10" t="s">
        <v>8314</v>
      </c>
      <c r="S3353" t="s">
        <v>8315</v>
      </c>
      <c r="T3353" s="14">
        <f t="shared" si="316"/>
        <v>41806.395428240743</v>
      </c>
      <c r="U3353" s="14">
        <f t="shared" si="317"/>
        <v>41843.458333333336</v>
      </c>
      <c r="V3353">
        <f t="shared" si="318"/>
        <v>2014</v>
      </c>
    </row>
    <row r="3354" spans="1:22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 t="shared" si="313"/>
        <v>5188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314"/>
        <v>108</v>
      </c>
      <c r="Q3354">
        <f t="shared" si="315"/>
        <v>76.8</v>
      </c>
      <c r="R3354" s="10" t="s">
        <v>8314</v>
      </c>
      <c r="S3354" t="s">
        <v>8315</v>
      </c>
      <c r="T3354" s="14">
        <f t="shared" si="316"/>
        <v>42495.992800925931</v>
      </c>
      <c r="U3354" s="14">
        <f t="shared" si="317"/>
        <v>42552.958333333328</v>
      </c>
      <c r="V3354">
        <f t="shared" si="318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 t="shared" si="313"/>
        <v>1038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314"/>
        <v>315</v>
      </c>
      <c r="Q3355">
        <f t="shared" si="315"/>
        <v>35.799999999999997</v>
      </c>
      <c r="R3355" s="10" t="s">
        <v>8314</v>
      </c>
      <c r="S3355" t="s">
        <v>8315</v>
      </c>
      <c r="T3355" s="14">
        <f t="shared" si="316"/>
        <v>42479.432291666672</v>
      </c>
      <c r="U3355" s="14">
        <f t="shared" si="317"/>
        <v>42492.958333333328</v>
      </c>
      <c r="V3355">
        <f t="shared" si="318"/>
        <v>2016</v>
      </c>
    </row>
    <row r="3356" spans="1:22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 t="shared" si="313"/>
        <v>3029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314"/>
        <v>102</v>
      </c>
      <c r="Q3356">
        <f t="shared" si="315"/>
        <v>55.6</v>
      </c>
      <c r="R3356" s="10" t="s">
        <v>8314</v>
      </c>
      <c r="S3356" t="s">
        <v>8315</v>
      </c>
      <c r="T3356" s="14">
        <f t="shared" si="316"/>
        <v>42270.7269212963</v>
      </c>
      <c r="U3356" s="14">
        <f t="shared" si="317"/>
        <v>42306.167361111111</v>
      </c>
      <c r="V3356">
        <f t="shared" si="318"/>
        <v>2015</v>
      </c>
    </row>
    <row r="3357" spans="1:22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 t="shared" ref="F3357:F3420" si="319">ROUND(AVERAGE(D3357:E3357),0)</f>
        <v>1980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ref="P3357:P3420" si="320">ROUND(E3357/D3357*100,0)</f>
        <v>126</v>
      </c>
      <c r="Q3357">
        <f t="shared" ref="Q3357:Q3420" si="321">IFERROR(ROUND(E3357/M3357,2),0)</f>
        <v>147.33000000000001</v>
      </c>
      <c r="R3357" s="10" t="s">
        <v>8314</v>
      </c>
      <c r="S3357" t="s">
        <v>8315</v>
      </c>
      <c r="T3357" s="14">
        <f t="shared" ref="T3357:T3420" si="322">(((K3357/60)/60)/24)+DATE(1970,1,1)</f>
        <v>42489.619525462964</v>
      </c>
      <c r="U3357" s="14">
        <f t="shared" ref="U3357:U3420" si="323">(((J3357/60)/60)/24)+DATE(1970,1,1)</f>
        <v>42500.470138888893</v>
      </c>
      <c r="V3357">
        <f t="shared" ref="V3357:V3420" si="324">YEAR(T3357)</f>
        <v>2016</v>
      </c>
    </row>
    <row r="3358" spans="1:22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 t="shared" si="319"/>
        <v>1511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320"/>
        <v>101</v>
      </c>
      <c r="Q3358">
        <f t="shared" si="321"/>
        <v>56.33</v>
      </c>
      <c r="R3358" s="10" t="s">
        <v>8314</v>
      </c>
      <c r="S3358" t="s">
        <v>8315</v>
      </c>
      <c r="T3358" s="14">
        <f t="shared" si="322"/>
        <v>42536.815648148149</v>
      </c>
      <c r="U3358" s="14">
        <f t="shared" si="323"/>
        <v>42566.815648148149</v>
      </c>
      <c r="V3358">
        <f t="shared" si="324"/>
        <v>2016</v>
      </c>
    </row>
    <row r="3359" spans="1:22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 t="shared" si="319"/>
        <v>2010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320"/>
        <v>101</v>
      </c>
      <c r="Q3359">
        <f t="shared" si="321"/>
        <v>96.19</v>
      </c>
      <c r="R3359" s="10" t="s">
        <v>8314</v>
      </c>
      <c r="S3359" t="s">
        <v>8315</v>
      </c>
      <c r="T3359" s="14">
        <f t="shared" si="322"/>
        <v>41822.417939814812</v>
      </c>
      <c r="U3359" s="14">
        <f t="shared" si="323"/>
        <v>41852.417939814812</v>
      </c>
      <c r="V3359">
        <f t="shared" si="324"/>
        <v>2014</v>
      </c>
    </row>
    <row r="3360" spans="1:22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 t="shared" si="319"/>
        <v>10150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320"/>
        <v>103</v>
      </c>
      <c r="Q3360">
        <f t="shared" si="321"/>
        <v>63.57</v>
      </c>
      <c r="R3360" s="10" t="s">
        <v>8314</v>
      </c>
      <c r="S3360" t="s">
        <v>8315</v>
      </c>
      <c r="T3360" s="14">
        <f t="shared" si="322"/>
        <v>41932.311099537037</v>
      </c>
      <c r="U3360" s="14">
        <f t="shared" si="323"/>
        <v>41962.352766203709</v>
      </c>
      <c r="V3360">
        <f t="shared" si="324"/>
        <v>2014</v>
      </c>
    </row>
    <row r="3361" spans="1:22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 t="shared" si="319"/>
        <v>4125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320"/>
        <v>106</v>
      </c>
      <c r="Q3361">
        <f t="shared" si="321"/>
        <v>184.78</v>
      </c>
      <c r="R3361" s="10" t="s">
        <v>8314</v>
      </c>
      <c r="S3361" t="s">
        <v>8315</v>
      </c>
      <c r="T3361" s="14">
        <f t="shared" si="322"/>
        <v>42746.057106481487</v>
      </c>
      <c r="U3361" s="14">
        <f t="shared" si="323"/>
        <v>42791.057106481487</v>
      </c>
      <c r="V3361">
        <f t="shared" si="324"/>
        <v>2017</v>
      </c>
    </row>
    <row r="3362" spans="1:22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 t="shared" si="319"/>
        <v>9062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320"/>
        <v>101</v>
      </c>
      <c r="Q3362">
        <f t="shared" si="321"/>
        <v>126.72</v>
      </c>
      <c r="R3362" s="10" t="s">
        <v>8314</v>
      </c>
      <c r="S3362" t="s">
        <v>8315</v>
      </c>
      <c r="T3362" s="14">
        <f t="shared" si="322"/>
        <v>42697.082673611112</v>
      </c>
      <c r="U3362" s="14">
        <f t="shared" si="323"/>
        <v>42718.665972222225</v>
      </c>
      <c r="V3362">
        <f t="shared" si="324"/>
        <v>2016</v>
      </c>
    </row>
    <row r="3363" spans="1:22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 t="shared" si="319"/>
        <v>5337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320"/>
        <v>113</v>
      </c>
      <c r="Q3363">
        <f t="shared" si="321"/>
        <v>83.43</v>
      </c>
      <c r="R3363" s="10" t="s">
        <v>8314</v>
      </c>
      <c r="S3363" t="s">
        <v>8315</v>
      </c>
      <c r="T3363" s="14">
        <f t="shared" si="322"/>
        <v>41866.025347222225</v>
      </c>
      <c r="U3363" s="14">
        <f t="shared" si="323"/>
        <v>41883.665972222225</v>
      </c>
      <c r="V3363">
        <f t="shared" si="324"/>
        <v>2014</v>
      </c>
    </row>
    <row r="3364" spans="1:22" ht="30" x14ac:dyDescent="0.25">
      <c r="A3364">
        <v>3607</v>
      </c>
      <c r="B3364" s="3" t="s">
        <v>3606</v>
      </c>
      <c r="C3364" s="3" t="s">
        <v>7717</v>
      </c>
      <c r="D3364" s="6">
        <v>550</v>
      </c>
      <c r="E3364" s="8">
        <v>580</v>
      </c>
      <c r="F3364" s="8">
        <f t="shared" si="319"/>
        <v>565</v>
      </c>
      <c r="G3364" t="s">
        <v>8218</v>
      </c>
      <c r="H3364" t="s">
        <v>8224</v>
      </c>
      <c r="I3364" t="s">
        <v>8246</v>
      </c>
      <c r="J3364">
        <v>1450137600</v>
      </c>
      <c r="K3364">
        <v>1448924882</v>
      </c>
      <c r="L3364" t="b">
        <v>0</v>
      </c>
      <c r="M3364">
        <v>20</v>
      </c>
      <c r="N3364" t="b">
        <v>1</v>
      </c>
      <c r="O3364" t="s">
        <v>8269</v>
      </c>
      <c r="P3364">
        <f t="shared" si="320"/>
        <v>105</v>
      </c>
      <c r="Q3364">
        <f t="shared" si="321"/>
        <v>29</v>
      </c>
      <c r="R3364" s="10" t="s">
        <v>8314</v>
      </c>
      <c r="S3364" t="s">
        <v>8315</v>
      </c>
      <c r="T3364" s="14">
        <f t="shared" si="322"/>
        <v>42338.963912037041</v>
      </c>
      <c r="U3364" s="14">
        <f t="shared" si="323"/>
        <v>42353</v>
      </c>
      <c r="V3364">
        <f t="shared" si="324"/>
        <v>2015</v>
      </c>
    </row>
    <row r="3365" spans="1:22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 t="shared" si="319"/>
        <v>7805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320"/>
        <v>101</v>
      </c>
      <c r="Q3365">
        <f t="shared" si="321"/>
        <v>302.31</v>
      </c>
      <c r="R3365" s="10" t="s">
        <v>8314</v>
      </c>
      <c r="S3365" t="s">
        <v>8315</v>
      </c>
      <c r="T3365" s="14">
        <f t="shared" si="322"/>
        <v>41851.771354166667</v>
      </c>
      <c r="U3365" s="14">
        <f t="shared" si="323"/>
        <v>41870.666666666664</v>
      </c>
      <c r="V3365">
        <f t="shared" si="324"/>
        <v>2014</v>
      </c>
    </row>
    <row r="3366" spans="1:22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 t="shared" si="319"/>
        <v>3089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320"/>
        <v>106</v>
      </c>
      <c r="Q3366">
        <f t="shared" si="321"/>
        <v>44.14</v>
      </c>
      <c r="R3366" s="10" t="s">
        <v>8314</v>
      </c>
      <c r="S3366" t="s">
        <v>8315</v>
      </c>
      <c r="T3366" s="14">
        <f t="shared" si="322"/>
        <v>42422.977418981478</v>
      </c>
      <c r="U3366" s="14">
        <f t="shared" si="323"/>
        <v>42444.875</v>
      </c>
      <c r="V3366">
        <f t="shared" si="324"/>
        <v>2016</v>
      </c>
    </row>
    <row r="3367" spans="1:22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 t="shared" si="319"/>
        <v>2550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320"/>
        <v>104</v>
      </c>
      <c r="Q3367">
        <f t="shared" si="321"/>
        <v>866.67</v>
      </c>
      <c r="R3367" s="10" t="s">
        <v>8314</v>
      </c>
      <c r="S3367" t="s">
        <v>8315</v>
      </c>
      <c r="T3367" s="14">
        <f t="shared" si="322"/>
        <v>42321.101759259262</v>
      </c>
      <c r="U3367" s="14">
        <f t="shared" si="323"/>
        <v>42351.101759259262</v>
      </c>
      <c r="V3367">
        <f t="shared" si="324"/>
        <v>2015</v>
      </c>
    </row>
    <row r="3368" spans="1:22" ht="45" x14ac:dyDescent="0.25">
      <c r="A3368">
        <v>539</v>
      </c>
      <c r="B3368" s="3" t="s">
        <v>540</v>
      </c>
      <c r="C3368" s="3" t="s">
        <v>4649</v>
      </c>
      <c r="D3368" s="6">
        <v>500</v>
      </c>
      <c r="E3368" s="8">
        <v>503.22</v>
      </c>
      <c r="F3368" s="8">
        <f t="shared" si="319"/>
        <v>502</v>
      </c>
      <c r="G3368" t="s">
        <v>8218</v>
      </c>
      <c r="H3368" t="s">
        <v>8224</v>
      </c>
      <c r="I3368" t="s">
        <v>8246</v>
      </c>
      <c r="J3368">
        <v>1467681107</v>
      </c>
      <c r="K3368">
        <v>1465866707</v>
      </c>
      <c r="L3368" t="b">
        <v>0</v>
      </c>
      <c r="M3368">
        <v>20</v>
      </c>
      <c r="N3368" t="b">
        <v>1</v>
      </c>
      <c r="O3368" t="s">
        <v>8269</v>
      </c>
      <c r="P3368">
        <f t="shared" si="320"/>
        <v>101</v>
      </c>
      <c r="Q3368">
        <f t="shared" si="321"/>
        <v>25.16</v>
      </c>
      <c r="R3368" s="10" t="s">
        <v>8314</v>
      </c>
      <c r="S3368" t="s">
        <v>8315</v>
      </c>
      <c r="T3368" s="14">
        <f t="shared" si="322"/>
        <v>42535.049849537041</v>
      </c>
      <c r="U3368" s="14">
        <f t="shared" si="323"/>
        <v>42556.049849537041</v>
      </c>
      <c r="V3368">
        <f t="shared" si="324"/>
        <v>2016</v>
      </c>
    </row>
    <row r="3369" spans="1:22" ht="60" x14ac:dyDescent="0.25">
      <c r="A3369">
        <v>1294</v>
      </c>
      <c r="B3369" s="3" t="s">
        <v>1295</v>
      </c>
      <c r="C3369" s="3" t="s">
        <v>5404</v>
      </c>
      <c r="D3369" s="6">
        <v>500</v>
      </c>
      <c r="E3369" s="8">
        <v>610</v>
      </c>
      <c r="F3369" s="8">
        <f t="shared" si="319"/>
        <v>555</v>
      </c>
      <c r="G3369" t="s">
        <v>8218</v>
      </c>
      <c r="H3369" t="s">
        <v>8224</v>
      </c>
      <c r="I3369" t="s">
        <v>8246</v>
      </c>
      <c r="J3369">
        <v>1445252400</v>
      </c>
      <c r="K3369">
        <v>1443696797</v>
      </c>
      <c r="L3369" t="b">
        <v>0</v>
      </c>
      <c r="M3369">
        <v>22</v>
      </c>
      <c r="N3369" t="b">
        <v>1</v>
      </c>
      <c r="O3369" t="s">
        <v>8269</v>
      </c>
      <c r="P3369">
        <f t="shared" si="320"/>
        <v>122</v>
      </c>
      <c r="Q3369">
        <f t="shared" si="321"/>
        <v>27.73</v>
      </c>
      <c r="R3369" s="10" t="s">
        <v>8314</v>
      </c>
      <c r="S3369" t="s">
        <v>8315</v>
      </c>
      <c r="T3369" s="14">
        <f t="shared" si="322"/>
        <v>42278.453668981485</v>
      </c>
      <c r="U3369" s="14">
        <f t="shared" si="323"/>
        <v>42296.458333333328</v>
      </c>
      <c r="V3369">
        <f t="shared" si="324"/>
        <v>2015</v>
      </c>
    </row>
    <row r="3370" spans="1:22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 t="shared" si="319"/>
        <v>1023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320"/>
        <v>105</v>
      </c>
      <c r="Q3370">
        <f t="shared" si="321"/>
        <v>45.48</v>
      </c>
      <c r="R3370" s="10" t="s">
        <v>8314</v>
      </c>
      <c r="S3370" t="s">
        <v>8315</v>
      </c>
      <c r="T3370" s="14">
        <f t="shared" si="322"/>
        <v>41969.199756944443</v>
      </c>
      <c r="U3370" s="14">
        <f t="shared" si="323"/>
        <v>42005.208333333328</v>
      </c>
      <c r="V3370">
        <f t="shared" si="324"/>
        <v>2014</v>
      </c>
    </row>
    <row r="3371" spans="1:22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 t="shared" si="319"/>
        <v>5098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320"/>
        <v>104</v>
      </c>
      <c r="Q3371">
        <f t="shared" si="321"/>
        <v>96.2</v>
      </c>
      <c r="R3371" s="10" t="s">
        <v>8314</v>
      </c>
      <c r="S3371" t="s">
        <v>8315</v>
      </c>
      <c r="T3371" s="14">
        <f t="shared" si="322"/>
        <v>42690.041435185187</v>
      </c>
      <c r="U3371" s="14">
        <f t="shared" si="323"/>
        <v>42750.041435185187</v>
      </c>
      <c r="V3371">
        <f t="shared" si="324"/>
        <v>2016</v>
      </c>
    </row>
    <row r="3372" spans="1:22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 t="shared" si="319"/>
        <v>1633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320"/>
        <v>118</v>
      </c>
      <c r="Q3372">
        <f t="shared" si="321"/>
        <v>67.92</v>
      </c>
      <c r="R3372" s="10" t="s">
        <v>8314</v>
      </c>
      <c r="S3372" t="s">
        <v>8315</v>
      </c>
      <c r="T3372" s="14">
        <f t="shared" si="322"/>
        <v>42690.334317129629</v>
      </c>
      <c r="U3372" s="14">
        <f t="shared" si="323"/>
        <v>42721.333333333328</v>
      </c>
      <c r="V3372">
        <f t="shared" si="324"/>
        <v>2016</v>
      </c>
    </row>
    <row r="3373" spans="1:22" ht="45" x14ac:dyDescent="0.25">
      <c r="A3373">
        <v>2801</v>
      </c>
      <c r="B3373" s="3" t="s">
        <v>2801</v>
      </c>
      <c r="C3373" s="3" t="s">
        <v>6911</v>
      </c>
      <c r="D3373" s="6">
        <v>500</v>
      </c>
      <c r="E3373" s="8">
        <v>666</v>
      </c>
      <c r="F3373" s="8">
        <f t="shared" si="319"/>
        <v>583</v>
      </c>
      <c r="G3373" t="s">
        <v>8218</v>
      </c>
      <c r="H3373" t="s">
        <v>8225</v>
      </c>
      <c r="I3373" t="s">
        <v>8247</v>
      </c>
      <c r="J3373">
        <v>1412938800</v>
      </c>
      <c r="K3373">
        <v>1411019409</v>
      </c>
      <c r="L3373" t="b">
        <v>0</v>
      </c>
      <c r="M3373">
        <v>13</v>
      </c>
      <c r="N3373" t="b">
        <v>1</v>
      </c>
      <c r="O3373" t="s">
        <v>8269</v>
      </c>
      <c r="P3373">
        <f t="shared" si="320"/>
        <v>133</v>
      </c>
      <c r="Q3373">
        <f t="shared" si="321"/>
        <v>51.23</v>
      </c>
      <c r="R3373" s="10" t="s">
        <v>8314</v>
      </c>
      <c r="S3373" t="s">
        <v>8315</v>
      </c>
      <c r="T3373" s="14">
        <f t="shared" si="322"/>
        <v>41900.243159722224</v>
      </c>
      <c r="U3373" s="14">
        <f t="shared" si="323"/>
        <v>41922.458333333336</v>
      </c>
      <c r="V3373">
        <f t="shared" si="324"/>
        <v>2014</v>
      </c>
    </row>
    <row r="3374" spans="1:22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 t="shared" si="319"/>
        <v>1018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320"/>
        <v>104</v>
      </c>
      <c r="Q3374">
        <f t="shared" si="321"/>
        <v>38.33</v>
      </c>
      <c r="R3374" s="10" t="s">
        <v>8314</v>
      </c>
      <c r="S3374" t="s">
        <v>8315</v>
      </c>
      <c r="T3374" s="14">
        <f t="shared" si="322"/>
        <v>41855.548101851848</v>
      </c>
      <c r="U3374" s="14">
        <f t="shared" si="323"/>
        <v>41876.207638888889</v>
      </c>
      <c r="V3374">
        <f t="shared" si="324"/>
        <v>2014</v>
      </c>
    </row>
    <row r="3375" spans="1:22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 t="shared" si="319"/>
        <v>2003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320"/>
        <v>100</v>
      </c>
      <c r="Q3375">
        <f t="shared" si="321"/>
        <v>66.83</v>
      </c>
      <c r="R3375" s="10" t="s">
        <v>8314</v>
      </c>
      <c r="S3375" t="s">
        <v>8315</v>
      </c>
      <c r="T3375" s="14">
        <f t="shared" si="322"/>
        <v>42179.854629629626</v>
      </c>
      <c r="U3375" s="14">
        <f t="shared" si="323"/>
        <v>42203.666666666672</v>
      </c>
      <c r="V3375">
        <f t="shared" si="324"/>
        <v>2015</v>
      </c>
    </row>
    <row r="3376" spans="1:22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 t="shared" si="319"/>
        <v>3615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320"/>
        <v>107</v>
      </c>
      <c r="Q3376">
        <f t="shared" si="321"/>
        <v>71.73</v>
      </c>
      <c r="R3376" s="10" t="s">
        <v>8314</v>
      </c>
      <c r="S3376" t="s">
        <v>8315</v>
      </c>
      <c r="T3376" s="14">
        <f t="shared" si="322"/>
        <v>42275.731666666667</v>
      </c>
      <c r="U3376" s="14">
        <f t="shared" si="323"/>
        <v>42305.731666666667</v>
      </c>
      <c r="V3376">
        <f t="shared" si="324"/>
        <v>2015</v>
      </c>
    </row>
    <row r="3377" spans="1:22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 t="shared" si="319"/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320"/>
        <v>100</v>
      </c>
      <c r="Q3377">
        <f t="shared" si="321"/>
        <v>176.47</v>
      </c>
      <c r="R3377" s="10" t="s">
        <v>8314</v>
      </c>
      <c r="S3377" t="s">
        <v>8315</v>
      </c>
      <c r="T3377" s="14">
        <f t="shared" si="322"/>
        <v>41765.610798611109</v>
      </c>
      <c r="U3377" s="14">
        <f t="shared" si="323"/>
        <v>41777.610798611109</v>
      </c>
      <c r="V3377">
        <f t="shared" si="324"/>
        <v>2014</v>
      </c>
    </row>
    <row r="3378" spans="1:22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 t="shared" si="319"/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320"/>
        <v>100</v>
      </c>
      <c r="Q3378">
        <f t="shared" si="321"/>
        <v>421.11</v>
      </c>
      <c r="R3378" s="10" t="s">
        <v>8314</v>
      </c>
      <c r="S3378" t="s">
        <v>8315</v>
      </c>
      <c r="T3378" s="14">
        <f t="shared" si="322"/>
        <v>42059.701319444444</v>
      </c>
      <c r="U3378" s="14">
        <f t="shared" si="323"/>
        <v>42119.659652777773</v>
      </c>
      <c r="V3378">
        <f t="shared" si="324"/>
        <v>2015</v>
      </c>
    </row>
    <row r="3379" spans="1:22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 t="shared" si="319"/>
        <v>8042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320"/>
        <v>101</v>
      </c>
      <c r="Q3379">
        <f t="shared" si="321"/>
        <v>104.99</v>
      </c>
      <c r="R3379" s="10" t="s">
        <v>8314</v>
      </c>
      <c r="S3379" t="s">
        <v>8315</v>
      </c>
      <c r="T3379" s="14">
        <f t="shared" si="322"/>
        <v>42053.732627314821</v>
      </c>
      <c r="U3379" s="14">
        <f t="shared" si="323"/>
        <v>42083.705555555556</v>
      </c>
      <c r="V3379">
        <f t="shared" si="324"/>
        <v>2015</v>
      </c>
    </row>
    <row r="3380" spans="1:22" ht="60" x14ac:dyDescent="0.25">
      <c r="A3380">
        <v>3181</v>
      </c>
      <c r="B3380" s="3" t="s">
        <v>3181</v>
      </c>
      <c r="C3380" s="3" t="s">
        <v>7291</v>
      </c>
      <c r="D3380" s="6">
        <v>500</v>
      </c>
      <c r="E3380" s="8">
        <v>545</v>
      </c>
      <c r="F3380" s="8">
        <f t="shared" si="319"/>
        <v>523</v>
      </c>
      <c r="G3380" t="s">
        <v>8218</v>
      </c>
      <c r="H3380" t="s">
        <v>8224</v>
      </c>
      <c r="I3380" t="s">
        <v>8246</v>
      </c>
      <c r="J3380">
        <v>1402848000</v>
      </c>
      <c r="K3380">
        <v>1400570787</v>
      </c>
      <c r="L3380" t="b">
        <v>1</v>
      </c>
      <c r="M3380">
        <v>15</v>
      </c>
      <c r="N3380" t="b">
        <v>1</v>
      </c>
      <c r="O3380" t="s">
        <v>8269</v>
      </c>
      <c r="P3380">
        <f t="shared" si="320"/>
        <v>109</v>
      </c>
      <c r="Q3380">
        <f t="shared" si="321"/>
        <v>36.33</v>
      </c>
      <c r="R3380" s="10" t="s">
        <v>8314</v>
      </c>
      <c r="S3380" t="s">
        <v>8315</v>
      </c>
      <c r="T3380" s="14">
        <f t="shared" si="322"/>
        <v>41779.310034722221</v>
      </c>
      <c r="U3380" s="14">
        <f t="shared" si="323"/>
        <v>41805.666666666664</v>
      </c>
      <c r="V3380">
        <f t="shared" si="324"/>
        <v>2014</v>
      </c>
    </row>
    <row r="3381" spans="1:22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 t="shared" si="319"/>
        <v>2037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320"/>
        <v>104</v>
      </c>
      <c r="Q3381">
        <f t="shared" si="321"/>
        <v>54.55</v>
      </c>
      <c r="R3381" s="10" t="s">
        <v>8314</v>
      </c>
      <c r="S3381" t="s">
        <v>8315</v>
      </c>
      <c r="T3381" s="14">
        <f t="shared" si="322"/>
        <v>42225.513888888891</v>
      </c>
      <c r="U3381" s="14">
        <f t="shared" si="323"/>
        <v>42242.958333333328</v>
      </c>
      <c r="V3381">
        <f t="shared" si="324"/>
        <v>2015</v>
      </c>
    </row>
    <row r="3382" spans="1:22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 t="shared" si="319"/>
        <v>3067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320"/>
        <v>104</v>
      </c>
      <c r="Q3382">
        <f t="shared" si="321"/>
        <v>111.89</v>
      </c>
      <c r="R3382" s="10" t="s">
        <v>8314</v>
      </c>
      <c r="S3382" t="s">
        <v>8315</v>
      </c>
      <c r="T3382" s="14">
        <f t="shared" si="322"/>
        <v>41937.95344907407</v>
      </c>
      <c r="U3382" s="14">
        <f t="shared" si="323"/>
        <v>41972.995115740734</v>
      </c>
      <c r="V3382">
        <f t="shared" si="324"/>
        <v>2014</v>
      </c>
    </row>
    <row r="3383" spans="1:22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 t="shared" si="319"/>
        <v>4045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320"/>
        <v>102</v>
      </c>
      <c r="Q3383">
        <f t="shared" si="321"/>
        <v>85.21</v>
      </c>
      <c r="R3383" s="10" t="s">
        <v>8314</v>
      </c>
      <c r="S3383" t="s">
        <v>8315</v>
      </c>
      <c r="T3383" s="14">
        <f t="shared" si="322"/>
        <v>42044.184988425928</v>
      </c>
      <c r="U3383" s="14">
        <f t="shared" si="323"/>
        <v>42074.143321759257</v>
      </c>
      <c r="V3383">
        <f t="shared" si="324"/>
        <v>2015</v>
      </c>
    </row>
    <row r="3384" spans="1:22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 t="shared" si="319"/>
        <v>3513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320"/>
        <v>101</v>
      </c>
      <c r="Q3384">
        <f t="shared" si="321"/>
        <v>76.650000000000006</v>
      </c>
      <c r="R3384" s="10" t="s">
        <v>8314</v>
      </c>
      <c r="S3384" t="s">
        <v>8315</v>
      </c>
      <c r="T3384" s="14">
        <f t="shared" si="322"/>
        <v>42559.431203703702</v>
      </c>
      <c r="U3384" s="14">
        <f t="shared" si="323"/>
        <v>42583.957638888889</v>
      </c>
      <c r="V3384">
        <f t="shared" si="324"/>
        <v>2016</v>
      </c>
    </row>
    <row r="3385" spans="1:22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 t="shared" si="319"/>
        <v>1853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320"/>
        <v>112</v>
      </c>
      <c r="Q3385">
        <f t="shared" si="321"/>
        <v>65.17</v>
      </c>
      <c r="R3385" s="10" t="s">
        <v>8314</v>
      </c>
      <c r="S3385" t="s">
        <v>8315</v>
      </c>
      <c r="T3385" s="14">
        <f t="shared" si="322"/>
        <v>42524.782638888893</v>
      </c>
      <c r="U3385" s="14">
        <f t="shared" si="323"/>
        <v>42544.782638888893</v>
      </c>
      <c r="V3385">
        <f t="shared" si="324"/>
        <v>2016</v>
      </c>
    </row>
    <row r="3386" spans="1:22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 t="shared" si="319"/>
        <v>6000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320"/>
        <v>100</v>
      </c>
      <c r="Q3386">
        <f t="shared" si="321"/>
        <v>93.76</v>
      </c>
      <c r="R3386" s="10" t="s">
        <v>8314</v>
      </c>
      <c r="S3386" t="s">
        <v>8315</v>
      </c>
      <c r="T3386" s="14">
        <f t="shared" si="322"/>
        <v>42292.087592592594</v>
      </c>
      <c r="U3386" s="14">
        <f t="shared" si="323"/>
        <v>42329.125</v>
      </c>
      <c r="V3386">
        <f t="shared" si="324"/>
        <v>2015</v>
      </c>
    </row>
    <row r="3387" spans="1:22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 t="shared" si="319"/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320"/>
        <v>100</v>
      </c>
      <c r="Q3387">
        <f t="shared" si="321"/>
        <v>133.33000000000001</v>
      </c>
      <c r="R3387" s="10" t="s">
        <v>8314</v>
      </c>
      <c r="S3387" t="s">
        <v>8315</v>
      </c>
      <c r="T3387" s="14">
        <f t="shared" si="322"/>
        <v>41953.8675</v>
      </c>
      <c r="U3387" s="14">
        <f t="shared" si="323"/>
        <v>41983.8675</v>
      </c>
      <c r="V3387">
        <f t="shared" si="324"/>
        <v>2014</v>
      </c>
    </row>
    <row r="3388" spans="1:22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 t="shared" si="319"/>
        <v>2050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320"/>
        <v>105</v>
      </c>
      <c r="Q3388">
        <f t="shared" si="321"/>
        <v>51.22</v>
      </c>
      <c r="R3388" s="10" t="s">
        <v>8314</v>
      </c>
      <c r="S3388" t="s">
        <v>8315</v>
      </c>
      <c r="T3388" s="14">
        <f t="shared" si="322"/>
        <v>41946.644745370373</v>
      </c>
      <c r="U3388" s="14">
        <f t="shared" si="323"/>
        <v>41976.644745370373</v>
      </c>
      <c r="V3388">
        <f t="shared" si="324"/>
        <v>2014</v>
      </c>
    </row>
    <row r="3389" spans="1:22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 t="shared" si="319"/>
        <v>3253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320"/>
        <v>117</v>
      </c>
      <c r="Q3389">
        <f t="shared" si="321"/>
        <v>100.17</v>
      </c>
      <c r="R3389" s="10" t="s">
        <v>8314</v>
      </c>
      <c r="S3389" t="s">
        <v>8315</v>
      </c>
      <c r="T3389" s="14">
        <f t="shared" si="322"/>
        <v>41947.762592592589</v>
      </c>
      <c r="U3389" s="14">
        <f t="shared" si="323"/>
        <v>41987.762592592597</v>
      </c>
      <c r="V3389">
        <f t="shared" si="324"/>
        <v>2014</v>
      </c>
    </row>
    <row r="3390" spans="1:22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 t="shared" si="319"/>
        <v>1529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320"/>
        <v>104</v>
      </c>
      <c r="Q3390">
        <f t="shared" si="321"/>
        <v>34.6</v>
      </c>
      <c r="R3390" s="10" t="s">
        <v>8314</v>
      </c>
      <c r="S3390" t="s">
        <v>8315</v>
      </c>
      <c r="T3390" s="14">
        <f t="shared" si="322"/>
        <v>42143.461122685185</v>
      </c>
      <c r="U3390" s="14">
        <f t="shared" si="323"/>
        <v>42173.461122685185</v>
      </c>
      <c r="V3390">
        <f t="shared" si="324"/>
        <v>2015</v>
      </c>
    </row>
    <row r="3391" spans="1:22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 t="shared" si="319"/>
        <v>10725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320"/>
        <v>115</v>
      </c>
      <c r="Q3391">
        <f t="shared" si="321"/>
        <v>184.68</v>
      </c>
      <c r="R3391" s="10" t="s">
        <v>8314</v>
      </c>
      <c r="S3391" t="s">
        <v>8315</v>
      </c>
      <c r="T3391" s="14">
        <f t="shared" si="322"/>
        <v>42494.563449074078</v>
      </c>
      <c r="U3391" s="14">
        <f t="shared" si="323"/>
        <v>42524.563449074078</v>
      </c>
      <c r="V3391">
        <f t="shared" si="324"/>
        <v>2016</v>
      </c>
    </row>
    <row r="3392" spans="1:22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 t="shared" si="319"/>
        <v>1518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320"/>
        <v>102</v>
      </c>
      <c r="Q3392">
        <f t="shared" si="321"/>
        <v>69.819999999999993</v>
      </c>
      <c r="R3392" s="10" t="s">
        <v>8314</v>
      </c>
      <c r="S3392" t="s">
        <v>8315</v>
      </c>
      <c r="T3392" s="14">
        <f t="shared" si="322"/>
        <v>41815.774826388886</v>
      </c>
      <c r="U3392" s="14">
        <f t="shared" si="323"/>
        <v>41830.774826388886</v>
      </c>
      <c r="V3392">
        <f t="shared" si="324"/>
        <v>2014</v>
      </c>
    </row>
    <row r="3393" spans="1:22" ht="60" x14ac:dyDescent="0.25">
      <c r="A3393">
        <v>3289</v>
      </c>
      <c r="B3393" s="3" t="s">
        <v>3289</v>
      </c>
      <c r="C3393" s="3" t="s">
        <v>7399</v>
      </c>
      <c r="D3393" s="6">
        <v>500</v>
      </c>
      <c r="E3393" s="8">
        <v>665.21</v>
      </c>
      <c r="F3393" s="8">
        <f t="shared" si="319"/>
        <v>583</v>
      </c>
      <c r="G3393" t="s">
        <v>8218</v>
      </c>
      <c r="H3393" t="s">
        <v>8224</v>
      </c>
      <c r="I3393" t="s">
        <v>8246</v>
      </c>
      <c r="J3393">
        <v>1487580602</v>
      </c>
      <c r="K3393">
        <v>1485161402</v>
      </c>
      <c r="L3393" t="b">
        <v>0</v>
      </c>
      <c r="M3393">
        <v>25</v>
      </c>
      <c r="N3393" t="b">
        <v>1</v>
      </c>
      <c r="O3393" t="s">
        <v>8269</v>
      </c>
      <c r="P3393">
        <f t="shared" si="320"/>
        <v>133</v>
      </c>
      <c r="Q3393">
        <f t="shared" si="321"/>
        <v>26.61</v>
      </c>
      <c r="R3393" s="10" t="s">
        <v>8314</v>
      </c>
      <c r="S3393" t="s">
        <v>8315</v>
      </c>
      <c r="T3393" s="14">
        <f t="shared" si="322"/>
        <v>42758.368078703701</v>
      </c>
      <c r="U3393" s="14">
        <f t="shared" si="323"/>
        <v>42786.368078703701</v>
      </c>
      <c r="V3393">
        <f t="shared" si="324"/>
        <v>2017</v>
      </c>
    </row>
    <row r="3394" spans="1:22" ht="60" x14ac:dyDescent="0.25">
      <c r="A3394">
        <v>3291</v>
      </c>
      <c r="B3394" s="3" t="s">
        <v>3291</v>
      </c>
      <c r="C3394" s="3" t="s">
        <v>7401</v>
      </c>
      <c r="D3394" s="6">
        <v>500</v>
      </c>
      <c r="E3394" s="8">
        <v>570</v>
      </c>
      <c r="F3394" s="8">
        <f t="shared" si="319"/>
        <v>535</v>
      </c>
      <c r="G3394" t="s">
        <v>8218</v>
      </c>
      <c r="H3394" t="s">
        <v>8223</v>
      </c>
      <c r="I3394" t="s">
        <v>8245</v>
      </c>
      <c r="J3394">
        <v>1442462340</v>
      </c>
      <c r="K3394">
        <v>1439743900</v>
      </c>
      <c r="L3394" t="b">
        <v>0</v>
      </c>
      <c r="M3394">
        <v>14</v>
      </c>
      <c r="N3394" t="b">
        <v>1</v>
      </c>
      <c r="O3394" t="s">
        <v>8269</v>
      </c>
      <c r="P3394">
        <f t="shared" si="320"/>
        <v>114</v>
      </c>
      <c r="Q3394">
        <f t="shared" si="321"/>
        <v>40.71</v>
      </c>
      <c r="R3394" s="10" t="s">
        <v>8314</v>
      </c>
      <c r="S3394" t="s">
        <v>8315</v>
      </c>
      <c r="T3394" s="14">
        <f t="shared" si="322"/>
        <v>42232.702546296292</v>
      </c>
      <c r="U3394" s="14">
        <f t="shared" si="323"/>
        <v>42264.165972222225</v>
      </c>
      <c r="V3394">
        <f t="shared" si="324"/>
        <v>2015</v>
      </c>
    </row>
    <row r="3395" spans="1:22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 t="shared" si="319"/>
        <v>1544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si="320"/>
        <v>106</v>
      </c>
      <c r="Q3395">
        <f t="shared" si="321"/>
        <v>36.07</v>
      </c>
      <c r="R3395" s="10" t="s">
        <v>8314</v>
      </c>
      <c r="S3395" t="s">
        <v>8315</v>
      </c>
      <c r="T3395" s="14">
        <f t="shared" si="322"/>
        <v>41923.921643518523</v>
      </c>
      <c r="U3395" s="14">
        <f t="shared" si="323"/>
        <v>41949.031944444447</v>
      </c>
      <c r="V3395">
        <f t="shared" si="324"/>
        <v>2014</v>
      </c>
    </row>
    <row r="3396" spans="1:22" ht="60" x14ac:dyDescent="0.25">
      <c r="A3396">
        <v>3319</v>
      </c>
      <c r="B3396" s="3" t="s">
        <v>3319</v>
      </c>
      <c r="C3396" s="3" t="s">
        <v>7429</v>
      </c>
      <c r="D3396" s="6">
        <v>500</v>
      </c>
      <c r="E3396" s="8">
        <v>540</v>
      </c>
      <c r="F3396" s="8">
        <f t="shared" si="319"/>
        <v>520</v>
      </c>
      <c r="G3396" t="s">
        <v>8218</v>
      </c>
      <c r="H3396" t="s">
        <v>8224</v>
      </c>
      <c r="I3396" t="s">
        <v>8246</v>
      </c>
      <c r="J3396">
        <v>1422712986</v>
      </c>
      <c r="K3396">
        <v>1418824986</v>
      </c>
      <c r="L3396" t="b">
        <v>0</v>
      </c>
      <c r="M3396">
        <v>16</v>
      </c>
      <c r="N3396" t="b">
        <v>1</v>
      </c>
      <c r="O3396" t="s">
        <v>8269</v>
      </c>
      <c r="P3396">
        <f t="shared" si="320"/>
        <v>108</v>
      </c>
      <c r="Q3396">
        <f t="shared" si="321"/>
        <v>33.75</v>
      </c>
      <c r="R3396" s="10" t="s">
        <v>8314</v>
      </c>
      <c r="S3396" t="s">
        <v>8315</v>
      </c>
      <c r="T3396" s="14">
        <f t="shared" si="322"/>
        <v>41990.585486111115</v>
      </c>
      <c r="U3396" s="14">
        <f t="shared" si="323"/>
        <v>42035.585486111115</v>
      </c>
      <c r="V3396">
        <f t="shared" si="324"/>
        <v>2014</v>
      </c>
    </row>
    <row r="3397" spans="1:22" ht="60" x14ac:dyDescent="0.25">
      <c r="A3397">
        <v>3321</v>
      </c>
      <c r="B3397" s="3" t="s">
        <v>3321</v>
      </c>
      <c r="C3397" s="3" t="s">
        <v>7431</v>
      </c>
      <c r="D3397" s="6">
        <v>500</v>
      </c>
      <c r="E3397" s="8">
        <v>537</v>
      </c>
      <c r="F3397" s="8">
        <f t="shared" si="319"/>
        <v>519</v>
      </c>
      <c r="G3397" t="s">
        <v>8218</v>
      </c>
      <c r="H3397" t="s">
        <v>8223</v>
      </c>
      <c r="I3397" t="s">
        <v>8245</v>
      </c>
      <c r="J3397">
        <v>1413431940</v>
      </c>
      <c r="K3397">
        <v>1412216665</v>
      </c>
      <c r="L3397" t="b">
        <v>0</v>
      </c>
      <c r="M3397">
        <v>15</v>
      </c>
      <c r="N3397" t="b">
        <v>1</v>
      </c>
      <c r="O3397" t="s">
        <v>8269</v>
      </c>
      <c r="P3397">
        <f t="shared" si="320"/>
        <v>107</v>
      </c>
      <c r="Q3397">
        <f t="shared" si="321"/>
        <v>35.799999999999997</v>
      </c>
      <c r="R3397" s="10" t="s">
        <v>8314</v>
      </c>
      <c r="S3397" t="s">
        <v>8315</v>
      </c>
      <c r="T3397" s="14">
        <f t="shared" si="322"/>
        <v>41914.100289351853</v>
      </c>
      <c r="U3397" s="14">
        <f t="shared" si="323"/>
        <v>41928.165972222225</v>
      </c>
      <c r="V3397">
        <f t="shared" si="324"/>
        <v>2014</v>
      </c>
    </row>
    <row r="3398" spans="1:22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 t="shared" si="319"/>
        <v>1533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320"/>
        <v>104</v>
      </c>
      <c r="Q3398">
        <f t="shared" si="321"/>
        <v>55.89</v>
      </c>
      <c r="R3398" s="10" t="s">
        <v>8314</v>
      </c>
      <c r="S3398" t="s">
        <v>8315</v>
      </c>
      <c r="T3398" s="14">
        <f t="shared" si="322"/>
        <v>41764.44663194444</v>
      </c>
      <c r="U3398" s="14">
        <f t="shared" si="323"/>
        <v>41791.165972222225</v>
      </c>
      <c r="V3398">
        <f t="shared" si="324"/>
        <v>2014</v>
      </c>
    </row>
    <row r="3399" spans="1:22" ht="60" x14ac:dyDescent="0.25">
      <c r="A3399">
        <v>3345</v>
      </c>
      <c r="B3399" s="3" t="s">
        <v>3345</v>
      </c>
      <c r="C3399" s="3" t="s">
        <v>7455</v>
      </c>
      <c r="D3399" s="6">
        <v>500</v>
      </c>
      <c r="E3399" s="8">
        <v>650</v>
      </c>
      <c r="F3399" s="8">
        <f t="shared" si="319"/>
        <v>575</v>
      </c>
      <c r="G3399" t="s">
        <v>8218</v>
      </c>
      <c r="H3399" t="s">
        <v>8223</v>
      </c>
      <c r="I3399" t="s">
        <v>8245</v>
      </c>
      <c r="J3399">
        <v>1429317420</v>
      </c>
      <c r="K3399">
        <v>1424226768</v>
      </c>
      <c r="L3399" t="b">
        <v>0</v>
      </c>
      <c r="M3399">
        <v>13</v>
      </c>
      <c r="N3399" t="b">
        <v>1</v>
      </c>
      <c r="O3399" t="s">
        <v>8269</v>
      </c>
      <c r="P3399">
        <f t="shared" si="320"/>
        <v>130</v>
      </c>
      <c r="Q3399">
        <f t="shared" si="321"/>
        <v>50</v>
      </c>
      <c r="R3399" s="10" t="s">
        <v>8314</v>
      </c>
      <c r="S3399" t="s">
        <v>8315</v>
      </c>
      <c r="T3399" s="14">
        <f t="shared" si="322"/>
        <v>42053.106111111112</v>
      </c>
      <c r="U3399" s="14">
        <f t="shared" si="323"/>
        <v>42112.025694444441</v>
      </c>
      <c r="V3399">
        <f t="shared" si="324"/>
        <v>2015</v>
      </c>
    </row>
    <row r="3400" spans="1:22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 t="shared" si="319"/>
        <v>4222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320"/>
        <v>111</v>
      </c>
      <c r="Q3400">
        <f t="shared" si="321"/>
        <v>68.349999999999994</v>
      </c>
      <c r="R3400" s="10" t="s">
        <v>8314</v>
      </c>
      <c r="S3400" t="s">
        <v>8315</v>
      </c>
      <c r="T3400" s="14">
        <f t="shared" si="322"/>
        <v>41941.75203703704</v>
      </c>
      <c r="U3400" s="14">
        <f t="shared" si="323"/>
        <v>41964.708333333328</v>
      </c>
      <c r="V3400">
        <f t="shared" si="324"/>
        <v>2014</v>
      </c>
    </row>
    <row r="3401" spans="1:22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 t="shared" si="319"/>
        <v>1223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320"/>
        <v>104</v>
      </c>
      <c r="Q3401">
        <f t="shared" si="321"/>
        <v>27.07</v>
      </c>
      <c r="R3401" s="10" t="s">
        <v>8314</v>
      </c>
      <c r="S3401" t="s">
        <v>8315</v>
      </c>
      <c r="T3401" s="14">
        <f t="shared" si="322"/>
        <v>42026.920428240745</v>
      </c>
      <c r="U3401" s="14">
        <f t="shared" si="323"/>
        <v>42056.920428240745</v>
      </c>
      <c r="V3401">
        <f t="shared" si="324"/>
        <v>2015</v>
      </c>
    </row>
    <row r="3402" spans="1:22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 t="shared" si="319"/>
        <v>10021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320"/>
        <v>100</v>
      </c>
      <c r="Q3402">
        <f t="shared" si="321"/>
        <v>118.13</v>
      </c>
      <c r="R3402" s="10" t="s">
        <v>8314</v>
      </c>
      <c r="S3402" t="s">
        <v>8315</v>
      </c>
      <c r="T3402" s="14">
        <f t="shared" si="322"/>
        <v>41834.953865740739</v>
      </c>
      <c r="U3402" s="14">
        <f t="shared" si="323"/>
        <v>41879.953865740739</v>
      </c>
      <c r="V3402">
        <f t="shared" si="324"/>
        <v>2014</v>
      </c>
    </row>
    <row r="3403" spans="1:22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 t="shared" si="319"/>
        <v>2927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320"/>
        <v>102</v>
      </c>
      <c r="Q3403">
        <f t="shared" si="321"/>
        <v>44.76</v>
      </c>
      <c r="R3403" s="10" t="s">
        <v>8314</v>
      </c>
      <c r="S3403" t="s">
        <v>8315</v>
      </c>
      <c r="T3403" s="14">
        <f t="shared" si="322"/>
        <v>42193.723912037036</v>
      </c>
      <c r="U3403" s="14">
        <f t="shared" si="323"/>
        <v>42223.723912037036</v>
      </c>
      <c r="V3403">
        <f t="shared" si="324"/>
        <v>2015</v>
      </c>
    </row>
    <row r="3404" spans="1:22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 t="shared" si="319"/>
        <v>15733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320"/>
        <v>110</v>
      </c>
      <c r="Q3404">
        <f t="shared" si="321"/>
        <v>99.79</v>
      </c>
      <c r="R3404" s="10" t="s">
        <v>8314</v>
      </c>
      <c r="S3404" t="s">
        <v>8315</v>
      </c>
      <c r="T3404" s="14">
        <f t="shared" si="322"/>
        <v>42290.61855324074</v>
      </c>
      <c r="U3404" s="14">
        <f t="shared" si="323"/>
        <v>42320.104861111111</v>
      </c>
      <c r="V3404">
        <f t="shared" si="324"/>
        <v>2015</v>
      </c>
    </row>
    <row r="3405" spans="1:22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 t="shared" si="319"/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320"/>
        <v>100</v>
      </c>
      <c r="Q3405">
        <f t="shared" si="321"/>
        <v>117.65</v>
      </c>
      <c r="R3405" s="10" t="s">
        <v>8314</v>
      </c>
      <c r="S3405" t="s">
        <v>8315</v>
      </c>
      <c r="T3405" s="14">
        <f t="shared" si="322"/>
        <v>42150.462083333332</v>
      </c>
      <c r="U3405" s="14">
        <f t="shared" si="323"/>
        <v>42180.462083333332</v>
      </c>
      <c r="V3405">
        <f t="shared" si="324"/>
        <v>2015</v>
      </c>
    </row>
    <row r="3406" spans="1:22" ht="45" x14ac:dyDescent="0.25">
      <c r="A3406">
        <v>3362</v>
      </c>
      <c r="B3406" s="3" t="s">
        <v>3361</v>
      </c>
      <c r="C3406" s="3" t="s">
        <v>7472</v>
      </c>
      <c r="D3406" s="6">
        <v>500</v>
      </c>
      <c r="E3406" s="8">
        <v>1090</v>
      </c>
      <c r="F3406" s="8">
        <f t="shared" si="319"/>
        <v>795</v>
      </c>
      <c r="G3406" t="s">
        <v>8218</v>
      </c>
      <c r="H3406" t="s">
        <v>8223</v>
      </c>
      <c r="I3406" t="s">
        <v>8245</v>
      </c>
      <c r="J3406">
        <v>1425704100</v>
      </c>
      <c r="K3406">
        <v>1424484717</v>
      </c>
      <c r="L3406" t="b">
        <v>0</v>
      </c>
      <c r="M3406">
        <v>20</v>
      </c>
      <c r="N3406" t="b">
        <v>1</v>
      </c>
      <c r="O3406" t="s">
        <v>8269</v>
      </c>
      <c r="P3406">
        <f t="shared" si="320"/>
        <v>218</v>
      </c>
      <c r="Q3406">
        <f t="shared" si="321"/>
        <v>54.5</v>
      </c>
      <c r="R3406" s="10" t="s">
        <v>8314</v>
      </c>
      <c r="S3406" t="s">
        <v>8315</v>
      </c>
      <c r="T3406" s="14">
        <f t="shared" si="322"/>
        <v>42056.091631944444</v>
      </c>
      <c r="U3406" s="14">
        <f t="shared" si="323"/>
        <v>42070.204861111109</v>
      </c>
      <c r="V3406">
        <f t="shared" si="324"/>
        <v>2015</v>
      </c>
    </row>
    <row r="3407" spans="1:22" ht="45" x14ac:dyDescent="0.25">
      <c r="A3407">
        <v>3366</v>
      </c>
      <c r="B3407" s="3" t="s">
        <v>3365</v>
      </c>
      <c r="C3407" s="3" t="s">
        <v>7476</v>
      </c>
      <c r="D3407" s="6">
        <v>500</v>
      </c>
      <c r="E3407" s="8">
        <v>1105</v>
      </c>
      <c r="F3407" s="8">
        <f t="shared" si="319"/>
        <v>803</v>
      </c>
      <c r="G3407" t="s">
        <v>8218</v>
      </c>
      <c r="H3407" t="s">
        <v>8223</v>
      </c>
      <c r="I3407" t="s">
        <v>8245</v>
      </c>
      <c r="J3407">
        <v>1431481037</v>
      </c>
      <c r="K3407">
        <v>1428889037</v>
      </c>
      <c r="L3407" t="b">
        <v>0</v>
      </c>
      <c r="M3407">
        <v>18</v>
      </c>
      <c r="N3407" t="b">
        <v>1</v>
      </c>
      <c r="O3407" t="s">
        <v>8269</v>
      </c>
      <c r="P3407">
        <f t="shared" si="320"/>
        <v>221</v>
      </c>
      <c r="Q3407">
        <f t="shared" si="321"/>
        <v>61.39</v>
      </c>
      <c r="R3407" s="10" t="s">
        <v>8314</v>
      </c>
      <c r="S3407" t="s">
        <v>8315</v>
      </c>
      <c r="T3407" s="14">
        <f t="shared" si="322"/>
        <v>42107.067557870367</v>
      </c>
      <c r="U3407" s="14">
        <f t="shared" si="323"/>
        <v>42137.067557870367</v>
      </c>
      <c r="V3407">
        <f t="shared" si="324"/>
        <v>2015</v>
      </c>
    </row>
    <row r="3408" spans="1:22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 t="shared" si="319"/>
        <v>10016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320"/>
        <v>100</v>
      </c>
      <c r="Q3408">
        <f t="shared" si="321"/>
        <v>110.23</v>
      </c>
      <c r="R3408" s="10" t="s">
        <v>8314</v>
      </c>
      <c r="S3408" t="s">
        <v>8315</v>
      </c>
      <c r="T3408" s="14">
        <f t="shared" si="322"/>
        <v>41791.492777777778</v>
      </c>
      <c r="U3408" s="14">
        <f t="shared" si="323"/>
        <v>41836.492777777778</v>
      </c>
      <c r="V3408">
        <f t="shared" si="324"/>
        <v>2014</v>
      </c>
    </row>
    <row r="3409" spans="1:22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 t="shared" si="319"/>
        <v>2071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320"/>
        <v>107</v>
      </c>
      <c r="Q3409">
        <f t="shared" si="321"/>
        <v>31.97</v>
      </c>
      <c r="R3409" s="10" t="s">
        <v>8314</v>
      </c>
      <c r="S3409" t="s">
        <v>8315</v>
      </c>
      <c r="T3409" s="14">
        <f t="shared" si="322"/>
        <v>41796.422326388885</v>
      </c>
      <c r="U3409" s="14">
        <f t="shared" si="323"/>
        <v>41826.422326388885</v>
      </c>
      <c r="V3409">
        <f t="shared" si="324"/>
        <v>2014</v>
      </c>
    </row>
    <row r="3410" spans="1:22" ht="60" x14ac:dyDescent="0.25">
      <c r="A3410">
        <v>3391</v>
      </c>
      <c r="B3410" s="3" t="s">
        <v>3390</v>
      </c>
      <c r="C3410" s="3" t="s">
        <v>7501</v>
      </c>
      <c r="D3410" s="6">
        <v>500</v>
      </c>
      <c r="E3410" s="8">
        <v>1115</v>
      </c>
      <c r="F3410" s="8">
        <f t="shared" si="319"/>
        <v>808</v>
      </c>
      <c r="G3410" t="s">
        <v>8218</v>
      </c>
      <c r="H3410" t="s">
        <v>8223</v>
      </c>
      <c r="I3410" t="s">
        <v>8245</v>
      </c>
      <c r="J3410">
        <v>1407536880</v>
      </c>
      <c r="K3410">
        <v>1404997548</v>
      </c>
      <c r="L3410" t="b">
        <v>0</v>
      </c>
      <c r="M3410">
        <v>18</v>
      </c>
      <c r="N3410" t="b">
        <v>1</v>
      </c>
      <c r="O3410" t="s">
        <v>8269</v>
      </c>
      <c r="P3410">
        <f t="shared" si="320"/>
        <v>223</v>
      </c>
      <c r="Q3410">
        <f t="shared" si="321"/>
        <v>61.94</v>
      </c>
      <c r="R3410" s="10" t="s">
        <v>8314</v>
      </c>
      <c r="S3410" t="s">
        <v>8315</v>
      </c>
      <c r="T3410" s="14">
        <f t="shared" si="322"/>
        <v>41830.545694444445</v>
      </c>
      <c r="U3410" s="14">
        <f t="shared" si="323"/>
        <v>41859.936111111114</v>
      </c>
      <c r="V3410">
        <f t="shared" si="324"/>
        <v>2014</v>
      </c>
    </row>
    <row r="3411" spans="1:22" ht="60" x14ac:dyDescent="0.25">
      <c r="A3411">
        <v>3392</v>
      </c>
      <c r="B3411" s="3" t="s">
        <v>3391</v>
      </c>
      <c r="C3411" s="3" t="s">
        <v>7502</v>
      </c>
      <c r="D3411" s="6">
        <v>500</v>
      </c>
      <c r="E3411" s="8">
        <v>500</v>
      </c>
      <c r="F3411" s="8">
        <f t="shared" si="319"/>
        <v>500</v>
      </c>
      <c r="G3411" t="s">
        <v>8218</v>
      </c>
      <c r="H3411" t="s">
        <v>8224</v>
      </c>
      <c r="I3411" t="s">
        <v>8246</v>
      </c>
      <c r="J3411">
        <v>1462565855</v>
      </c>
      <c r="K3411">
        <v>1458245855</v>
      </c>
      <c r="L3411" t="b">
        <v>0</v>
      </c>
      <c r="M3411">
        <v>12</v>
      </c>
      <c r="N3411" t="b">
        <v>1</v>
      </c>
      <c r="O3411" t="s">
        <v>8269</v>
      </c>
      <c r="P3411">
        <f t="shared" si="320"/>
        <v>100</v>
      </c>
      <c r="Q3411">
        <f t="shared" si="321"/>
        <v>41.67</v>
      </c>
      <c r="R3411" s="10" t="s">
        <v>8314</v>
      </c>
      <c r="S3411" t="s">
        <v>8315</v>
      </c>
      <c r="T3411" s="14">
        <f t="shared" si="322"/>
        <v>42446.845543981486</v>
      </c>
      <c r="U3411" s="14">
        <f t="shared" si="323"/>
        <v>42496.845543981486</v>
      </c>
      <c r="V3411">
        <f t="shared" si="324"/>
        <v>2016</v>
      </c>
    </row>
    <row r="3412" spans="1:22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 t="shared" si="319"/>
        <v>3128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320"/>
        <v>109</v>
      </c>
      <c r="Q3412">
        <f t="shared" si="321"/>
        <v>81.38</v>
      </c>
      <c r="R3412" s="10" t="s">
        <v>8314</v>
      </c>
      <c r="S3412" t="s">
        <v>8315</v>
      </c>
      <c r="T3412" s="14">
        <f t="shared" si="322"/>
        <v>42500.041550925926</v>
      </c>
      <c r="U3412" s="14">
        <f t="shared" si="323"/>
        <v>42527.291666666672</v>
      </c>
      <c r="V3412">
        <f t="shared" si="324"/>
        <v>2016</v>
      </c>
    </row>
    <row r="3413" spans="1:22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 t="shared" si="319"/>
        <v>15268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320"/>
        <v>104</v>
      </c>
      <c r="Q3413">
        <f t="shared" si="321"/>
        <v>199.17</v>
      </c>
      <c r="R3413" s="10" t="s">
        <v>8314</v>
      </c>
      <c r="S3413" t="s">
        <v>8315</v>
      </c>
      <c r="T3413" s="14">
        <f t="shared" si="322"/>
        <v>42265.022824074069</v>
      </c>
      <c r="U3413" s="14">
        <f t="shared" si="323"/>
        <v>42285.022824074069</v>
      </c>
      <c r="V3413">
        <f t="shared" si="324"/>
        <v>2015</v>
      </c>
    </row>
    <row r="3414" spans="1:22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 t="shared" si="319"/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320"/>
        <v>100</v>
      </c>
      <c r="Q3414">
        <f t="shared" si="321"/>
        <v>115.38</v>
      </c>
      <c r="R3414" s="10" t="s">
        <v>8314</v>
      </c>
      <c r="S3414" t="s">
        <v>8315</v>
      </c>
      <c r="T3414" s="14">
        <f t="shared" si="322"/>
        <v>41879.959050925929</v>
      </c>
      <c r="U3414" s="14">
        <f t="shared" si="323"/>
        <v>41909.959050925929</v>
      </c>
      <c r="V3414">
        <f t="shared" si="324"/>
        <v>2014</v>
      </c>
    </row>
    <row r="3415" spans="1:22" ht="30" x14ac:dyDescent="0.25">
      <c r="A3415">
        <v>3395</v>
      </c>
      <c r="B3415" s="3" t="s">
        <v>3394</v>
      </c>
      <c r="C3415" s="3" t="s">
        <v>7505</v>
      </c>
      <c r="D3415" s="6">
        <v>500</v>
      </c>
      <c r="E3415" s="8">
        <v>920</v>
      </c>
      <c r="F3415" s="8">
        <f t="shared" si="319"/>
        <v>710</v>
      </c>
      <c r="G3415" t="s">
        <v>8218</v>
      </c>
      <c r="H3415" t="s">
        <v>8224</v>
      </c>
      <c r="I3415" t="s">
        <v>8246</v>
      </c>
      <c r="J3415">
        <v>1433009400</v>
      </c>
      <c r="K3415">
        <v>1431795944</v>
      </c>
      <c r="L3415" t="b">
        <v>0</v>
      </c>
      <c r="M3415">
        <v>38</v>
      </c>
      <c r="N3415" t="b">
        <v>1</v>
      </c>
      <c r="O3415" t="s">
        <v>8269</v>
      </c>
      <c r="P3415">
        <f t="shared" si="320"/>
        <v>184</v>
      </c>
      <c r="Q3415">
        <f t="shared" si="321"/>
        <v>24.21</v>
      </c>
      <c r="R3415" s="10" t="s">
        <v>8314</v>
      </c>
      <c r="S3415" t="s">
        <v>8315</v>
      </c>
      <c r="T3415" s="14">
        <f t="shared" si="322"/>
        <v>42140.712314814817</v>
      </c>
      <c r="U3415" s="14">
        <f t="shared" si="323"/>
        <v>42154.756944444445</v>
      </c>
      <c r="V3415">
        <f t="shared" si="324"/>
        <v>2015</v>
      </c>
    </row>
    <row r="3416" spans="1:22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 t="shared" si="319"/>
        <v>3053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320"/>
        <v>104</v>
      </c>
      <c r="Q3416">
        <f t="shared" si="321"/>
        <v>70.569999999999993</v>
      </c>
      <c r="R3416" s="10" t="s">
        <v>8314</v>
      </c>
      <c r="S3416" t="s">
        <v>8315</v>
      </c>
      <c r="T3416" s="14">
        <f t="shared" si="322"/>
        <v>42675.832465277781</v>
      </c>
      <c r="U3416" s="14">
        <f t="shared" si="323"/>
        <v>42705.332638888889</v>
      </c>
      <c r="V3416">
        <f t="shared" si="324"/>
        <v>2016</v>
      </c>
    </row>
    <row r="3417" spans="1:22" ht="60" x14ac:dyDescent="0.25">
      <c r="A3417">
        <v>3404</v>
      </c>
      <c r="B3417" s="3" t="s">
        <v>3403</v>
      </c>
      <c r="C3417" s="3" t="s">
        <v>7514</v>
      </c>
      <c r="D3417" s="6">
        <v>500</v>
      </c>
      <c r="E3417" s="8">
        <v>610</v>
      </c>
      <c r="F3417" s="8">
        <f t="shared" si="319"/>
        <v>555</v>
      </c>
      <c r="G3417" t="s">
        <v>8218</v>
      </c>
      <c r="H3417" t="s">
        <v>8223</v>
      </c>
      <c r="I3417" t="s">
        <v>8245</v>
      </c>
      <c r="J3417">
        <v>1434542702</v>
      </c>
      <c r="K3417">
        <v>1432814702</v>
      </c>
      <c r="L3417" t="b">
        <v>0</v>
      </c>
      <c r="M3417">
        <v>3</v>
      </c>
      <c r="N3417" t="b">
        <v>1</v>
      </c>
      <c r="O3417" t="s">
        <v>8269</v>
      </c>
      <c r="P3417">
        <f t="shared" si="320"/>
        <v>122</v>
      </c>
      <c r="Q3417">
        <f t="shared" si="321"/>
        <v>203.33</v>
      </c>
      <c r="R3417" s="10" t="s">
        <v>8314</v>
      </c>
      <c r="S3417" t="s">
        <v>8315</v>
      </c>
      <c r="T3417" s="14">
        <f t="shared" si="322"/>
        <v>42152.503495370373</v>
      </c>
      <c r="U3417" s="14">
        <f t="shared" si="323"/>
        <v>42172.503495370373</v>
      </c>
      <c r="V3417">
        <f t="shared" si="324"/>
        <v>2015</v>
      </c>
    </row>
    <row r="3418" spans="1:22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 t="shared" si="319"/>
        <v>4392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320"/>
        <v>120</v>
      </c>
      <c r="Q3418">
        <f t="shared" si="321"/>
        <v>159.47</v>
      </c>
      <c r="R3418" s="10" t="s">
        <v>8314</v>
      </c>
      <c r="S3418" t="s">
        <v>8315</v>
      </c>
      <c r="T3418" s="14">
        <f t="shared" si="322"/>
        <v>42089.412557870368</v>
      </c>
      <c r="U3418" s="14">
        <f t="shared" si="323"/>
        <v>42117.770833333328</v>
      </c>
      <c r="V3418">
        <f t="shared" si="324"/>
        <v>2015</v>
      </c>
    </row>
    <row r="3419" spans="1:22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 t="shared" si="319"/>
        <v>1700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320"/>
        <v>100</v>
      </c>
      <c r="Q3419">
        <f t="shared" si="321"/>
        <v>37.78</v>
      </c>
      <c r="R3419" s="10" t="s">
        <v>8314</v>
      </c>
      <c r="S3419" t="s">
        <v>8315</v>
      </c>
      <c r="T3419" s="14">
        <f t="shared" si="322"/>
        <v>41894.91375</v>
      </c>
      <c r="U3419" s="14">
        <f t="shared" si="323"/>
        <v>41938.029861111114</v>
      </c>
      <c r="V3419">
        <f t="shared" si="324"/>
        <v>2014</v>
      </c>
    </row>
    <row r="3420" spans="1:22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 t="shared" si="319"/>
        <v>4018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320"/>
        <v>101</v>
      </c>
      <c r="Q3420">
        <f t="shared" si="321"/>
        <v>72.05</v>
      </c>
      <c r="R3420" s="10" t="s">
        <v>8314</v>
      </c>
      <c r="S3420" t="s">
        <v>8315</v>
      </c>
      <c r="T3420" s="14">
        <f t="shared" si="322"/>
        <v>41752.83457175926</v>
      </c>
      <c r="U3420" s="14">
        <f t="shared" si="323"/>
        <v>41782.83457175926</v>
      </c>
      <c r="V3420">
        <f t="shared" si="324"/>
        <v>2014</v>
      </c>
    </row>
    <row r="3421" spans="1:22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 t="shared" ref="F3421:F3484" si="325">ROUND(AVERAGE(D3421:E3421),0)</f>
        <v>2840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ref="P3421:P3484" si="326">ROUND(E3421/D3421*100,0)</f>
        <v>107</v>
      </c>
      <c r="Q3421">
        <f t="shared" ref="Q3421:Q3484" si="327">IFERROR(ROUND(E3421/M3421,2),0)</f>
        <v>63.7</v>
      </c>
      <c r="R3421" s="10" t="s">
        <v>8314</v>
      </c>
      <c r="S3421" t="s">
        <v>8315</v>
      </c>
      <c r="T3421" s="14">
        <f t="shared" ref="T3421:T3484" si="328">(((K3421/60)/60)/24)+DATE(1970,1,1)</f>
        <v>42448.821585648147</v>
      </c>
      <c r="U3421" s="14">
        <f t="shared" ref="U3421:U3484" si="329">(((J3421/60)/60)/24)+DATE(1970,1,1)</f>
        <v>42466.895833333328</v>
      </c>
      <c r="V3421">
        <f t="shared" ref="V3421:V3484" si="330">YEAR(T3421)</f>
        <v>2016</v>
      </c>
    </row>
    <row r="3422" spans="1:22" ht="45" x14ac:dyDescent="0.25">
      <c r="A3422">
        <v>3408</v>
      </c>
      <c r="B3422" s="3" t="s">
        <v>3407</v>
      </c>
      <c r="C3422" s="3" t="s">
        <v>7518</v>
      </c>
      <c r="D3422" s="6">
        <v>500</v>
      </c>
      <c r="E3422" s="8">
        <v>1055</v>
      </c>
      <c r="F3422" s="8">
        <f t="shared" si="325"/>
        <v>778</v>
      </c>
      <c r="G3422" t="s">
        <v>8218</v>
      </c>
      <c r="H3422" t="s">
        <v>8223</v>
      </c>
      <c r="I3422" t="s">
        <v>8245</v>
      </c>
      <c r="J3422">
        <v>1405727304</v>
      </c>
      <c r="K3422">
        <v>1403135304</v>
      </c>
      <c r="L3422" t="b">
        <v>0</v>
      </c>
      <c r="M3422">
        <v>18</v>
      </c>
      <c r="N3422" t="b">
        <v>1</v>
      </c>
      <c r="O3422" t="s">
        <v>8269</v>
      </c>
      <c r="P3422">
        <f t="shared" si="326"/>
        <v>211</v>
      </c>
      <c r="Q3422">
        <f t="shared" si="327"/>
        <v>58.61</v>
      </c>
      <c r="R3422" s="10" t="s">
        <v>8314</v>
      </c>
      <c r="S3422" t="s">
        <v>8315</v>
      </c>
      <c r="T3422" s="14">
        <f t="shared" si="328"/>
        <v>41808.991944444446</v>
      </c>
      <c r="U3422" s="14">
        <f t="shared" si="329"/>
        <v>41838.991944444446</v>
      </c>
      <c r="V3422">
        <f t="shared" si="330"/>
        <v>2014</v>
      </c>
    </row>
    <row r="3423" spans="1:22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 t="shared" si="325"/>
        <v>10058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326"/>
        <v>101</v>
      </c>
      <c r="Q3423">
        <f t="shared" si="327"/>
        <v>103.21</v>
      </c>
      <c r="R3423" s="10" t="s">
        <v>8314</v>
      </c>
      <c r="S3423" t="s">
        <v>8315</v>
      </c>
      <c r="T3423" s="14">
        <f t="shared" si="328"/>
        <v>42037.791238425925</v>
      </c>
      <c r="U3423" s="14">
        <f t="shared" si="329"/>
        <v>42067.791238425925</v>
      </c>
      <c r="V3423">
        <f t="shared" si="330"/>
        <v>2015</v>
      </c>
    </row>
    <row r="3424" spans="1:22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 t="shared" si="325"/>
        <v>3137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326"/>
        <v>109</v>
      </c>
      <c r="Q3424">
        <f t="shared" si="327"/>
        <v>71.150000000000006</v>
      </c>
      <c r="R3424" s="10" t="s">
        <v>8314</v>
      </c>
      <c r="S3424" t="s">
        <v>8315</v>
      </c>
      <c r="T3424" s="14">
        <f t="shared" si="328"/>
        <v>42323.562222222223</v>
      </c>
      <c r="U3424" s="14">
        <f t="shared" si="329"/>
        <v>42352</v>
      </c>
      <c r="V3424">
        <f t="shared" si="330"/>
        <v>2015</v>
      </c>
    </row>
    <row r="3425" spans="1:22" ht="45" x14ac:dyDescent="0.25">
      <c r="A3425">
        <v>3409</v>
      </c>
      <c r="B3425" s="3" t="s">
        <v>3408</v>
      </c>
      <c r="C3425" s="3" t="s">
        <v>7519</v>
      </c>
      <c r="D3425" s="6">
        <v>500</v>
      </c>
      <c r="E3425" s="8">
        <v>618</v>
      </c>
      <c r="F3425" s="8">
        <f t="shared" si="325"/>
        <v>559</v>
      </c>
      <c r="G3425" t="s">
        <v>8218</v>
      </c>
      <c r="H3425" t="s">
        <v>8224</v>
      </c>
      <c r="I3425" t="s">
        <v>8246</v>
      </c>
      <c r="J3425">
        <v>1469998680</v>
      </c>
      <c r="K3425">
        <v>1466710358</v>
      </c>
      <c r="L3425" t="b">
        <v>0</v>
      </c>
      <c r="M3425">
        <v>21</v>
      </c>
      <c r="N3425" t="b">
        <v>1</v>
      </c>
      <c r="O3425" t="s">
        <v>8269</v>
      </c>
      <c r="P3425">
        <f t="shared" si="326"/>
        <v>124</v>
      </c>
      <c r="Q3425">
        <f t="shared" si="327"/>
        <v>29.43</v>
      </c>
      <c r="R3425" s="10" t="s">
        <v>8314</v>
      </c>
      <c r="S3425" t="s">
        <v>8315</v>
      </c>
      <c r="T3425" s="14">
        <f t="shared" si="328"/>
        <v>42544.814328703709</v>
      </c>
      <c r="U3425" s="14">
        <f t="shared" si="329"/>
        <v>42582.873611111107</v>
      </c>
      <c r="V3425">
        <f t="shared" si="330"/>
        <v>2016</v>
      </c>
    </row>
    <row r="3426" spans="1:22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 t="shared" si="325"/>
        <v>6108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326"/>
        <v>104</v>
      </c>
      <c r="Q3426">
        <f t="shared" si="327"/>
        <v>81.78</v>
      </c>
      <c r="R3426" s="10" t="s">
        <v>8314</v>
      </c>
      <c r="S3426" t="s">
        <v>8315</v>
      </c>
      <c r="T3426" s="14">
        <f t="shared" si="328"/>
        <v>42018.676898148144</v>
      </c>
      <c r="U3426" s="14">
        <f t="shared" si="329"/>
        <v>42040.290972222225</v>
      </c>
      <c r="V3426">
        <f t="shared" si="330"/>
        <v>2015</v>
      </c>
    </row>
    <row r="3427" spans="1:22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 t="shared" si="325"/>
        <v>30446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326"/>
        <v>103</v>
      </c>
      <c r="Q3427">
        <f t="shared" si="327"/>
        <v>297.02999999999997</v>
      </c>
      <c r="R3427" s="10" t="s">
        <v>8314</v>
      </c>
      <c r="S3427" t="s">
        <v>8315</v>
      </c>
      <c r="T3427" s="14">
        <f t="shared" si="328"/>
        <v>41884.617314814815</v>
      </c>
      <c r="U3427" s="14">
        <f t="shared" si="329"/>
        <v>41916.617314814815</v>
      </c>
      <c r="V3427">
        <f t="shared" si="330"/>
        <v>2014</v>
      </c>
    </row>
    <row r="3428" spans="1:22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 t="shared" si="325"/>
        <v>3903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326"/>
        <v>108</v>
      </c>
      <c r="Q3428">
        <f t="shared" si="327"/>
        <v>46.61</v>
      </c>
      <c r="R3428" s="10" t="s">
        <v>8314</v>
      </c>
      <c r="S3428" t="s">
        <v>8315</v>
      </c>
      <c r="T3428" s="14">
        <f t="shared" si="328"/>
        <v>41884.056747685187</v>
      </c>
      <c r="U3428" s="14">
        <f t="shared" si="329"/>
        <v>41903.083333333336</v>
      </c>
      <c r="V3428">
        <f t="shared" si="330"/>
        <v>2014</v>
      </c>
    </row>
    <row r="3429" spans="1:22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 t="shared" si="325"/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326"/>
        <v>100</v>
      </c>
      <c r="Q3429">
        <f t="shared" si="327"/>
        <v>51.72</v>
      </c>
      <c r="R3429" s="10" t="s">
        <v>8314</v>
      </c>
      <c r="S3429" t="s">
        <v>8315</v>
      </c>
      <c r="T3429" s="14">
        <f t="shared" si="328"/>
        <v>41792.645277777774</v>
      </c>
      <c r="U3429" s="14">
        <f t="shared" si="329"/>
        <v>41822.645277777774</v>
      </c>
      <c r="V3429">
        <f t="shared" si="330"/>
        <v>2014</v>
      </c>
    </row>
    <row r="3430" spans="1:22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 t="shared" si="325"/>
        <v>2028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326"/>
        <v>103</v>
      </c>
      <c r="Q3430">
        <f t="shared" si="327"/>
        <v>40.29</v>
      </c>
      <c r="R3430" s="10" t="s">
        <v>8314</v>
      </c>
      <c r="S3430" t="s">
        <v>8315</v>
      </c>
      <c r="T3430" s="14">
        <f t="shared" si="328"/>
        <v>42038.720451388886</v>
      </c>
      <c r="U3430" s="14">
        <f t="shared" si="329"/>
        <v>42063.708333333328</v>
      </c>
      <c r="V3430">
        <f t="shared" si="330"/>
        <v>2015</v>
      </c>
    </row>
    <row r="3431" spans="1:22" ht="60" x14ac:dyDescent="0.25">
      <c r="A3431">
        <v>3413</v>
      </c>
      <c r="B3431" s="3" t="s">
        <v>3412</v>
      </c>
      <c r="C3431" s="3" t="s">
        <v>7523</v>
      </c>
      <c r="D3431" s="6">
        <v>500</v>
      </c>
      <c r="E3431" s="8">
        <v>650</v>
      </c>
      <c r="F3431" s="8">
        <f t="shared" si="325"/>
        <v>575</v>
      </c>
      <c r="G3431" t="s">
        <v>8218</v>
      </c>
      <c r="H3431" t="s">
        <v>8223</v>
      </c>
      <c r="I3431" t="s">
        <v>8245</v>
      </c>
      <c r="J3431">
        <v>1425099540</v>
      </c>
      <c r="K3431">
        <v>1424280938</v>
      </c>
      <c r="L3431" t="b">
        <v>0</v>
      </c>
      <c r="M3431">
        <v>14</v>
      </c>
      <c r="N3431" t="b">
        <v>1</v>
      </c>
      <c r="O3431" t="s">
        <v>8269</v>
      </c>
      <c r="P3431">
        <f t="shared" si="326"/>
        <v>130</v>
      </c>
      <c r="Q3431">
        <f t="shared" si="327"/>
        <v>46.43</v>
      </c>
      <c r="R3431" s="10" t="s">
        <v>8314</v>
      </c>
      <c r="S3431" t="s">
        <v>8315</v>
      </c>
      <c r="T3431" s="14">
        <f t="shared" si="328"/>
        <v>42053.733078703706</v>
      </c>
      <c r="U3431" s="14">
        <f t="shared" si="329"/>
        <v>42063.207638888889</v>
      </c>
      <c r="V3431">
        <f t="shared" si="330"/>
        <v>2015</v>
      </c>
    </row>
    <row r="3432" spans="1:22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 t="shared" si="325"/>
        <v>2085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326"/>
        <v>109</v>
      </c>
      <c r="Q3432">
        <f t="shared" si="327"/>
        <v>30.15</v>
      </c>
      <c r="R3432" s="10" t="s">
        <v>8314</v>
      </c>
      <c r="S3432" t="s">
        <v>8315</v>
      </c>
      <c r="T3432" s="14">
        <f t="shared" si="328"/>
        <v>41820.945613425924</v>
      </c>
      <c r="U3432" s="14">
        <f t="shared" si="329"/>
        <v>41850.945613425924</v>
      </c>
      <c r="V3432">
        <f t="shared" si="330"/>
        <v>2014</v>
      </c>
    </row>
    <row r="3433" spans="1:22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 t="shared" si="325"/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326"/>
        <v>100</v>
      </c>
      <c r="Q3433">
        <f t="shared" si="327"/>
        <v>95.24</v>
      </c>
      <c r="R3433" s="10" t="s">
        <v>8314</v>
      </c>
      <c r="S3433" t="s">
        <v>8315</v>
      </c>
      <c r="T3433" s="14">
        <f t="shared" si="328"/>
        <v>41839.730937500004</v>
      </c>
      <c r="U3433" s="14">
        <f t="shared" si="329"/>
        <v>41869.730937500004</v>
      </c>
      <c r="V3433">
        <f t="shared" si="330"/>
        <v>2014</v>
      </c>
    </row>
    <row r="3434" spans="1:22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 t="shared" si="325"/>
        <v>2097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326"/>
        <v>110</v>
      </c>
      <c r="Q3434">
        <f t="shared" si="327"/>
        <v>52.21</v>
      </c>
      <c r="R3434" s="10" t="s">
        <v>8314</v>
      </c>
      <c r="S3434" t="s">
        <v>8315</v>
      </c>
      <c r="T3434" s="14">
        <f t="shared" si="328"/>
        <v>42380.581180555557</v>
      </c>
      <c r="U3434" s="14">
        <f t="shared" si="329"/>
        <v>42405.916666666672</v>
      </c>
      <c r="V3434">
        <f t="shared" si="330"/>
        <v>2016</v>
      </c>
    </row>
    <row r="3435" spans="1:22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 t="shared" si="325"/>
        <v>9513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326"/>
        <v>100</v>
      </c>
      <c r="Q3435">
        <f t="shared" si="327"/>
        <v>134.15</v>
      </c>
      <c r="R3435" s="10" t="s">
        <v>8314</v>
      </c>
      <c r="S3435" t="s">
        <v>8315</v>
      </c>
      <c r="T3435" s="14">
        <f t="shared" si="328"/>
        <v>41776.063136574077</v>
      </c>
      <c r="U3435" s="14">
        <f t="shared" si="329"/>
        <v>41807.125</v>
      </c>
      <c r="V3435">
        <f t="shared" si="330"/>
        <v>2014</v>
      </c>
    </row>
    <row r="3436" spans="1:22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 t="shared" si="325"/>
        <v>10278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326"/>
        <v>106</v>
      </c>
      <c r="Q3436">
        <f t="shared" si="327"/>
        <v>62.83</v>
      </c>
      <c r="R3436" s="10" t="s">
        <v>8314</v>
      </c>
      <c r="S3436" t="s">
        <v>8315</v>
      </c>
      <c r="T3436" s="14">
        <f t="shared" si="328"/>
        <v>41800.380428240744</v>
      </c>
      <c r="U3436" s="14">
        <f t="shared" si="329"/>
        <v>41830.380428240744</v>
      </c>
      <c r="V3436">
        <f t="shared" si="330"/>
        <v>2014</v>
      </c>
    </row>
    <row r="3437" spans="1:22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 t="shared" si="325"/>
        <v>1060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326"/>
        <v>112</v>
      </c>
      <c r="Q3437">
        <f t="shared" si="327"/>
        <v>58.95</v>
      </c>
      <c r="R3437" s="10" t="s">
        <v>8314</v>
      </c>
      <c r="S3437" t="s">
        <v>8315</v>
      </c>
      <c r="T3437" s="14">
        <f t="shared" si="328"/>
        <v>42572.61681712963</v>
      </c>
      <c r="U3437" s="14">
        <f t="shared" si="329"/>
        <v>42589.125</v>
      </c>
      <c r="V3437">
        <f t="shared" si="330"/>
        <v>2016</v>
      </c>
    </row>
    <row r="3438" spans="1:22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 t="shared" si="325"/>
        <v>5148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326"/>
        <v>106</v>
      </c>
      <c r="Q3438">
        <f t="shared" si="327"/>
        <v>143.11000000000001</v>
      </c>
      <c r="R3438" s="10" t="s">
        <v>8314</v>
      </c>
      <c r="S3438" t="s">
        <v>8315</v>
      </c>
      <c r="T3438" s="14">
        <f t="shared" si="328"/>
        <v>41851.541585648149</v>
      </c>
      <c r="U3438" s="14">
        <f t="shared" si="329"/>
        <v>41872.686111111114</v>
      </c>
      <c r="V3438">
        <f t="shared" si="330"/>
        <v>2014</v>
      </c>
    </row>
    <row r="3439" spans="1:22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 t="shared" si="325"/>
        <v>3015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326"/>
        <v>101</v>
      </c>
      <c r="Q3439">
        <f t="shared" si="327"/>
        <v>84.17</v>
      </c>
      <c r="R3439" s="10" t="s">
        <v>8314</v>
      </c>
      <c r="S3439" t="s">
        <v>8315</v>
      </c>
      <c r="T3439" s="14">
        <f t="shared" si="328"/>
        <v>42205.710879629631</v>
      </c>
      <c r="U3439" s="14">
        <f t="shared" si="329"/>
        <v>42235.710879629631</v>
      </c>
      <c r="V3439">
        <f t="shared" si="330"/>
        <v>2015</v>
      </c>
    </row>
    <row r="3440" spans="1:22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 t="shared" si="325"/>
        <v>2553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326"/>
        <v>104</v>
      </c>
      <c r="Q3440">
        <f t="shared" si="327"/>
        <v>186.07</v>
      </c>
      <c r="R3440" s="10" t="s">
        <v>8314</v>
      </c>
      <c r="S3440" t="s">
        <v>8315</v>
      </c>
      <c r="T3440" s="14">
        <f t="shared" si="328"/>
        <v>42100.927858796291</v>
      </c>
      <c r="U3440" s="14">
        <f t="shared" si="329"/>
        <v>42126.875</v>
      </c>
      <c r="V3440">
        <f t="shared" si="330"/>
        <v>2015</v>
      </c>
    </row>
    <row r="3441" spans="1:22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 t="shared" si="325"/>
        <v>1408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326"/>
        <v>135</v>
      </c>
      <c r="Q3441">
        <f t="shared" si="327"/>
        <v>89.79</v>
      </c>
      <c r="R3441" s="10" t="s">
        <v>8314</v>
      </c>
      <c r="S3441" t="s">
        <v>8315</v>
      </c>
      <c r="T3441" s="14">
        <f t="shared" si="328"/>
        <v>42374.911226851851</v>
      </c>
      <c r="U3441" s="14">
        <f t="shared" si="329"/>
        <v>42388.207638888889</v>
      </c>
      <c r="V3441">
        <f t="shared" si="330"/>
        <v>2016</v>
      </c>
    </row>
    <row r="3442" spans="1:22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 t="shared" si="325"/>
        <v>5130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326"/>
        <v>105</v>
      </c>
      <c r="Q3442">
        <f t="shared" si="327"/>
        <v>64.16</v>
      </c>
      <c r="R3442" s="10" t="s">
        <v>8314</v>
      </c>
      <c r="S3442" t="s">
        <v>8315</v>
      </c>
      <c r="T3442" s="14">
        <f t="shared" si="328"/>
        <v>41809.12300925926</v>
      </c>
      <c r="U3442" s="14">
        <f t="shared" si="329"/>
        <v>41831.677083333336</v>
      </c>
      <c r="V3442">
        <f t="shared" si="330"/>
        <v>2014</v>
      </c>
    </row>
    <row r="3443" spans="1:22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 t="shared" si="325"/>
        <v>2533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326"/>
        <v>103</v>
      </c>
      <c r="Q3443">
        <f t="shared" si="327"/>
        <v>59.65</v>
      </c>
      <c r="R3443" s="10" t="s">
        <v>8314</v>
      </c>
      <c r="S3443" t="s">
        <v>8315</v>
      </c>
      <c r="T3443" s="14">
        <f t="shared" si="328"/>
        <v>42294.429641203707</v>
      </c>
      <c r="U3443" s="14">
        <f t="shared" si="329"/>
        <v>42321.845138888893</v>
      </c>
      <c r="V3443">
        <f t="shared" si="330"/>
        <v>2015</v>
      </c>
    </row>
    <row r="3444" spans="1:22" ht="60" x14ac:dyDescent="0.25">
      <c r="A3444">
        <v>3450</v>
      </c>
      <c r="B3444" s="3" t="s">
        <v>3449</v>
      </c>
      <c r="C3444" s="3" t="s">
        <v>7560</v>
      </c>
      <c r="D3444" s="6">
        <v>500</v>
      </c>
      <c r="E3444" s="8">
        <v>760</v>
      </c>
      <c r="F3444" s="8">
        <f t="shared" si="325"/>
        <v>630</v>
      </c>
      <c r="G3444" t="s">
        <v>8218</v>
      </c>
      <c r="H3444" t="s">
        <v>8224</v>
      </c>
      <c r="I3444" t="s">
        <v>8246</v>
      </c>
      <c r="J3444">
        <v>1427990071</v>
      </c>
      <c r="K3444">
        <v>1422809671</v>
      </c>
      <c r="L3444" t="b">
        <v>0</v>
      </c>
      <c r="M3444">
        <v>39</v>
      </c>
      <c r="N3444" t="b">
        <v>1</v>
      </c>
      <c r="O3444" t="s">
        <v>8269</v>
      </c>
      <c r="P3444">
        <f t="shared" si="326"/>
        <v>152</v>
      </c>
      <c r="Q3444">
        <f t="shared" si="327"/>
        <v>19.489999999999998</v>
      </c>
      <c r="R3444" s="10" t="s">
        <v>8314</v>
      </c>
      <c r="S3444" t="s">
        <v>8315</v>
      </c>
      <c r="T3444" s="14">
        <f t="shared" si="328"/>
        <v>42036.704525462963</v>
      </c>
      <c r="U3444" s="14">
        <f t="shared" si="329"/>
        <v>42096.662858796291</v>
      </c>
      <c r="V3444">
        <f t="shared" si="330"/>
        <v>2015</v>
      </c>
    </row>
    <row r="3445" spans="1:22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 t="shared" si="325"/>
        <v>1428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326"/>
        <v>186</v>
      </c>
      <c r="Q3445">
        <f t="shared" si="327"/>
        <v>41.22</v>
      </c>
      <c r="R3445" s="10" t="s">
        <v>8314</v>
      </c>
      <c r="S3445" t="s">
        <v>8315</v>
      </c>
      <c r="T3445" s="14">
        <f t="shared" si="328"/>
        <v>41861.524837962963</v>
      </c>
      <c r="U3445" s="14">
        <f t="shared" si="329"/>
        <v>41891.524837962963</v>
      </c>
      <c r="V3445">
        <f t="shared" si="330"/>
        <v>2014</v>
      </c>
    </row>
    <row r="3446" spans="1:22" ht="60" x14ac:dyDescent="0.25">
      <c r="A3446">
        <v>3459</v>
      </c>
      <c r="B3446" s="3" t="s">
        <v>3458</v>
      </c>
      <c r="C3446" s="3" t="s">
        <v>7569</v>
      </c>
      <c r="D3446" s="6">
        <v>500</v>
      </c>
      <c r="E3446" s="8">
        <v>631</v>
      </c>
      <c r="F3446" s="8">
        <f t="shared" si="325"/>
        <v>566</v>
      </c>
      <c r="G3446" t="s">
        <v>8218</v>
      </c>
      <c r="H3446" t="s">
        <v>8224</v>
      </c>
      <c r="I3446" t="s">
        <v>8246</v>
      </c>
      <c r="J3446">
        <v>1463743860</v>
      </c>
      <c r="K3446">
        <v>1461151860</v>
      </c>
      <c r="L3446" t="b">
        <v>0</v>
      </c>
      <c r="M3446">
        <v>36</v>
      </c>
      <c r="N3446" t="b">
        <v>1</v>
      </c>
      <c r="O3446" t="s">
        <v>8269</v>
      </c>
      <c r="P3446">
        <f t="shared" si="326"/>
        <v>126</v>
      </c>
      <c r="Q3446">
        <f t="shared" si="327"/>
        <v>17.53</v>
      </c>
      <c r="R3446" s="10" t="s">
        <v>8314</v>
      </c>
      <c r="S3446" t="s">
        <v>8315</v>
      </c>
      <c r="T3446" s="14">
        <f t="shared" si="328"/>
        <v>42480.479861111111</v>
      </c>
      <c r="U3446" s="14">
        <f t="shared" si="329"/>
        <v>42510.479861111111</v>
      </c>
      <c r="V3446">
        <f t="shared" si="330"/>
        <v>2016</v>
      </c>
    </row>
    <row r="3447" spans="1:22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 t="shared" si="325"/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326"/>
        <v>100</v>
      </c>
      <c r="Q3447">
        <f t="shared" si="327"/>
        <v>64.52</v>
      </c>
      <c r="R3447" s="10" t="s">
        <v>8314</v>
      </c>
      <c r="S3447" t="s">
        <v>8315</v>
      </c>
      <c r="T3447" s="14">
        <f t="shared" si="328"/>
        <v>42272.530509259261</v>
      </c>
      <c r="U3447" s="14">
        <f t="shared" si="329"/>
        <v>42300.530509259261</v>
      </c>
      <c r="V3447">
        <f t="shared" si="330"/>
        <v>2015</v>
      </c>
    </row>
    <row r="3448" spans="1:22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 t="shared" si="325"/>
        <v>1041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326"/>
        <v>108</v>
      </c>
      <c r="Q3448">
        <f t="shared" si="327"/>
        <v>43.28</v>
      </c>
      <c r="R3448" s="10" t="s">
        <v>8314</v>
      </c>
      <c r="S3448" t="s">
        <v>8315</v>
      </c>
      <c r="T3448" s="14">
        <f t="shared" si="328"/>
        <v>42016.832465277781</v>
      </c>
      <c r="U3448" s="14">
        <f t="shared" si="329"/>
        <v>42040.513888888891</v>
      </c>
      <c r="V3448">
        <f t="shared" si="330"/>
        <v>2015</v>
      </c>
    </row>
    <row r="3449" spans="1:22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 t="shared" si="325"/>
        <v>1039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326"/>
        <v>108</v>
      </c>
      <c r="Q3449">
        <f t="shared" si="327"/>
        <v>77</v>
      </c>
      <c r="R3449" s="10" t="s">
        <v>8314</v>
      </c>
      <c r="S3449" t="s">
        <v>8315</v>
      </c>
      <c r="T3449" s="14">
        <f t="shared" si="328"/>
        <v>42402.889027777783</v>
      </c>
      <c r="U3449" s="14">
        <f t="shared" si="329"/>
        <v>42447.847361111111</v>
      </c>
      <c r="V3449">
        <f t="shared" si="330"/>
        <v>2016</v>
      </c>
    </row>
    <row r="3450" spans="1:22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 t="shared" si="325"/>
        <v>2203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326"/>
        <v>110</v>
      </c>
      <c r="Q3450">
        <f t="shared" si="327"/>
        <v>51.22</v>
      </c>
      <c r="R3450" s="10" t="s">
        <v>8314</v>
      </c>
      <c r="S3450" t="s">
        <v>8315</v>
      </c>
      <c r="T3450" s="14">
        <f t="shared" si="328"/>
        <v>41960.119085648148</v>
      </c>
      <c r="U3450" s="14">
        <f t="shared" si="329"/>
        <v>41990.119085648148</v>
      </c>
      <c r="V3450">
        <f t="shared" si="330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 t="shared" si="325"/>
        <v>1083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326"/>
        <v>171</v>
      </c>
      <c r="Q3451">
        <f t="shared" si="327"/>
        <v>68.25</v>
      </c>
      <c r="R3451" s="10" t="s">
        <v>8314</v>
      </c>
      <c r="S3451" t="s">
        <v>8315</v>
      </c>
      <c r="T3451" s="14">
        <f t="shared" si="328"/>
        <v>42532.052523148144</v>
      </c>
      <c r="U3451" s="14">
        <f t="shared" si="329"/>
        <v>42560.166666666672</v>
      </c>
      <c r="V3451">
        <f t="shared" si="330"/>
        <v>2016</v>
      </c>
    </row>
    <row r="3452" spans="1:22" ht="45" x14ac:dyDescent="0.25">
      <c r="A3452">
        <v>3460</v>
      </c>
      <c r="B3452" s="3" t="s">
        <v>3459</v>
      </c>
      <c r="C3452" s="3" t="s">
        <v>7570</v>
      </c>
      <c r="D3452" s="6">
        <v>500</v>
      </c>
      <c r="E3452" s="8">
        <v>950</v>
      </c>
      <c r="F3452" s="8">
        <f t="shared" si="325"/>
        <v>725</v>
      </c>
      <c r="G3452" t="s">
        <v>8218</v>
      </c>
      <c r="H3452" t="s">
        <v>8224</v>
      </c>
      <c r="I3452" t="s">
        <v>8246</v>
      </c>
      <c r="J3452">
        <v>1408106352</v>
      </c>
      <c r="K3452">
        <v>1406896752</v>
      </c>
      <c r="L3452" t="b">
        <v>0</v>
      </c>
      <c r="M3452">
        <v>19</v>
      </c>
      <c r="N3452" t="b">
        <v>1</v>
      </c>
      <c r="O3452" t="s">
        <v>8269</v>
      </c>
      <c r="P3452">
        <f t="shared" si="326"/>
        <v>190</v>
      </c>
      <c r="Q3452">
        <f t="shared" si="327"/>
        <v>50</v>
      </c>
      <c r="R3452" s="10" t="s">
        <v>8314</v>
      </c>
      <c r="S3452" t="s">
        <v>8315</v>
      </c>
      <c r="T3452" s="14">
        <f t="shared" si="328"/>
        <v>41852.527222222219</v>
      </c>
      <c r="U3452" s="14">
        <f t="shared" si="329"/>
        <v>41866.527222222219</v>
      </c>
      <c r="V3452">
        <f t="shared" si="330"/>
        <v>2014</v>
      </c>
    </row>
    <row r="3453" spans="1:22" ht="60" x14ac:dyDescent="0.25">
      <c r="A3453">
        <v>3461</v>
      </c>
      <c r="B3453" s="3" t="s">
        <v>3460</v>
      </c>
      <c r="C3453" s="3" t="s">
        <v>7571</v>
      </c>
      <c r="D3453" s="6">
        <v>500</v>
      </c>
      <c r="E3453" s="8">
        <v>695</v>
      </c>
      <c r="F3453" s="8">
        <f t="shared" si="325"/>
        <v>598</v>
      </c>
      <c r="G3453" t="s">
        <v>8218</v>
      </c>
      <c r="H3453" t="s">
        <v>8223</v>
      </c>
      <c r="I3453" t="s">
        <v>8245</v>
      </c>
      <c r="J3453">
        <v>1477710000</v>
      </c>
      <c r="K3453">
        <v>1475248279</v>
      </c>
      <c r="L3453" t="b">
        <v>0</v>
      </c>
      <c r="M3453">
        <v>12</v>
      </c>
      <c r="N3453" t="b">
        <v>1</v>
      </c>
      <c r="O3453" t="s">
        <v>8269</v>
      </c>
      <c r="P3453">
        <f t="shared" si="326"/>
        <v>139</v>
      </c>
      <c r="Q3453">
        <f t="shared" si="327"/>
        <v>57.92</v>
      </c>
      <c r="R3453" s="10" t="s">
        <v>8314</v>
      </c>
      <c r="S3453" t="s">
        <v>8315</v>
      </c>
      <c r="T3453" s="14">
        <f t="shared" si="328"/>
        <v>42643.632858796293</v>
      </c>
      <c r="U3453" s="14">
        <f t="shared" si="329"/>
        <v>42672.125</v>
      </c>
      <c r="V3453">
        <f t="shared" si="330"/>
        <v>2016</v>
      </c>
    </row>
    <row r="3454" spans="1:22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 t="shared" si="325"/>
        <v>1266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326"/>
        <v>153</v>
      </c>
      <c r="Q3454">
        <f t="shared" si="327"/>
        <v>41.41</v>
      </c>
      <c r="R3454" s="10" t="s">
        <v>8314</v>
      </c>
      <c r="S3454" t="s">
        <v>8315</v>
      </c>
      <c r="T3454" s="14">
        <f t="shared" si="328"/>
        <v>41820.639189814814</v>
      </c>
      <c r="U3454" s="14">
        <f t="shared" si="329"/>
        <v>41843.165972222225</v>
      </c>
      <c r="V3454">
        <f t="shared" si="330"/>
        <v>2014</v>
      </c>
    </row>
    <row r="3455" spans="1:22" ht="60" x14ac:dyDescent="0.25">
      <c r="A3455">
        <v>3471</v>
      </c>
      <c r="B3455" s="3" t="s">
        <v>3470</v>
      </c>
      <c r="C3455" s="3" t="s">
        <v>7581</v>
      </c>
      <c r="D3455" s="6">
        <v>500</v>
      </c>
      <c r="E3455" s="8">
        <v>1073</v>
      </c>
      <c r="F3455" s="8">
        <f t="shared" si="325"/>
        <v>787</v>
      </c>
      <c r="G3455" t="s">
        <v>8218</v>
      </c>
      <c r="H3455" t="s">
        <v>8224</v>
      </c>
      <c r="I3455" t="s">
        <v>8246</v>
      </c>
      <c r="J3455">
        <v>1409515200</v>
      </c>
      <c r="K3455">
        <v>1405971690</v>
      </c>
      <c r="L3455" t="b">
        <v>0</v>
      </c>
      <c r="M3455">
        <v>30</v>
      </c>
      <c r="N3455" t="b">
        <v>1</v>
      </c>
      <c r="O3455" t="s">
        <v>8269</v>
      </c>
      <c r="P3455">
        <f t="shared" si="326"/>
        <v>215</v>
      </c>
      <c r="Q3455">
        <f t="shared" si="327"/>
        <v>35.770000000000003</v>
      </c>
      <c r="R3455" s="10" t="s">
        <v>8314</v>
      </c>
      <c r="S3455" t="s">
        <v>8315</v>
      </c>
      <c r="T3455" s="14">
        <f t="shared" si="328"/>
        <v>41841.820486111108</v>
      </c>
      <c r="U3455" s="14">
        <f t="shared" si="329"/>
        <v>41882.833333333336</v>
      </c>
      <c r="V3455">
        <f t="shared" si="330"/>
        <v>2014</v>
      </c>
    </row>
    <row r="3456" spans="1:22" ht="60" x14ac:dyDescent="0.25">
      <c r="A3456">
        <v>3491</v>
      </c>
      <c r="B3456" s="3" t="s">
        <v>3490</v>
      </c>
      <c r="C3456" s="3" t="s">
        <v>7601</v>
      </c>
      <c r="D3456" s="6">
        <v>500</v>
      </c>
      <c r="E3456" s="8">
        <v>791</v>
      </c>
      <c r="F3456" s="8">
        <f t="shared" si="325"/>
        <v>646</v>
      </c>
      <c r="G3456" t="s">
        <v>8218</v>
      </c>
      <c r="H3456" t="s">
        <v>8223</v>
      </c>
      <c r="I3456" t="s">
        <v>8245</v>
      </c>
      <c r="J3456">
        <v>1431928784</v>
      </c>
      <c r="K3456">
        <v>1430114384</v>
      </c>
      <c r="L3456" t="b">
        <v>0</v>
      </c>
      <c r="M3456">
        <v>10</v>
      </c>
      <c r="N3456" t="b">
        <v>1</v>
      </c>
      <c r="O3456" t="s">
        <v>8269</v>
      </c>
      <c r="P3456">
        <f t="shared" si="326"/>
        <v>158</v>
      </c>
      <c r="Q3456">
        <f t="shared" si="327"/>
        <v>79.099999999999994</v>
      </c>
      <c r="R3456" s="10" t="s">
        <v>8314</v>
      </c>
      <c r="S3456" t="s">
        <v>8315</v>
      </c>
      <c r="T3456" s="14">
        <f t="shared" si="328"/>
        <v>42121.249814814815</v>
      </c>
      <c r="U3456" s="14">
        <f t="shared" si="329"/>
        <v>42142.249814814815</v>
      </c>
      <c r="V3456">
        <f t="shared" si="330"/>
        <v>2015</v>
      </c>
    </row>
    <row r="3457" spans="1:22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 t="shared" si="325"/>
        <v>10033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326"/>
        <v>101</v>
      </c>
      <c r="Q3457">
        <f t="shared" si="327"/>
        <v>145.87</v>
      </c>
      <c r="R3457" s="10" t="s">
        <v>8314</v>
      </c>
      <c r="S3457" t="s">
        <v>8315</v>
      </c>
      <c r="T3457" s="14">
        <f t="shared" si="328"/>
        <v>42626.7503125</v>
      </c>
      <c r="U3457" s="14">
        <f t="shared" si="329"/>
        <v>42656.7503125</v>
      </c>
      <c r="V3457">
        <f t="shared" si="330"/>
        <v>2016</v>
      </c>
    </row>
    <row r="3458" spans="1:22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 t="shared" si="325"/>
        <v>4370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326"/>
        <v>191</v>
      </c>
      <c r="Q3458">
        <f t="shared" si="327"/>
        <v>358.69</v>
      </c>
      <c r="R3458" s="10" t="s">
        <v>8314</v>
      </c>
      <c r="S3458" t="s">
        <v>8315</v>
      </c>
      <c r="T3458" s="14">
        <f t="shared" si="328"/>
        <v>41821.205636574072</v>
      </c>
      <c r="U3458" s="14">
        <f t="shared" si="329"/>
        <v>41852.290972222225</v>
      </c>
      <c r="V3458">
        <f t="shared" si="330"/>
        <v>2014</v>
      </c>
    </row>
    <row r="3459" spans="1:22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 t="shared" si="325"/>
        <v>2402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si="326"/>
        <v>140</v>
      </c>
      <c r="Q3459">
        <f t="shared" si="327"/>
        <v>50.98</v>
      </c>
      <c r="R3459" s="10" t="s">
        <v>8314</v>
      </c>
      <c r="S3459" t="s">
        <v>8315</v>
      </c>
      <c r="T3459" s="14">
        <f t="shared" si="328"/>
        <v>42016.706678240742</v>
      </c>
      <c r="U3459" s="14">
        <f t="shared" si="329"/>
        <v>42047.249305555553</v>
      </c>
      <c r="V3459">
        <f t="shared" si="330"/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 t="shared" si="325"/>
        <v>1097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326"/>
        <v>124</v>
      </c>
      <c r="Q3460">
        <f t="shared" si="327"/>
        <v>45.04</v>
      </c>
      <c r="R3460" s="10" t="s">
        <v>8314</v>
      </c>
      <c r="S3460" t="s">
        <v>8315</v>
      </c>
      <c r="T3460" s="14">
        <f t="shared" si="328"/>
        <v>42011.202581018515</v>
      </c>
      <c r="U3460" s="14">
        <f t="shared" si="329"/>
        <v>42038.185416666667</v>
      </c>
      <c r="V3460">
        <f t="shared" si="330"/>
        <v>2015</v>
      </c>
    </row>
    <row r="3461" spans="1:22" ht="45" x14ac:dyDescent="0.25">
      <c r="A3461">
        <v>3514</v>
      </c>
      <c r="B3461" s="3" t="s">
        <v>3513</v>
      </c>
      <c r="C3461" s="3" t="s">
        <v>7624</v>
      </c>
      <c r="D3461" s="6">
        <v>500</v>
      </c>
      <c r="E3461" s="8">
        <v>550</v>
      </c>
      <c r="F3461" s="8">
        <f t="shared" si="325"/>
        <v>525</v>
      </c>
      <c r="G3461" t="s">
        <v>8218</v>
      </c>
      <c r="H3461" t="s">
        <v>8223</v>
      </c>
      <c r="I3461" t="s">
        <v>8245</v>
      </c>
      <c r="J3461">
        <v>1422853140</v>
      </c>
      <c r="K3461">
        <v>1421439552</v>
      </c>
      <c r="L3461" t="b">
        <v>0</v>
      </c>
      <c r="M3461">
        <v>10</v>
      </c>
      <c r="N3461" t="b">
        <v>1</v>
      </c>
      <c r="O3461" t="s">
        <v>8269</v>
      </c>
      <c r="P3461">
        <f t="shared" si="326"/>
        <v>110</v>
      </c>
      <c r="Q3461">
        <f t="shared" si="327"/>
        <v>55</v>
      </c>
      <c r="R3461" s="10" t="s">
        <v>8314</v>
      </c>
      <c r="S3461" t="s">
        <v>8315</v>
      </c>
      <c r="T3461" s="14">
        <f t="shared" si="328"/>
        <v>42020.846666666665</v>
      </c>
      <c r="U3461" s="14">
        <f t="shared" si="329"/>
        <v>42037.207638888889</v>
      </c>
      <c r="V3461">
        <f t="shared" si="330"/>
        <v>2015</v>
      </c>
    </row>
    <row r="3462" spans="1:22" ht="45" x14ac:dyDescent="0.25">
      <c r="A3462">
        <v>3525</v>
      </c>
      <c r="B3462" s="3" t="s">
        <v>3524</v>
      </c>
      <c r="C3462" s="3" t="s">
        <v>7635</v>
      </c>
      <c r="D3462" s="6">
        <v>500</v>
      </c>
      <c r="E3462" s="8">
        <v>530</v>
      </c>
      <c r="F3462" s="8">
        <f t="shared" si="325"/>
        <v>515</v>
      </c>
      <c r="G3462" t="s">
        <v>8218</v>
      </c>
      <c r="H3462" t="s">
        <v>8223</v>
      </c>
      <c r="I3462" t="s">
        <v>8245</v>
      </c>
      <c r="J3462">
        <v>1439136000</v>
      </c>
      <c r="K3462">
        <v>1438188106</v>
      </c>
      <c r="L3462" t="b">
        <v>0</v>
      </c>
      <c r="M3462">
        <v>7</v>
      </c>
      <c r="N3462" t="b">
        <v>1</v>
      </c>
      <c r="O3462" t="s">
        <v>8269</v>
      </c>
      <c r="P3462">
        <f t="shared" si="326"/>
        <v>106</v>
      </c>
      <c r="Q3462">
        <f t="shared" si="327"/>
        <v>75.709999999999994</v>
      </c>
      <c r="R3462" s="10" t="s">
        <v>8314</v>
      </c>
      <c r="S3462" t="s">
        <v>8315</v>
      </c>
      <c r="T3462" s="14">
        <f t="shared" si="328"/>
        <v>42214.6956712963</v>
      </c>
      <c r="U3462" s="14">
        <f t="shared" si="329"/>
        <v>42225.666666666672</v>
      </c>
      <c r="V3462">
        <f t="shared" si="330"/>
        <v>2015</v>
      </c>
    </row>
    <row r="3463" spans="1:22" ht="60" x14ac:dyDescent="0.25">
      <c r="A3463">
        <v>3529</v>
      </c>
      <c r="B3463" s="3" t="s">
        <v>3528</v>
      </c>
      <c r="C3463" s="3" t="s">
        <v>7639</v>
      </c>
      <c r="D3463" s="6">
        <v>500</v>
      </c>
      <c r="E3463" s="8">
        <v>660</v>
      </c>
      <c r="F3463" s="8">
        <f t="shared" si="325"/>
        <v>580</v>
      </c>
      <c r="G3463" t="s">
        <v>8218</v>
      </c>
      <c r="H3463" t="s">
        <v>8223</v>
      </c>
      <c r="I3463" t="s">
        <v>8245</v>
      </c>
      <c r="J3463">
        <v>1436749200</v>
      </c>
      <c r="K3463">
        <v>1434997018</v>
      </c>
      <c r="L3463" t="b">
        <v>0</v>
      </c>
      <c r="M3463">
        <v>18</v>
      </c>
      <c r="N3463" t="b">
        <v>1</v>
      </c>
      <c r="O3463" t="s">
        <v>8269</v>
      </c>
      <c r="P3463">
        <f t="shared" si="326"/>
        <v>132</v>
      </c>
      <c r="Q3463">
        <f t="shared" si="327"/>
        <v>36.67</v>
      </c>
      <c r="R3463" s="10" t="s">
        <v>8314</v>
      </c>
      <c r="S3463" t="s">
        <v>8315</v>
      </c>
      <c r="T3463" s="14">
        <f t="shared" si="328"/>
        <v>42177.761782407411</v>
      </c>
      <c r="U3463" s="14">
        <f t="shared" si="329"/>
        <v>42198.041666666672</v>
      </c>
      <c r="V3463">
        <f t="shared" si="330"/>
        <v>2015</v>
      </c>
    </row>
    <row r="3464" spans="1:22" ht="60" x14ac:dyDescent="0.25">
      <c r="A3464">
        <v>3533</v>
      </c>
      <c r="B3464" s="3" t="s">
        <v>3532</v>
      </c>
      <c r="C3464" s="3" t="s">
        <v>7643</v>
      </c>
      <c r="D3464" s="6">
        <v>500</v>
      </c>
      <c r="E3464" s="8">
        <v>631</v>
      </c>
      <c r="F3464" s="8">
        <f t="shared" si="325"/>
        <v>566</v>
      </c>
      <c r="G3464" t="s">
        <v>8218</v>
      </c>
      <c r="H3464" t="s">
        <v>8223</v>
      </c>
      <c r="I3464" t="s">
        <v>8245</v>
      </c>
      <c r="J3464">
        <v>1447269367</v>
      </c>
      <c r="K3464">
        <v>1444673767</v>
      </c>
      <c r="L3464" t="b">
        <v>0</v>
      </c>
      <c r="M3464">
        <v>8</v>
      </c>
      <c r="N3464" t="b">
        <v>1</v>
      </c>
      <c r="O3464" t="s">
        <v>8269</v>
      </c>
      <c r="P3464">
        <f t="shared" si="326"/>
        <v>126</v>
      </c>
      <c r="Q3464">
        <f t="shared" si="327"/>
        <v>78.88</v>
      </c>
      <c r="R3464" s="10" t="s">
        <v>8314</v>
      </c>
      <c r="S3464" t="s">
        <v>8315</v>
      </c>
      <c r="T3464" s="14">
        <f t="shared" si="328"/>
        <v>42289.761192129634</v>
      </c>
      <c r="U3464" s="14">
        <f t="shared" si="329"/>
        <v>42319.802858796291</v>
      </c>
      <c r="V3464">
        <f t="shared" si="330"/>
        <v>2015</v>
      </c>
    </row>
    <row r="3465" spans="1:22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 t="shared" si="325"/>
        <v>10169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326"/>
        <v>103</v>
      </c>
      <c r="Q3465">
        <f t="shared" si="327"/>
        <v>90.68</v>
      </c>
      <c r="R3465" s="10" t="s">
        <v>8314</v>
      </c>
      <c r="S3465" t="s">
        <v>8315</v>
      </c>
      <c r="T3465" s="14">
        <f t="shared" si="328"/>
        <v>42612.918807870374</v>
      </c>
      <c r="U3465" s="14">
        <f t="shared" si="329"/>
        <v>42654.165972222225</v>
      </c>
      <c r="V3465">
        <f t="shared" si="330"/>
        <v>2016</v>
      </c>
    </row>
    <row r="3466" spans="1:22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 t="shared" si="325"/>
        <v>5058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326"/>
        <v>102</v>
      </c>
      <c r="Q3466">
        <f t="shared" si="327"/>
        <v>55.01</v>
      </c>
      <c r="R3466" s="10" t="s">
        <v>8314</v>
      </c>
      <c r="S3466" t="s">
        <v>8315</v>
      </c>
      <c r="T3466" s="14">
        <f t="shared" si="328"/>
        <v>42575.130057870367</v>
      </c>
      <c r="U3466" s="14">
        <f t="shared" si="329"/>
        <v>42605.130057870367</v>
      </c>
      <c r="V3466">
        <f t="shared" si="330"/>
        <v>2016</v>
      </c>
    </row>
    <row r="3467" spans="1:22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 t="shared" si="325"/>
        <v>2030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326"/>
        <v>103</v>
      </c>
      <c r="Q3467">
        <f t="shared" si="327"/>
        <v>57.22</v>
      </c>
      <c r="R3467" s="10" t="s">
        <v>8314</v>
      </c>
      <c r="S3467" t="s">
        <v>8315</v>
      </c>
      <c r="T3467" s="14">
        <f t="shared" si="328"/>
        <v>42200.625833333332</v>
      </c>
      <c r="U3467" s="14">
        <f t="shared" si="329"/>
        <v>42225.666666666672</v>
      </c>
      <c r="V3467">
        <f t="shared" si="330"/>
        <v>2015</v>
      </c>
    </row>
    <row r="3468" spans="1:22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 t="shared" si="325"/>
        <v>3975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326"/>
        <v>127</v>
      </c>
      <c r="Q3468">
        <f t="shared" si="327"/>
        <v>72.95</v>
      </c>
      <c r="R3468" s="10" t="s">
        <v>8314</v>
      </c>
      <c r="S3468" t="s">
        <v>8315</v>
      </c>
      <c r="T3468" s="14">
        <f t="shared" si="328"/>
        <v>42420.019097222219</v>
      </c>
      <c r="U3468" s="14">
        <f t="shared" si="329"/>
        <v>42479.977430555555</v>
      </c>
      <c r="V3468">
        <f t="shared" si="330"/>
        <v>2016</v>
      </c>
    </row>
    <row r="3469" spans="1:22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 t="shared" si="325"/>
        <v>3015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326"/>
        <v>101</v>
      </c>
      <c r="Q3469">
        <f t="shared" si="327"/>
        <v>64.47</v>
      </c>
      <c r="R3469" s="10" t="s">
        <v>8314</v>
      </c>
      <c r="S3469" t="s">
        <v>8315</v>
      </c>
      <c r="T3469" s="14">
        <f t="shared" si="328"/>
        <v>42053.671666666662</v>
      </c>
      <c r="U3469" s="14">
        <f t="shared" si="329"/>
        <v>42083.630000000005</v>
      </c>
      <c r="V3469">
        <f t="shared" si="330"/>
        <v>2015</v>
      </c>
    </row>
    <row r="3470" spans="1:22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 t="shared" si="325"/>
        <v>11089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326"/>
        <v>122</v>
      </c>
      <c r="Q3470">
        <f t="shared" si="327"/>
        <v>716.35</v>
      </c>
      <c r="R3470" s="10" t="s">
        <v>8314</v>
      </c>
      <c r="S3470" t="s">
        <v>8315</v>
      </c>
      <c r="T3470" s="14">
        <f t="shared" si="328"/>
        <v>42605.765381944439</v>
      </c>
      <c r="U3470" s="14">
        <f t="shared" si="329"/>
        <v>42634.125</v>
      </c>
      <c r="V3470">
        <f t="shared" si="330"/>
        <v>2016</v>
      </c>
    </row>
    <row r="3471" spans="1:22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 t="shared" si="325"/>
        <v>2988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326"/>
        <v>113</v>
      </c>
      <c r="Q3471">
        <f t="shared" si="327"/>
        <v>50.4</v>
      </c>
      <c r="R3471" s="10" t="s">
        <v>8314</v>
      </c>
      <c r="S3471" t="s">
        <v>8315</v>
      </c>
      <c r="T3471" s="14">
        <f t="shared" si="328"/>
        <v>42458.641724537039</v>
      </c>
      <c r="U3471" s="14">
        <f t="shared" si="329"/>
        <v>42488.641724537039</v>
      </c>
      <c r="V3471">
        <f t="shared" si="330"/>
        <v>2016</v>
      </c>
    </row>
    <row r="3472" spans="1:22" ht="60" x14ac:dyDescent="0.25">
      <c r="A3472">
        <v>3563</v>
      </c>
      <c r="B3472" s="3" t="s">
        <v>3562</v>
      </c>
      <c r="C3472" s="3" t="s">
        <v>7673</v>
      </c>
      <c r="D3472" s="6">
        <v>500</v>
      </c>
      <c r="E3472" s="8">
        <v>527.45000000000005</v>
      </c>
      <c r="F3472" s="8">
        <f t="shared" si="325"/>
        <v>514</v>
      </c>
      <c r="G3472" t="s">
        <v>8218</v>
      </c>
      <c r="H3472" t="s">
        <v>8224</v>
      </c>
      <c r="I3472" t="s">
        <v>8246</v>
      </c>
      <c r="J3472">
        <v>1470078000</v>
      </c>
      <c r="K3472">
        <v>1467648456</v>
      </c>
      <c r="L3472" t="b">
        <v>0</v>
      </c>
      <c r="M3472">
        <v>25</v>
      </c>
      <c r="N3472" t="b">
        <v>1</v>
      </c>
      <c r="O3472" t="s">
        <v>8269</v>
      </c>
      <c r="P3472">
        <f t="shared" si="326"/>
        <v>105</v>
      </c>
      <c r="Q3472">
        <f t="shared" si="327"/>
        <v>21.1</v>
      </c>
      <c r="R3472" s="10" t="s">
        <v>8314</v>
      </c>
      <c r="S3472" t="s">
        <v>8315</v>
      </c>
      <c r="T3472" s="14">
        <f t="shared" si="328"/>
        <v>42555.671944444446</v>
      </c>
      <c r="U3472" s="14">
        <f t="shared" si="329"/>
        <v>42583.791666666672</v>
      </c>
      <c r="V3472">
        <f t="shared" si="330"/>
        <v>2016</v>
      </c>
    </row>
    <row r="3473" spans="1:22" ht="30" x14ac:dyDescent="0.25">
      <c r="A3473">
        <v>3572</v>
      </c>
      <c r="B3473" s="3" t="s">
        <v>3571</v>
      </c>
      <c r="C3473" s="3" t="s">
        <v>7682</v>
      </c>
      <c r="D3473" s="6">
        <v>500</v>
      </c>
      <c r="E3473" s="8">
        <v>500</v>
      </c>
      <c r="F3473" s="8">
        <f t="shared" si="325"/>
        <v>500</v>
      </c>
      <c r="G3473" t="s">
        <v>8218</v>
      </c>
      <c r="H3473" t="s">
        <v>8224</v>
      </c>
      <c r="I3473" t="s">
        <v>8246</v>
      </c>
      <c r="J3473">
        <v>1434894082</v>
      </c>
      <c r="K3473">
        <v>1432302082</v>
      </c>
      <c r="L3473" t="b">
        <v>0</v>
      </c>
      <c r="M3473">
        <v>9</v>
      </c>
      <c r="N3473" t="b">
        <v>1</v>
      </c>
      <c r="O3473" t="s">
        <v>8269</v>
      </c>
      <c r="P3473">
        <f t="shared" si="326"/>
        <v>100</v>
      </c>
      <c r="Q3473">
        <f t="shared" si="327"/>
        <v>55.56</v>
      </c>
      <c r="R3473" s="10" t="s">
        <v>8314</v>
      </c>
      <c r="S3473" t="s">
        <v>8315</v>
      </c>
      <c r="T3473" s="14">
        <f t="shared" si="328"/>
        <v>42146.570393518516</v>
      </c>
      <c r="U3473" s="14">
        <f t="shared" si="329"/>
        <v>42176.570393518516</v>
      </c>
      <c r="V3473">
        <f t="shared" si="330"/>
        <v>2015</v>
      </c>
    </row>
    <row r="3474" spans="1:22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 t="shared" si="325"/>
        <v>2021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326"/>
        <v>102</v>
      </c>
      <c r="Q3474">
        <f t="shared" si="327"/>
        <v>88.74</v>
      </c>
      <c r="R3474" s="10" t="s">
        <v>8314</v>
      </c>
      <c r="S3474" t="s">
        <v>8315</v>
      </c>
      <c r="T3474" s="14">
        <f t="shared" si="328"/>
        <v>41928.170497685183</v>
      </c>
      <c r="U3474" s="14">
        <f t="shared" si="329"/>
        <v>41949.249305555553</v>
      </c>
      <c r="V3474">
        <f t="shared" si="330"/>
        <v>2014</v>
      </c>
    </row>
    <row r="3475" spans="1:22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 t="shared" si="325"/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326"/>
        <v>100</v>
      </c>
      <c r="Q3475">
        <f t="shared" si="327"/>
        <v>148.47999999999999</v>
      </c>
      <c r="R3475" s="10" t="s">
        <v>8314</v>
      </c>
      <c r="S3475" t="s">
        <v>8315</v>
      </c>
      <c r="T3475" s="14">
        <f t="shared" si="328"/>
        <v>42062.834444444445</v>
      </c>
      <c r="U3475" s="14">
        <f t="shared" si="329"/>
        <v>42083.852083333331</v>
      </c>
      <c r="V3475">
        <f t="shared" si="330"/>
        <v>2015</v>
      </c>
    </row>
    <row r="3476" spans="1:22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 t="shared" si="325"/>
        <v>2010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326"/>
        <v>101</v>
      </c>
      <c r="Q3476">
        <f t="shared" si="327"/>
        <v>51.79</v>
      </c>
      <c r="R3476" s="10" t="s">
        <v>8314</v>
      </c>
      <c r="S3476" t="s">
        <v>8315</v>
      </c>
      <c r="T3476" s="14">
        <f t="shared" si="328"/>
        <v>42541.501516203702</v>
      </c>
      <c r="U3476" s="14">
        <f t="shared" si="329"/>
        <v>42571.501516203702</v>
      </c>
      <c r="V3476">
        <f t="shared" si="330"/>
        <v>2016</v>
      </c>
    </row>
    <row r="3477" spans="1:22" ht="60" x14ac:dyDescent="0.25">
      <c r="A3477">
        <v>3579</v>
      </c>
      <c r="B3477" s="3" t="s">
        <v>3578</v>
      </c>
      <c r="C3477" s="3" t="s">
        <v>7689</v>
      </c>
      <c r="D3477" s="6">
        <v>500</v>
      </c>
      <c r="E3477" s="8">
        <v>500</v>
      </c>
      <c r="F3477" s="8">
        <f t="shared" si="325"/>
        <v>500</v>
      </c>
      <c r="G3477" t="s">
        <v>8218</v>
      </c>
      <c r="H3477" t="s">
        <v>8224</v>
      </c>
      <c r="I3477" t="s">
        <v>8246</v>
      </c>
      <c r="J3477">
        <v>1459444656</v>
      </c>
      <c r="K3477">
        <v>1456856256</v>
      </c>
      <c r="L3477" t="b">
        <v>0</v>
      </c>
      <c r="M3477">
        <v>14</v>
      </c>
      <c r="N3477" t="b">
        <v>1</v>
      </c>
      <c r="O3477" t="s">
        <v>8269</v>
      </c>
      <c r="P3477">
        <f t="shared" si="326"/>
        <v>100</v>
      </c>
      <c r="Q3477">
        <f t="shared" si="327"/>
        <v>35.71</v>
      </c>
      <c r="R3477" s="10" t="s">
        <v>8314</v>
      </c>
      <c r="S3477" t="s">
        <v>8315</v>
      </c>
      <c r="T3477" s="14">
        <f t="shared" si="328"/>
        <v>42430.762222222227</v>
      </c>
      <c r="U3477" s="14">
        <f t="shared" si="329"/>
        <v>42460.720555555556</v>
      </c>
      <c r="V3477">
        <f t="shared" si="330"/>
        <v>2016</v>
      </c>
    </row>
    <row r="3478" spans="1:22" ht="45" x14ac:dyDescent="0.25">
      <c r="A3478">
        <v>3587</v>
      </c>
      <c r="B3478" s="3" t="s">
        <v>3586</v>
      </c>
      <c r="C3478" s="3" t="s">
        <v>7697</v>
      </c>
      <c r="D3478" s="6">
        <v>500</v>
      </c>
      <c r="E3478" s="8">
        <v>633</v>
      </c>
      <c r="F3478" s="8">
        <f t="shared" si="325"/>
        <v>567</v>
      </c>
      <c r="G3478" t="s">
        <v>8218</v>
      </c>
      <c r="H3478" t="s">
        <v>8224</v>
      </c>
      <c r="I3478" t="s">
        <v>8246</v>
      </c>
      <c r="J3478">
        <v>1467054000</v>
      </c>
      <c r="K3478">
        <v>1463144254</v>
      </c>
      <c r="L3478" t="b">
        <v>0</v>
      </c>
      <c r="M3478">
        <v>28</v>
      </c>
      <c r="N3478" t="b">
        <v>1</v>
      </c>
      <c r="O3478" t="s">
        <v>8269</v>
      </c>
      <c r="P3478">
        <f t="shared" si="326"/>
        <v>127</v>
      </c>
      <c r="Q3478">
        <f t="shared" si="327"/>
        <v>22.61</v>
      </c>
      <c r="R3478" s="10" t="s">
        <v>8314</v>
      </c>
      <c r="S3478" t="s">
        <v>8315</v>
      </c>
      <c r="T3478" s="14">
        <f t="shared" si="328"/>
        <v>42503.539976851855</v>
      </c>
      <c r="U3478" s="14">
        <f t="shared" si="329"/>
        <v>42548.791666666672</v>
      </c>
      <c r="V3478">
        <f t="shared" si="330"/>
        <v>2016</v>
      </c>
    </row>
    <row r="3479" spans="1:22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 t="shared" si="325"/>
        <v>1938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326"/>
        <v>115</v>
      </c>
      <c r="Q3479">
        <f t="shared" si="327"/>
        <v>53.23</v>
      </c>
      <c r="R3479" s="10" t="s">
        <v>8314</v>
      </c>
      <c r="S3479" t="s">
        <v>8315</v>
      </c>
      <c r="T3479" s="14">
        <f t="shared" si="328"/>
        <v>42128.736608796295</v>
      </c>
      <c r="U3479" s="14">
        <f t="shared" si="329"/>
        <v>42141.125</v>
      </c>
      <c r="V3479">
        <f t="shared" si="330"/>
        <v>2015</v>
      </c>
    </row>
    <row r="3480" spans="1:22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 t="shared" si="325"/>
        <v>2129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326"/>
        <v>113</v>
      </c>
      <c r="Q3480">
        <f t="shared" si="327"/>
        <v>39.6</v>
      </c>
      <c r="R3480" s="10" t="s">
        <v>8314</v>
      </c>
      <c r="S3480" t="s">
        <v>8315</v>
      </c>
      <c r="T3480" s="14">
        <f t="shared" si="328"/>
        <v>42053.916921296302</v>
      </c>
      <c r="U3480" s="14">
        <f t="shared" si="329"/>
        <v>42079.875</v>
      </c>
      <c r="V3480">
        <f t="shared" si="330"/>
        <v>2015</v>
      </c>
    </row>
    <row r="3481" spans="1:22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 t="shared" si="325"/>
        <v>1709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326"/>
        <v>128</v>
      </c>
      <c r="Q3481">
        <f t="shared" si="327"/>
        <v>34.25</v>
      </c>
      <c r="R3481" s="10" t="s">
        <v>8314</v>
      </c>
      <c r="S3481" t="s">
        <v>8315</v>
      </c>
      <c r="T3481" s="14">
        <f t="shared" si="328"/>
        <v>41781.855092592588</v>
      </c>
      <c r="U3481" s="14">
        <f t="shared" si="329"/>
        <v>41811.855092592588</v>
      </c>
      <c r="V3481">
        <f t="shared" si="330"/>
        <v>2014</v>
      </c>
    </row>
    <row r="3482" spans="1:22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 t="shared" si="325"/>
        <v>1820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326"/>
        <v>143</v>
      </c>
      <c r="Q3482">
        <f t="shared" si="327"/>
        <v>164.62</v>
      </c>
      <c r="R3482" s="10" t="s">
        <v>8314</v>
      </c>
      <c r="S3482" t="s">
        <v>8315</v>
      </c>
      <c r="T3482" s="14">
        <f t="shared" si="328"/>
        <v>42171.317442129628</v>
      </c>
      <c r="U3482" s="14">
        <f t="shared" si="329"/>
        <v>42195.875</v>
      </c>
      <c r="V3482">
        <f t="shared" si="330"/>
        <v>2015</v>
      </c>
    </row>
    <row r="3483" spans="1:22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 t="shared" si="325"/>
        <v>10940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326"/>
        <v>119</v>
      </c>
      <c r="Q3483">
        <f t="shared" si="327"/>
        <v>125.05</v>
      </c>
      <c r="R3483" s="10" t="s">
        <v>8314</v>
      </c>
      <c r="S3483" t="s">
        <v>8315</v>
      </c>
      <c r="T3483" s="14">
        <f t="shared" si="328"/>
        <v>41989.24754629629</v>
      </c>
      <c r="U3483" s="14">
        <f t="shared" si="329"/>
        <v>42006.24754629629</v>
      </c>
      <c r="V3483">
        <f t="shared" si="330"/>
        <v>2014</v>
      </c>
    </row>
    <row r="3484" spans="1:22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 t="shared" si="325"/>
        <v>3575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326"/>
        <v>138</v>
      </c>
      <c r="Q3484">
        <f t="shared" si="327"/>
        <v>51.88</v>
      </c>
      <c r="R3484" s="10" t="s">
        <v>8314</v>
      </c>
      <c r="S3484" t="s">
        <v>8315</v>
      </c>
      <c r="T3484" s="14">
        <f t="shared" si="328"/>
        <v>41796.771597222221</v>
      </c>
      <c r="U3484" s="14">
        <f t="shared" si="329"/>
        <v>41826.771597222221</v>
      </c>
      <c r="V3484">
        <f t="shared" si="330"/>
        <v>2014</v>
      </c>
    </row>
    <row r="3485" spans="1:22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 t="shared" ref="F3485:F3548" si="331">ROUND(AVERAGE(D3485:E3485),0)</f>
        <v>4354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ref="P3485:P3548" si="332">ROUND(E3485/D3485*100,0)</f>
        <v>160</v>
      </c>
      <c r="Q3485">
        <f t="shared" ref="Q3485:Q3548" si="333">IFERROR(ROUND(E3485/M3485,2),0)</f>
        <v>40.29</v>
      </c>
      <c r="R3485" s="10" t="s">
        <v>8314</v>
      </c>
      <c r="S3485" t="s">
        <v>8315</v>
      </c>
      <c r="T3485" s="14">
        <f t="shared" ref="T3485:T3548" si="334">(((K3485/60)/60)/24)+DATE(1970,1,1)</f>
        <v>41793.668761574074</v>
      </c>
      <c r="U3485" s="14">
        <f t="shared" ref="U3485:U3548" si="335">(((J3485/60)/60)/24)+DATE(1970,1,1)</f>
        <v>41823.668761574074</v>
      </c>
      <c r="V3485">
        <f t="shared" ref="V3485:V3548" si="336">YEAR(T3485)</f>
        <v>2014</v>
      </c>
    </row>
    <row r="3486" spans="1:22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 t="shared" si="331"/>
        <v>2678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332"/>
        <v>114</v>
      </c>
      <c r="Q3486">
        <f t="shared" si="333"/>
        <v>64.91</v>
      </c>
      <c r="R3486" s="10" t="s">
        <v>8314</v>
      </c>
      <c r="S3486" t="s">
        <v>8315</v>
      </c>
      <c r="T3486" s="14">
        <f t="shared" si="334"/>
        <v>42506.760405092587</v>
      </c>
      <c r="U3486" s="14">
        <f t="shared" si="335"/>
        <v>42536.760405092587</v>
      </c>
      <c r="V3486">
        <f t="shared" si="336"/>
        <v>2016</v>
      </c>
    </row>
    <row r="3487" spans="1:22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 t="shared" si="331"/>
        <v>1655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332"/>
        <v>101</v>
      </c>
      <c r="Q3487">
        <f t="shared" si="333"/>
        <v>55.33</v>
      </c>
      <c r="R3487" s="10" t="s">
        <v>8314</v>
      </c>
      <c r="S3487" t="s">
        <v>8315</v>
      </c>
      <c r="T3487" s="14">
        <f t="shared" si="334"/>
        <v>42372.693055555559</v>
      </c>
      <c r="U3487" s="14">
        <f t="shared" si="335"/>
        <v>42402.693055555559</v>
      </c>
      <c r="V3487">
        <f t="shared" si="336"/>
        <v>2016</v>
      </c>
    </row>
    <row r="3488" spans="1:22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 t="shared" si="331"/>
        <v>3828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332"/>
        <v>155</v>
      </c>
      <c r="Q3488">
        <f t="shared" si="333"/>
        <v>83.14</v>
      </c>
      <c r="R3488" s="10" t="s">
        <v>8314</v>
      </c>
      <c r="S3488" t="s">
        <v>8315</v>
      </c>
      <c r="T3488" s="14">
        <f t="shared" si="334"/>
        <v>42126.87501157407</v>
      </c>
      <c r="U3488" s="14">
        <f t="shared" si="335"/>
        <v>42158.290972222225</v>
      </c>
      <c r="V3488">
        <f t="shared" si="336"/>
        <v>2015</v>
      </c>
    </row>
    <row r="3489" spans="1:22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 t="shared" si="331"/>
        <v>2278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332"/>
        <v>128</v>
      </c>
      <c r="Q3489">
        <f t="shared" si="333"/>
        <v>38.71</v>
      </c>
      <c r="R3489" s="10" t="s">
        <v>8314</v>
      </c>
      <c r="S3489" t="s">
        <v>8315</v>
      </c>
      <c r="T3489" s="14">
        <f t="shared" si="334"/>
        <v>42149.940416666665</v>
      </c>
      <c r="U3489" s="14">
        <f t="shared" si="335"/>
        <v>42179.940416666665</v>
      </c>
      <c r="V3489">
        <f t="shared" si="336"/>
        <v>2015</v>
      </c>
    </row>
    <row r="3490" spans="1:22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 t="shared" si="331"/>
        <v>3318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332"/>
        <v>121</v>
      </c>
      <c r="Q3490">
        <f t="shared" si="333"/>
        <v>125.38</v>
      </c>
      <c r="R3490" s="10" t="s">
        <v>8314</v>
      </c>
      <c r="S3490" t="s">
        <v>8315</v>
      </c>
      <c r="T3490" s="14">
        <f t="shared" si="334"/>
        <v>42087.768055555556</v>
      </c>
      <c r="U3490" s="14">
        <f t="shared" si="335"/>
        <v>42111.666666666672</v>
      </c>
      <c r="V3490">
        <f t="shared" si="336"/>
        <v>2015</v>
      </c>
    </row>
    <row r="3491" spans="1:22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 t="shared" si="331"/>
        <v>5318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332"/>
        <v>113</v>
      </c>
      <c r="Q3491">
        <f t="shared" si="333"/>
        <v>78.260000000000005</v>
      </c>
      <c r="R3491" s="10" t="s">
        <v>8314</v>
      </c>
      <c r="S3491" t="s">
        <v>8315</v>
      </c>
      <c r="T3491" s="14">
        <f t="shared" si="334"/>
        <v>41753.635775462964</v>
      </c>
      <c r="U3491" s="14">
        <f t="shared" si="335"/>
        <v>41783.875</v>
      </c>
      <c r="V3491">
        <f t="shared" si="336"/>
        <v>2014</v>
      </c>
    </row>
    <row r="3492" spans="1:22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 t="shared" si="331"/>
        <v>1138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332"/>
        <v>128</v>
      </c>
      <c r="Q3492">
        <f t="shared" si="333"/>
        <v>47.22</v>
      </c>
      <c r="R3492" s="10" t="s">
        <v>8314</v>
      </c>
      <c r="S3492" t="s">
        <v>8315</v>
      </c>
      <c r="T3492" s="14">
        <f t="shared" si="334"/>
        <v>42443.802361111113</v>
      </c>
      <c r="U3492" s="14">
        <f t="shared" si="335"/>
        <v>42473.802361111113</v>
      </c>
      <c r="V3492">
        <f t="shared" si="336"/>
        <v>2016</v>
      </c>
    </row>
    <row r="3493" spans="1:22" ht="45" x14ac:dyDescent="0.25">
      <c r="A3493">
        <v>3599</v>
      </c>
      <c r="B3493" s="3" t="s">
        <v>3598</v>
      </c>
      <c r="C3493" s="3" t="s">
        <v>7709</v>
      </c>
      <c r="D3493" s="6">
        <v>500</v>
      </c>
      <c r="E3493" s="8">
        <v>1010</v>
      </c>
      <c r="F3493" s="8">
        <f t="shared" si="331"/>
        <v>755</v>
      </c>
      <c r="G3493" t="s">
        <v>8218</v>
      </c>
      <c r="H3493" t="s">
        <v>8223</v>
      </c>
      <c r="I3493" t="s">
        <v>8245</v>
      </c>
      <c r="J3493">
        <v>1440892800</v>
      </c>
      <c r="K3493">
        <v>1438715077</v>
      </c>
      <c r="L3493" t="b">
        <v>0</v>
      </c>
      <c r="M3493">
        <v>17</v>
      </c>
      <c r="N3493" t="b">
        <v>1</v>
      </c>
      <c r="O3493" t="s">
        <v>8269</v>
      </c>
      <c r="P3493">
        <f t="shared" si="332"/>
        <v>202</v>
      </c>
      <c r="Q3493">
        <f t="shared" si="333"/>
        <v>59.41</v>
      </c>
      <c r="R3493" s="10" t="s">
        <v>8314</v>
      </c>
      <c r="S3493" t="s">
        <v>8315</v>
      </c>
      <c r="T3493" s="14">
        <f t="shared" si="334"/>
        <v>42220.79487268519</v>
      </c>
      <c r="U3493" s="14">
        <f t="shared" si="335"/>
        <v>42246</v>
      </c>
      <c r="V3493">
        <f t="shared" si="336"/>
        <v>2015</v>
      </c>
    </row>
    <row r="3494" spans="1:22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 t="shared" si="331"/>
        <v>3900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332"/>
        <v>105</v>
      </c>
      <c r="Q3494">
        <f t="shared" si="333"/>
        <v>114.29</v>
      </c>
      <c r="R3494" s="10" t="s">
        <v>8314</v>
      </c>
      <c r="S3494" t="s">
        <v>8315</v>
      </c>
      <c r="T3494" s="14">
        <f t="shared" si="334"/>
        <v>42268.009224537032</v>
      </c>
      <c r="U3494" s="14">
        <f t="shared" si="335"/>
        <v>42303.009224537032</v>
      </c>
      <c r="V3494">
        <f t="shared" si="336"/>
        <v>2015</v>
      </c>
    </row>
    <row r="3495" spans="1:22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 t="shared" si="331"/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332"/>
        <v>100</v>
      </c>
      <c r="Q3495">
        <f t="shared" si="333"/>
        <v>51.72</v>
      </c>
      <c r="R3495" s="10" t="s">
        <v>8314</v>
      </c>
      <c r="S3495" t="s">
        <v>8315</v>
      </c>
      <c r="T3495" s="14">
        <f t="shared" si="334"/>
        <v>41848.866157407407</v>
      </c>
      <c r="U3495" s="14">
        <f t="shared" si="335"/>
        <v>41868.21597222222</v>
      </c>
      <c r="V3495">
        <f t="shared" si="336"/>
        <v>2014</v>
      </c>
    </row>
    <row r="3496" spans="1:22" ht="60" x14ac:dyDescent="0.25">
      <c r="A3496">
        <v>3650</v>
      </c>
      <c r="B3496" s="3" t="s">
        <v>3648</v>
      </c>
      <c r="C3496" s="3" t="s">
        <v>7760</v>
      </c>
      <c r="D3496" s="6">
        <v>500</v>
      </c>
      <c r="E3496" s="8">
        <v>500</v>
      </c>
      <c r="F3496" s="8">
        <f t="shared" si="331"/>
        <v>500</v>
      </c>
      <c r="G3496" t="s">
        <v>8218</v>
      </c>
      <c r="H3496" t="s">
        <v>8224</v>
      </c>
      <c r="I3496" t="s">
        <v>8246</v>
      </c>
      <c r="J3496">
        <v>1454412584</v>
      </c>
      <c r="K3496">
        <v>1452598184</v>
      </c>
      <c r="L3496" t="b">
        <v>0</v>
      </c>
      <c r="M3496">
        <v>17</v>
      </c>
      <c r="N3496" t="b">
        <v>1</v>
      </c>
      <c r="O3496" t="s">
        <v>8269</v>
      </c>
      <c r="P3496">
        <f t="shared" si="332"/>
        <v>100</v>
      </c>
      <c r="Q3496">
        <f t="shared" si="333"/>
        <v>29.41</v>
      </c>
      <c r="R3496" s="10" t="s">
        <v>8314</v>
      </c>
      <c r="S3496" t="s">
        <v>8315</v>
      </c>
      <c r="T3496" s="14">
        <f t="shared" si="334"/>
        <v>42381.478981481487</v>
      </c>
      <c r="U3496" s="14">
        <f t="shared" si="335"/>
        <v>42402.478981481487</v>
      </c>
      <c r="V3496">
        <f t="shared" si="336"/>
        <v>2016</v>
      </c>
    </row>
    <row r="3497" spans="1:22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 t="shared" si="331"/>
        <v>5172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332"/>
        <v>107</v>
      </c>
      <c r="Q3497">
        <f t="shared" si="333"/>
        <v>74.209999999999994</v>
      </c>
      <c r="R3497" s="10" t="s">
        <v>8314</v>
      </c>
      <c r="S3497" t="s">
        <v>8315</v>
      </c>
      <c r="T3497" s="14">
        <f t="shared" si="334"/>
        <v>41915.762835648151</v>
      </c>
      <c r="U3497" s="14">
        <f t="shared" si="335"/>
        <v>41944.720833333333</v>
      </c>
      <c r="V3497">
        <f t="shared" si="336"/>
        <v>2014</v>
      </c>
    </row>
    <row r="3498" spans="1:22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 t="shared" si="331"/>
        <v>3366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332"/>
        <v>124</v>
      </c>
      <c r="Q3498">
        <f t="shared" si="333"/>
        <v>47.85</v>
      </c>
      <c r="R3498" s="10" t="s">
        <v>8314</v>
      </c>
      <c r="S3498" t="s">
        <v>8315</v>
      </c>
      <c r="T3498" s="14">
        <f t="shared" si="334"/>
        <v>42584.846828703703</v>
      </c>
      <c r="U3498" s="14">
        <f t="shared" si="335"/>
        <v>42624.846828703703</v>
      </c>
      <c r="V3498">
        <f t="shared" si="336"/>
        <v>2016</v>
      </c>
    </row>
    <row r="3499" spans="1:22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 t="shared" si="331"/>
        <v>1619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332"/>
        <v>109</v>
      </c>
      <c r="Q3499">
        <f t="shared" si="333"/>
        <v>34.409999999999997</v>
      </c>
      <c r="R3499" s="10" t="s">
        <v>8314</v>
      </c>
      <c r="S3499" t="s">
        <v>8315</v>
      </c>
      <c r="T3499" s="14">
        <f t="shared" si="334"/>
        <v>42511.741944444439</v>
      </c>
      <c r="U3499" s="14">
        <f t="shared" si="335"/>
        <v>42523.916666666672</v>
      </c>
      <c r="V3499">
        <f t="shared" si="336"/>
        <v>2016</v>
      </c>
    </row>
    <row r="3500" spans="1:22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 t="shared" si="331"/>
        <v>1670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332"/>
        <v>102</v>
      </c>
      <c r="Q3500">
        <f t="shared" si="333"/>
        <v>40.24</v>
      </c>
      <c r="R3500" s="10" t="s">
        <v>8314</v>
      </c>
      <c r="S3500" t="s">
        <v>8315</v>
      </c>
      <c r="T3500" s="14">
        <f t="shared" si="334"/>
        <v>42459.15861111111</v>
      </c>
      <c r="U3500" s="14">
        <f t="shared" si="335"/>
        <v>42518.905555555553</v>
      </c>
      <c r="V3500">
        <f t="shared" si="336"/>
        <v>2016</v>
      </c>
    </row>
    <row r="3501" spans="1:22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 t="shared" si="331"/>
        <v>2055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332"/>
        <v>106</v>
      </c>
      <c r="Q3501">
        <f t="shared" si="333"/>
        <v>60.29</v>
      </c>
      <c r="R3501" s="10" t="s">
        <v>8314</v>
      </c>
      <c r="S3501" t="s">
        <v>8315</v>
      </c>
      <c r="T3501" s="14">
        <f t="shared" si="334"/>
        <v>42132.036168981482</v>
      </c>
      <c r="U3501" s="14">
        <f t="shared" si="335"/>
        <v>42186.290972222225</v>
      </c>
      <c r="V3501">
        <f t="shared" si="336"/>
        <v>2015</v>
      </c>
    </row>
    <row r="3502" spans="1:22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 t="shared" si="331"/>
        <v>1032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332"/>
        <v>106</v>
      </c>
      <c r="Q3502">
        <f t="shared" si="333"/>
        <v>25.31</v>
      </c>
      <c r="R3502" s="10" t="s">
        <v>8314</v>
      </c>
      <c r="S3502" t="s">
        <v>8315</v>
      </c>
      <c r="T3502" s="14">
        <f t="shared" si="334"/>
        <v>42419.91942129629</v>
      </c>
      <c r="U3502" s="14">
        <f t="shared" si="335"/>
        <v>42436.207638888889</v>
      </c>
      <c r="V3502">
        <f t="shared" si="336"/>
        <v>2016</v>
      </c>
    </row>
    <row r="3503" spans="1:22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 t="shared" si="331"/>
        <v>1505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332"/>
        <v>101</v>
      </c>
      <c r="Q3503">
        <f t="shared" si="333"/>
        <v>35.950000000000003</v>
      </c>
      <c r="R3503" s="10" t="s">
        <v>8314</v>
      </c>
      <c r="S3503" t="s">
        <v>8315</v>
      </c>
      <c r="T3503" s="14">
        <f t="shared" si="334"/>
        <v>42233.763831018514</v>
      </c>
      <c r="U3503" s="14">
        <f t="shared" si="335"/>
        <v>42258.763831018514</v>
      </c>
      <c r="V3503">
        <f t="shared" si="336"/>
        <v>2015</v>
      </c>
    </row>
    <row r="3504" spans="1:22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 t="shared" si="331"/>
        <v>4108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332"/>
        <v>105</v>
      </c>
      <c r="Q3504">
        <f t="shared" si="333"/>
        <v>136</v>
      </c>
      <c r="R3504" s="10" t="s">
        <v>8314</v>
      </c>
      <c r="S3504" t="s">
        <v>8315</v>
      </c>
      <c r="T3504" s="14">
        <f t="shared" si="334"/>
        <v>42430.839398148149</v>
      </c>
      <c r="U3504" s="14">
        <f t="shared" si="335"/>
        <v>42445.165972222225</v>
      </c>
      <c r="V3504">
        <f t="shared" si="336"/>
        <v>2016</v>
      </c>
    </row>
    <row r="3505" spans="1:22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 t="shared" si="331"/>
        <v>2595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332"/>
        <v>108</v>
      </c>
      <c r="Q3505">
        <f t="shared" si="333"/>
        <v>70.760000000000005</v>
      </c>
      <c r="R3505" s="10" t="s">
        <v>8314</v>
      </c>
      <c r="S3505" t="s">
        <v>8315</v>
      </c>
      <c r="T3505" s="14">
        <f t="shared" si="334"/>
        <v>42545.478333333333</v>
      </c>
      <c r="U3505" s="14">
        <f t="shared" si="335"/>
        <v>42575.478333333333</v>
      </c>
      <c r="V3505">
        <f t="shared" si="336"/>
        <v>2016</v>
      </c>
    </row>
    <row r="3506" spans="1:22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 t="shared" si="331"/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332"/>
        <v>100</v>
      </c>
      <c r="Q3506">
        <f t="shared" si="333"/>
        <v>125</v>
      </c>
      <c r="R3506" s="10" t="s">
        <v>8314</v>
      </c>
      <c r="S3506" t="s">
        <v>8315</v>
      </c>
      <c r="T3506" s="14">
        <f t="shared" si="334"/>
        <v>42297.748738425929</v>
      </c>
      <c r="U3506" s="14">
        <f t="shared" si="335"/>
        <v>42327.790405092594</v>
      </c>
      <c r="V3506">
        <f t="shared" si="336"/>
        <v>2015</v>
      </c>
    </row>
    <row r="3507" spans="1:22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 t="shared" si="331"/>
        <v>2547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332"/>
        <v>104</v>
      </c>
      <c r="Q3507">
        <f t="shared" si="333"/>
        <v>66.510000000000005</v>
      </c>
      <c r="R3507" s="10" t="s">
        <v>8314</v>
      </c>
      <c r="S3507" t="s">
        <v>8315</v>
      </c>
      <c r="T3507" s="14">
        <f t="shared" si="334"/>
        <v>41760.935706018521</v>
      </c>
      <c r="U3507" s="14">
        <f t="shared" si="335"/>
        <v>41772.166666666664</v>
      </c>
      <c r="V3507">
        <f t="shared" si="336"/>
        <v>2014</v>
      </c>
    </row>
    <row r="3508" spans="1:22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 t="shared" si="331"/>
        <v>3023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332"/>
        <v>102</v>
      </c>
      <c r="Q3508">
        <f t="shared" si="333"/>
        <v>105</v>
      </c>
      <c r="R3508" s="10" t="s">
        <v>8314</v>
      </c>
      <c r="S3508" t="s">
        <v>8315</v>
      </c>
      <c r="T3508" s="14">
        <f t="shared" si="334"/>
        <v>41829.734259259261</v>
      </c>
      <c r="U3508" s="14">
        <f t="shared" si="335"/>
        <v>41874.734259259261</v>
      </c>
      <c r="V3508">
        <f t="shared" si="336"/>
        <v>2014</v>
      </c>
    </row>
    <row r="3509" spans="1:22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 t="shared" si="331"/>
        <v>10220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332"/>
        <v>104</v>
      </c>
      <c r="Q3509">
        <f t="shared" si="333"/>
        <v>145</v>
      </c>
      <c r="R3509" s="10" t="s">
        <v>8314</v>
      </c>
      <c r="S3509" t="s">
        <v>8315</v>
      </c>
      <c r="T3509" s="14">
        <f t="shared" si="334"/>
        <v>42491.92288194444</v>
      </c>
      <c r="U3509" s="14">
        <f t="shared" si="335"/>
        <v>42521.92288194444</v>
      </c>
      <c r="V3509">
        <f t="shared" si="336"/>
        <v>2016</v>
      </c>
    </row>
    <row r="3510" spans="1:22" ht="45" x14ac:dyDescent="0.25">
      <c r="A3510">
        <v>3651</v>
      </c>
      <c r="B3510" s="3" t="s">
        <v>3649</v>
      </c>
      <c r="C3510" s="3" t="s">
        <v>7761</v>
      </c>
      <c r="D3510" s="6">
        <v>500</v>
      </c>
      <c r="E3510" s="8">
        <v>520</v>
      </c>
      <c r="F3510" s="8">
        <f t="shared" si="331"/>
        <v>510</v>
      </c>
      <c r="G3510" t="s">
        <v>8218</v>
      </c>
      <c r="H3510" t="s">
        <v>8223</v>
      </c>
      <c r="I3510" t="s">
        <v>8245</v>
      </c>
      <c r="J3510">
        <v>1407686340</v>
      </c>
      <c r="K3510">
        <v>1404833442</v>
      </c>
      <c r="L3510" t="b">
        <v>0</v>
      </c>
      <c r="M3510">
        <v>9</v>
      </c>
      <c r="N3510" t="b">
        <v>1</v>
      </c>
      <c r="O3510" t="s">
        <v>8269</v>
      </c>
      <c r="P3510">
        <f t="shared" si="332"/>
        <v>104</v>
      </c>
      <c r="Q3510">
        <f t="shared" si="333"/>
        <v>57.78</v>
      </c>
      <c r="R3510" s="10" t="s">
        <v>8314</v>
      </c>
      <c r="S3510" t="s">
        <v>8315</v>
      </c>
      <c r="T3510" s="14">
        <f t="shared" si="334"/>
        <v>41828.646319444444</v>
      </c>
      <c r="U3510" s="14">
        <f t="shared" si="335"/>
        <v>41861.665972222225</v>
      </c>
      <c r="V3510">
        <f t="shared" si="336"/>
        <v>2014</v>
      </c>
    </row>
    <row r="3511" spans="1:22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 t="shared" si="331"/>
        <v>3095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332"/>
        <v>106</v>
      </c>
      <c r="Q3511">
        <f t="shared" si="333"/>
        <v>96.67</v>
      </c>
      <c r="R3511" s="10" t="s">
        <v>8314</v>
      </c>
      <c r="S3511" t="s">
        <v>8315</v>
      </c>
      <c r="T3511" s="14">
        <f t="shared" si="334"/>
        <v>41950.859560185185</v>
      </c>
      <c r="U3511" s="14">
        <f t="shared" si="335"/>
        <v>41964.204861111109</v>
      </c>
      <c r="V3511">
        <f t="shared" si="336"/>
        <v>2014</v>
      </c>
    </row>
    <row r="3512" spans="1:22" ht="30" x14ac:dyDescent="0.25">
      <c r="A3512">
        <v>3700</v>
      </c>
      <c r="B3512" s="3" t="s">
        <v>3697</v>
      </c>
      <c r="C3512" s="3" t="s">
        <v>7810</v>
      </c>
      <c r="D3512" s="6">
        <v>500</v>
      </c>
      <c r="E3512" s="8">
        <v>606</v>
      </c>
      <c r="F3512" s="8">
        <f t="shared" si="331"/>
        <v>553</v>
      </c>
      <c r="G3512" t="s">
        <v>8218</v>
      </c>
      <c r="H3512" t="s">
        <v>8223</v>
      </c>
      <c r="I3512" t="s">
        <v>8245</v>
      </c>
      <c r="J3512">
        <v>1412092800</v>
      </c>
      <c r="K3512">
        <v>1409493800</v>
      </c>
      <c r="L3512" t="b">
        <v>0</v>
      </c>
      <c r="M3512">
        <v>18</v>
      </c>
      <c r="N3512" t="b">
        <v>1</v>
      </c>
      <c r="O3512" t="s">
        <v>8269</v>
      </c>
      <c r="P3512">
        <f t="shared" si="332"/>
        <v>121</v>
      </c>
      <c r="Q3512">
        <f t="shared" si="333"/>
        <v>33.67</v>
      </c>
      <c r="R3512" s="10" t="s">
        <v>8314</v>
      </c>
      <c r="S3512" t="s">
        <v>8315</v>
      </c>
      <c r="T3512" s="14">
        <f t="shared" si="334"/>
        <v>41882.585648148146</v>
      </c>
      <c r="U3512" s="14">
        <f t="shared" si="335"/>
        <v>41912.666666666664</v>
      </c>
      <c r="V3512">
        <f t="shared" si="336"/>
        <v>2014</v>
      </c>
    </row>
    <row r="3513" spans="1:22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 t="shared" si="331"/>
        <v>1509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332"/>
        <v>101</v>
      </c>
      <c r="Q3513">
        <f t="shared" si="333"/>
        <v>79.89</v>
      </c>
      <c r="R3513" s="10" t="s">
        <v>8314</v>
      </c>
      <c r="S3513" t="s">
        <v>8315</v>
      </c>
      <c r="T3513" s="14">
        <f t="shared" si="334"/>
        <v>41927.873784722222</v>
      </c>
      <c r="U3513" s="14">
        <f t="shared" si="335"/>
        <v>41950.770833333336</v>
      </c>
      <c r="V3513">
        <f t="shared" si="336"/>
        <v>2014</v>
      </c>
    </row>
    <row r="3514" spans="1:22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 t="shared" si="331"/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332"/>
        <v>100</v>
      </c>
      <c r="Q3514">
        <f t="shared" si="333"/>
        <v>58.82</v>
      </c>
      <c r="R3514" s="10" t="s">
        <v>8314</v>
      </c>
      <c r="S3514" t="s">
        <v>8315</v>
      </c>
      <c r="T3514" s="14">
        <f t="shared" si="334"/>
        <v>42057.536944444444</v>
      </c>
      <c r="U3514" s="14">
        <f t="shared" si="335"/>
        <v>42117.49527777778</v>
      </c>
      <c r="V3514">
        <f t="shared" si="336"/>
        <v>2015</v>
      </c>
    </row>
    <row r="3515" spans="1:22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 t="shared" si="331"/>
        <v>3058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332"/>
        <v>118</v>
      </c>
      <c r="Q3515">
        <f t="shared" si="333"/>
        <v>75.34</v>
      </c>
      <c r="R3515" s="10" t="s">
        <v>8314</v>
      </c>
      <c r="S3515" t="s">
        <v>8315</v>
      </c>
      <c r="T3515" s="14">
        <f t="shared" si="334"/>
        <v>41781.096203703702</v>
      </c>
      <c r="U3515" s="14">
        <f t="shared" si="335"/>
        <v>41794.207638888889</v>
      </c>
      <c r="V3515">
        <f t="shared" si="336"/>
        <v>2014</v>
      </c>
    </row>
    <row r="3516" spans="1:22" ht="30" x14ac:dyDescent="0.25">
      <c r="A3516">
        <v>3711</v>
      </c>
      <c r="B3516" s="3" t="s">
        <v>3708</v>
      </c>
      <c r="C3516" s="3" t="s">
        <v>7821</v>
      </c>
      <c r="D3516" s="6">
        <v>500</v>
      </c>
      <c r="E3516" s="8">
        <v>570</v>
      </c>
      <c r="F3516" s="8">
        <f t="shared" si="331"/>
        <v>535</v>
      </c>
      <c r="G3516" t="s">
        <v>8218</v>
      </c>
      <c r="H3516" t="s">
        <v>8223</v>
      </c>
      <c r="I3516" t="s">
        <v>8245</v>
      </c>
      <c r="J3516">
        <v>1402848000</v>
      </c>
      <c r="K3516">
        <v>1400606573</v>
      </c>
      <c r="L3516" t="b">
        <v>0</v>
      </c>
      <c r="M3516">
        <v>21</v>
      </c>
      <c r="N3516" t="b">
        <v>1</v>
      </c>
      <c r="O3516" t="s">
        <v>8269</v>
      </c>
      <c r="P3516">
        <f t="shared" si="332"/>
        <v>114</v>
      </c>
      <c r="Q3516">
        <f t="shared" si="333"/>
        <v>27.14</v>
      </c>
      <c r="R3516" s="10" t="s">
        <v>8314</v>
      </c>
      <c r="S3516" t="s">
        <v>8315</v>
      </c>
      <c r="T3516" s="14">
        <f t="shared" si="334"/>
        <v>41779.724224537036</v>
      </c>
      <c r="U3516" s="14">
        <f t="shared" si="335"/>
        <v>41805.666666666664</v>
      </c>
      <c r="V3516">
        <f t="shared" si="336"/>
        <v>2014</v>
      </c>
    </row>
    <row r="3517" spans="1:22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 t="shared" si="331"/>
        <v>3040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332"/>
        <v>103</v>
      </c>
      <c r="Q3517">
        <f t="shared" si="333"/>
        <v>66.959999999999994</v>
      </c>
      <c r="R3517" s="10" t="s">
        <v>8314</v>
      </c>
      <c r="S3517" t="s">
        <v>8315</v>
      </c>
      <c r="T3517" s="14">
        <f t="shared" si="334"/>
        <v>42125.772812499999</v>
      </c>
      <c r="U3517" s="14">
        <f t="shared" si="335"/>
        <v>42155.772812499999</v>
      </c>
      <c r="V3517">
        <f t="shared" si="336"/>
        <v>2015</v>
      </c>
    </row>
    <row r="3518" spans="1:22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 t="shared" si="331"/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332"/>
        <v>100</v>
      </c>
      <c r="Q3518">
        <f t="shared" si="333"/>
        <v>227.27</v>
      </c>
      <c r="R3518" s="10" t="s">
        <v>8314</v>
      </c>
      <c r="S3518" t="s">
        <v>8315</v>
      </c>
      <c r="T3518" s="14">
        <f t="shared" si="334"/>
        <v>41856.010069444441</v>
      </c>
      <c r="U3518" s="14">
        <f t="shared" si="335"/>
        <v>41890.125</v>
      </c>
      <c r="V3518">
        <f t="shared" si="336"/>
        <v>2014</v>
      </c>
    </row>
    <row r="3519" spans="1:22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 t="shared" si="331"/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332"/>
        <v>100</v>
      </c>
      <c r="Q3519">
        <f t="shared" si="333"/>
        <v>307.69</v>
      </c>
      <c r="R3519" s="10" t="s">
        <v>8314</v>
      </c>
      <c r="S3519" t="s">
        <v>8315</v>
      </c>
      <c r="T3519" s="14">
        <f t="shared" si="334"/>
        <v>41794.817523148151</v>
      </c>
      <c r="U3519" s="14">
        <f t="shared" si="335"/>
        <v>41824.458333333336</v>
      </c>
      <c r="V3519">
        <f t="shared" si="336"/>
        <v>2014</v>
      </c>
    </row>
    <row r="3520" spans="1:22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 t="shared" si="331"/>
        <v>1575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332"/>
        <v>110</v>
      </c>
      <c r="Q3520">
        <f t="shared" si="333"/>
        <v>50.02</v>
      </c>
      <c r="R3520" s="10" t="s">
        <v>8314</v>
      </c>
      <c r="S3520" t="s">
        <v>8315</v>
      </c>
      <c r="T3520" s="14">
        <f t="shared" si="334"/>
        <v>41893.783553240741</v>
      </c>
      <c r="U3520" s="14">
        <f t="shared" si="335"/>
        <v>41914.597916666666</v>
      </c>
      <c r="V3520">
        <f t="shared" si="336"/>
        <v>2014</v>
      </c>
    </row>
    <row r="3521" spans="1:22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 t="shared" si="331"/>
        <v>2014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332"/>
        <v>101</v>
      </c>
      <c r="Q3521">
        <f t="shared" si="333"/>
        <v>72.39</v>
      </c>
      <c r="R3521" s="10" t="s">
        <v>8314</v>
      </c>
      <c r="S3521" t="s">
        <v>8315</v>
      </c>
      <c r="T3521" s="14">
        <f t="shared" si="334"/>
        <v>42037.598958333328</v>
      </c>
      <c r="U3521" s="14">
        <f t="shared" si="335"/>
        <v>42067.598958333328</v>
      </c>
      <c r="V3521">
        <f t="shared" si="336"/>
        <v>2015</v>
      </c>
    </row>
    <row r="3522" spans="1:22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 t="shared" si="331"/>
        <v>2008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332"/>
        <v>101</v>
      </c>
      <c r="Q3522">
        <f t="shared" si="333"/>
        <v>95.95</v>
      </c>
      <c r="R3522" s="10" t="s">
        <v>8314</v>
      </c>
      <c r="S3522" t="s">
        <v>8315</v>
      </c>
      <c r="T3522" s="14">
        <f t="shared" si="334"/>
        <v>42227.824212962965</v>
      </c>
      <c r="U3522" s="14">
        <f t="shared" si="335"/>
        <v>42253.57430555555</v>
      </c>
      <c r="V3522">
        <f t="shared" si="336"/>
        <v>2015</v>
      </c>
    </row>
    <row r="3523" spans="1:22" ht="45" x14ac:dyDescent="0.25">
      <c r="A3523">
        <v>3718</v>
      </c>
      <c r="B3523" s="3" t="s">
        <v>3715</v>
      </c>
      <c r="C3523" s="3" t="s">
        <v>7828</v>
      </c>
      <c r="D3523" s="6">
        <v>500</v>
      </c>
      <c r="E3523" s="8">
        <v>1197</v>
      </c>
      <c r="F3523" s="8">
        <f t="shared" si="331"/>
        <v>849</v>
      </c>
      <c r="G3523" t="s">
        <v>8218</v>
      </c>
      <c r="H3523" t="s">
        <v>8224</v>
      </c>
      <c r="I3523" t="s">
        <v>8246</v>
      </c>
      <c r="J3523">
        <v>1425057075</v>
      </c>
      <c r="K3523">
        <v>1422465075</v>
      </c>
      <c r="L3523" t="b">
        <v>0</v>
      </c>
      <c r="M3523">
        <v>46</v>
      </c>
      <c r="N3523" t="b">
        <v>1</v>
      </c>
      <c r="O3523" t="s">
        <v>8269</v>
      </c>
      <c r="P3523">
        <f t="shared" si="332"/>
        <v>239</v>
      </c>
      <c r="Q3523">
        <f t="shared" si="333"/>
        <v>26.02</v>
      </c>
      <c r="R3523" s="10" t="s">
        <v>8314</v>
      </c>
      <c r="S3523" t="s">
        <v>8315</v>
      </c>
      <c r="T3523" s="14">
        <f t="shared" si="334"/>
        <v>42032.716145833328</v>
      </c>
      <c r="U3523" s="14">
        <f t="shared" si="335"/>
        <v>42062.716145833328</v>
      </c>
      <c r="V3523">
        <f t="shared" si="336"/>
        <v>2015</v>
      </c>
    </row>
    <row r="3524" spans="1:22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 t="shared" si="331"/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332"/>
        <v>100</v>
      </c>
      <c r="Q3524">
        <f t="shared" si="333"/>
        <v>41.03</v>
      </c>
      <c r="R3524" s="10" t="s">
        <v>8314</v>
      </c>
      <c r="S3524" t="s">
        <v>8315</v>
      </c>
      <c r="T3524" s="14">
        <f t="shared" si="334"/>
        <v>42234.789884259255</v>
      </c>
      <c r="U3524" s="14">
        <f t="shared" si="335"/>
        <v>42262.420833333337</v>
      </c>
      <c r="V3524">
        <f t="shared" si="336"/>
        <v>2015</v>
      </c>
    </row>
    <row r="3525" spans="1:22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 t="shared" si="331"/>
        <v>4273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332"/>
        <v>114</v>
      </c>
      <c r="Q3525">
        <f t="shared" si="333"/>
        <v>56.83</v>
      </c>
      <c r="R3525" s="10" t="s">
        <v>8314</v>
      </c>
      <c r="S3525" t="s">
        <v>8315</v>
      </c>
      <c r="T3525" s="14">
        <f t="shared" si="334"/>
        <v>42581.397546296299</v>
      </c>
      <c r="U3525" s="14">
        <f t="shared" si="335"/>
        <v>42638.958333333328</v>
      </c>
      <c r="V3525">
        <f t="shared" si="336"/>
        <v>2016</v>
      </c>
    </row>
    <row r="3526" spans="1:22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 t="shared" si="331"/>
        <v>10078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332"/>
        <v>102</v>
      </c>
      <c r="Q3526">
        <f t="shared" si="333"/>
        <v>137.24</v>
      </c>
      <c r="R3526" s="10" t="s">
        <v>8314</v>
      </c>
      <c r="S3526" t="s">
        <v>8315</v>
      </c>
      <c r="T3526" s="14">
        <f t="shared" si="334"/>
        <v>41880.76357638889</v>
      </c>
      <c r="U3526" s="14">
        <f t="shared" si="335"/>
        <v>41895.166666666664</v>
      </c>
      <c r="V3526">
        <f t="shared" si="336"/>
        <v>2014</v>
      </c>
    </row>
    <row r="3527" spans="1:22" ht="60" x14ac:dyDescent="0.25">
      <c r="A3527">
        <v>3829</v>
      </c>
      <c r="B3527" s="3" t="s">
        <v>3826</v>
      </c>
      <c r="C3527" s="3" t="s">
        <v>7938</v>
      </c>
      <c r="D3527" s="6">
        <v>500</v>
      </c>
      <c r="E3527" s="8">
        <v>501</v>
      </c>
      <c r="F3527" s="8">
        <f t="shared" si="331"/>
        <v>501</v>
      </c>
      <c r="G3527" t="s">
        <v>8218</v>
      </c>
      <c r="H3527" t="s">
        <v>8223</v>
      </c>
      <c r="I3527" t="s">
        <v>8245</v>
      </c>
      <c r="J3527">
        <v>1472676371</v>
      </c>
      <c r="K3527">
        <v>1470948371</v>
      </c>
      <c r="L3527" t="b">
        <v>0</v>
      </c>
      <c r="M3527">
        <v>8</v>
      </c>
      <c r="N3527" t="b">
        <v>1</v>
      </c>
      <c r="O3527" t="s">
        <v>8269</v>
      </c>
      <c r="P3527">
        <f t="shared" si="332"/>
        <v>100</v>
      </c>
      <c r="Q3527">
        <f t="shared" si="333"/>
        <v>62.63</v>
      </c>
      <c r="R3527" s="10" t="s">
        <v>8314</v>
      </c>
      <c r="S3527" t="s">
        <v>8315</v>
      </c>
      <c r="T3527" s="14">
        <f t="shared" si="334"/>
        <v>42593.865405092598</v>
      </c>
      <c r="U3527" s="14">
        <f t="shared" si="335"/>
        <v>42613.865405092598</v>
      </c>
      <c r="V3527">
        <f t="shared" si="336"/>
        <v>2016</v>
      </c>
    </row>
    <row r="3528" spans="1:22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 t="shared" si="331"/>
        <v>3333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332"/>
        <v>102</v>
      </c>
      <c r="Q3528">
        <f t="shared" si="333"/>
        <v>99</v>
      </c>
      <c r="R3528" s="10" t="s">
        <v>8314</v>
      </c>
      <c r="S3528" t="s">
        <v>8315</v>
      </c>
      <c r="T3528" s="14">
        <f t="shared" si="334"/>
        <v>42460.335312499999</v>
      </c>
      <c r="U3528" s="14">
        <f t="shared" si="335"/>
        <v>42488.249305555553</v>
      </c>
      <c r="V3528">
        <f t="shared" si="336"/>
        <v>2016</v>
      </c>
    </row>
    <row r="3529" spans="1:22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 t="shared" si="331"/>
        <v>6508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332"/>
        <v>117</v>
      </c>
      <c r="Q3529">
        <f t="shared" si="333"/>
        <v>81.569999999999993</v>
      </c>
      <c r="R3529" s="10" t="s">
        <v>8314</v>
      </c>
      <c r="S3529" t="s">
        <v>8315</v>
      </c>
      <c r="T3529" s="14">
        <f t="shared" si="334"/>
        <v>42167.023206018523</v>
      </c>
      <c r="U3529" s="14">
        <f t="shared" si="335"/>
        <v>42196.165972222225</v>
      </c>
      <c r="V3529">
        <f t="shared" si="336"/>
        <v>2015</v>
      </c>
    </row>
    <row r="3530" spans="1:22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 t="shared" si="331"/>
        <v>1660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332"/>
        <v>101</v>
      </c>
      <c r="Q3530">
        <f t="shared" si="333"/>
        <v>45.11</v>
      </c>
      <c r="R3530" s="10" t="s">
        <v>8314</v>
      </c>
      <c r="S3530" t="s">
        <v>8315</v>
      </c>
      <c r="T3530" s="14">
        <f t="shared" si="334"/>
        <v>42733.50136574074</v>
      </c>
      <c r="U3530" s="14">
        <f t="shared" si="335"/>
        <v>42753.50136574074</v>
      </c>
      <c r="V3530">
        <f t="shared" si="336"/>
        <v>2016</v>
      </c>
    </row>
    <row r="3531" spans="1:22" ht="60" x14ac:dyDescent="0.25">
      <c r="A3531">
        <v>3831</v>
      </c>
      <c r="B3531" s="3" t="s">
        <v>3828</v>
      </c>
      <c r="C3531" s="3" t="s">
        <v>7940</v>
      </c>
      <c r="D3531" s="6">
        <v>500</v>
      </c>
      <c r="E3531" s="8">
        <v>530.11</v>
      </c>
      <c r="F3531" s="8">
        <f t="shared" si="331"/>
        <v>515</v>
      </c>
      <c r="G3531" t="s">
        <v>8218</v>
      </c>
      <c r="H3531" t="s">
        <v>8223</v>
      </c>
      <c r="I3531" t="s">
        <v>8245</v>
      </c>
      <c r="J3531">
        <v>1415222545</v>
      </c>
      <c r="K3531">
        <v>1413404545</v>
      </c>
      <c r="L3531" t="b">
        <v>0</v>
      </c>
      <c r="M3531">
        <v>9</v>
      </c>
      <c r="N3531" t="b">
        <v>1</v>
      </c>
      <c r="O3531" t="s">
        <v>8269</v>
      </c>
      <c r="P3531">
        <f t="shared" si="332"/>
        <v>106</v>
      </c>
      <c r="Q3531">
        <f t="shared" si="333"/>
        <v>58.9</v>
      </c>
      <c r="R3531" s="10" t="s">
        <v>8314</v>
      </c>
      <c r="S3531" t="s">
        <v>8315</v>
      </c>
      <c r="T3531" s="14">
        <f t="shared" si="334"/>
        <v>41927.848900462966</v>
      </c>
      <c r="U3531" s="14">
        <f t="shared" si="335"/>
        <v>41948.890567129631</v>
      </c>
      <c r="V3531">
        <f t="shared" si="336"/>
        <v>2014</v>
      </c>
    </row>
    <row r="3532" spans="1:22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 t="shared" si="331"/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332"/>
        <v>100</v>
      </c>
      <c r="Q3532">
        <f t="shared" si="333"/>
        <v>125</v>
      </c>
      <c r="R3532" s="10" t="s">
        <v>8314</v>
      </c>
      <c r="S3532" t="s">
        <v>8315</v>
      </c>
      <c r="T3532" s="14">
        <f t="shared" si="334"/>
        <v>42442.623344907406</v>
      </c>
      <c r="U3532" s="14">
        <f t="shared" si="335"/>
        <v>42470.833333333328</v>
      </c>
      <c r="V3532">
        <f t="shared" si="336"/>
        <v>2016</v>
      </c>
    </row>
    <row r="3533" spans="1:22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 t="shared" si="331"/>
        <v>1140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332"/>
        <v>128</v>
      </c>
      <c r="Q3533">
        <f t="shared" si="333"/>
        <v>49.23</v>
      </c>
      <c r="R3533" s="10" t="s">
        <v>8314</v>
      </c>
      <c r="S3533" t="s">
        <v>8315</v>
      </c>
      <c r="T3533" s="14">
        <f t="shared" si="334"/>
        <v>42521.654328703706</v>
      </c>
      <c r="U3533" s="14">
        <f t="shared" si="335"/>
        <v>42551.654328703706</v>
      </c>
      <c r="V3533">
        <f t="shared" si="336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 t="shared" si="331"/>
        <v>1051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332"/>
        <v>119</v>
      </c>
      <c r="Q3534">
        <f t="shared" si="333"/>
        <v>42.3</v>
      </c>
      <c r="R3534" s="10" t="s">
        <v>8314</v>
      </c>
      <c r="S3534" t="s">
        <v>8315</v>
      </c>
      <c r="T3534" s="14">
        <f t="shared" si="334"/>
        <v>41884.599849537037</v>
      </c>
      <c r="U3534" s="14">
        <f t="shared" si="335"/>
        <v>41900.165972222225</v>
      </c>
      <c r="V3534">
        <f t="shared" si="336"/>
        <v>2014</v>
      </c>
    </row>
    <row r="3535" spans="1:22" ht="60" x14ac:dyDescent="0.25">
      <c r="A3535">
        <v>2836</v>
      </c>
      <c r="B3535" s="3" t="s">
        <v>2836</v>
      </c>
      <c r="C3535" s="3" t="s">
        <v>6946</v>
      </c>
      <c r="D3535" s="6">
        <v>450</v>
      </c>
      <c r="E3535" s="8">
        <v>485</v>
      </c>
      <c r="F3535" s="8">
        <f t="shared" si="331"/>
        <v>468</v>
      </c>
      <c r="G3535" t="s">
        <v>8218</v>
      </c>
      <c r="H3535" t="s">
        <v>8223</v>
      </c>
      <c r="I3535" t="s">
        <v>8245</v>
      </c>
      <c r="J3535">
        <v>1487393940</v>
      </c>
      <c r="K3535">
        <v>1484115418</v>
      </c>
      <c r="L3535" t="b">
        <v>0</v>
      </c>
      <c r="M3535">
        <v>11</v>
      </c>
      <c r="N3535" t="b">
        <v>1</v>
      </c>
      <c r="O3535" t="s">
        <v>8269</v>
      </c>
      <c r="P3535">
        <f t="shared" si="332"/>
        <v>108</v>
      </c>
      <c r="Q3535">
        <f t="shared" si="333"/>
        <v>44.09</v>
      </c>
      <c r="R3535" s="10" t="s">
        <v>8314</v>
      </c>
      <c r="S3535" t="s">
        <v>8315</v>
      </c>
      <c r="T3535" s="14">
        <f t="shared" si="334"/>
        <v>42746.261782407411</v>
      </c>
      <c r="U3535" s="14">
        <f t="shared" si="335"/>
        <v>42784.207638888889</v>
      </c>
      <c r="V3535">
        <f t="shared" si="336"/>
        <v>2017</v>
      </c>
    </row>
    <row r="3536" spans="1:22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 t="shared" si="331"/>
        <v>6405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332"/>
        <v>156</v>
      </c>
      <c r="Q3536">
        <f t="shared" si="333"/>
        <v>38.28</v>
      </c>
      <c r="R3536" s="10" t="s">
        <v>8314</v>
      </c>
      <c r="S3536" t="s">
        <v>8315</v>
      </c>
      <c r="T3536" s="14">
        <f t="shared" si="334"/>
        <v>42243.6252662037</v>
      </c>
      <c r="U3536" s="14">
        <f t="shared" si="335"/>
        <v>42278.6252662037</v>
      </c>
      <c r="V3536">
        <f t="shared" si="336"/>
        <v>2015</v>
      </c>
    </row>
    <row r="3537" spans="1:22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 t="shared" si="331"/>
        <v>2032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332"/>
        <v>103</v>
      </c>
      <c r="Q3537">
        <f t="shared" si="333"/>
        <v>44.85</v>
      </c>
      <c r="R3537" s="10" t="s">
        <v>8314</v>
      </c>
      <c r="S3537" t="s">
        <v>8315</v>
      </c>
      <c r="T3537" s="14">
        <f t="shared" si="334"/>
        <v>42248.640162037031</v>
      </c>
      <c r="U3537" s="14">
        <f t="shared" si="335"/>
        <v>42279.75</v>
      </c>
      <c r="V3537">
        <f t="shared" si="336"/>
        <v>2015</v>
      </c>
    </row>
    <row r="3538" spans="1:22" ht="60" x14ac:dyDescent="0.25">
      <c r="A3538">
        <v>2805</v>
      </c>
      <c r="B3538" s="3" t="s">
        <v>2805</v>
      </c>
      <c r="C3538" s="3" t="s">
        <v>6915</v>
      </c>
      <c r="D3538" s="6">
        <v>400</v>
      </c>
      <c r="E3538" s="8">
        <v>440</v>
      </c>
      <c r="F3538" s="8">
        <f t="shared" si="331"/>
        <v>420</v>
      </c>
      <c r="G3538" t="s">
        <v>8218</v>
      </c>
      <c r="H3538" t="s">
        <v>8224</v>
      </c>
      <c r="I3538" t="s">
        <v>8246</v>
      </c>
      <c r="J3538">
        <v>1440245273</v>
      </c>
      <c r="K3538">
        <v>1438085273</v>
      </c>
      <c r="L3538" t="b">
        <v>0</v>
      </c>
      <c r="M3538">
        <v>18</v>
      </c>
      <c r="N3538" t="b">
        <v>1</v>
      </c>
      <c r="O3538" t="s">
        <v>8269</v>
      </c>
      <c r="P3538">
        <f t="shared" si="332"/>
        <v>110</v>
      </c>
      <c r="Q3538">
        <f t="shared" si="333"/>
        <v>24.44</v>
      </c>
      <c r="R3538" s="10" t="s">
        <v>8314</v>
      </c>
      <c r="S3538" t="s">
        <v>8315</v>
      </c>
      <c r="T3538" s="14">
        <f t="shared" si="334"/>
        <v>42213.505474537036</v>
      </c>
      <c r="U3538" s="14">
        <f t="shared" si="335"/>
        <v>42238.505474537036</v>
      </c>
      <c r="V3538">
        <f t="shared" si="336"/>
        <v>2015</v>
      </c>
    </row>
    <row r="3539" spans="1:22" ht="60" x14ac:dyDescent="0.25">
      <c r="A3539">
        <v>3325</v>
      </c>
      <c r="B3539" s="3" t="s">
        <v>3325</v>
      </c>
      <c r="C3539" s="3" t="s">
        <v>7435</v>
      </c>
      <c r="D3539" s="6">
        <v>400</v>
      </c>
      <c r="E3539" s="8">
        <v>450</v>
      </c>
      <c r="F3539" s="8">
        <f t="shared" si="331"/>
        <v>425</v>
      </c>
      <c r="G3539" t="s">
        <v>8218</v>
      </c>
      <c r="H3539" t="s">
        <v>8224</v>
      </c>
      <c r="I3539" t="s">
        <v>8246</v>
      </c>
      <c r="J3539">
        <v>1428256277</v>
      </c>
      <c r="K3539">
        <v>1425235877</v>
      </c>
      <c r="L3539" t="b">
        <v>0</v>
      </c>
      <c r="M3539">
        <v>15</v>
      </c>
      <c r="N3539" t="b">
        <v>1</v>
      </c>
      <c r="O3539" t="s">
        <v>8269</v>
      </c>
      <c r="P3539">
        <f t="shared" si="332"/>
        <v>113</v>
      </c>
      <c r="Q3539">
        <f t="shared" si="333"/>
        <v>30</v>
      </c>
      <c r="R3539" s="10" t="s">
        <v>8314</v>
      </c>
      <c r="S3539" t="s">
        <v>8315</v>
      </c>
      <c r="T3539" s="14">
        <f t="shared" si="334"/>
        <v>42064.785613425927</v>
      </c>
      <c r="U3539" s="14">
        <f t="shared" si="335"/>
        <v>42099.743946759263</v>
      </c>
      <c r="V3539">
        <f t="shared" si="336"/>
        <v>2015</v>
      </c>
    </row>
    <row r="3540" spans="1:22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 t="shared" si="331"/>
        <v>2285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332"/>
        <v>128</v>
      </c>
      <c r="Q3540">
        <f t="shared" si="333"/>
        <v>30.95</v>
      </c>
      <c r="R3540" s="10" t="s">
        <v>8314</v>
      </c>
      <c r="S3540" t="s">
        <v>8315</v>
      </c>
      <c r="T3540" s="14">
        <f t="shared" si="334"/>
        <v>42571.420601851853</v>
      </c>
      <c r="U3540" s="14">
        <f t="shared" si="335"/>
        <v>42599.420601851853</v>
      </c>
      <c r="V3540">
        <f t="shared" si="336"/>
        <v>2016</v>
      </c>
    </row>
    <row r="3541" spans="1:22" ht="60" x14ac:dyDescent="0.25">
      <c r="A3541">
        <v>3494</v>
      </c>
      <c r="B3541" s="3" t="s">
        <v>3493</v>
      </c>
      <c r="C3541" s="3" t="s">
        <v>7604</v>
      </c>
      <c r="D3541" s="6">
        <v>400</v>
      </c>
      <c r="E3541" s="8">
        <v>400</v>
      </c>
      <c r="F3541" s="8">
        <f t="shared" si="331"/>
        <v>400</v>
      </c>
      <c r="G3541" t="s">
        <v>8218</v>
      </c>
      <c r="H3541" t="s">
        <v>8223</v>
      </c>
      <c r="I3541" t="s">
        <v>8245</v>
      </c>
      <c r="J3541">
        <v>1480140000</v>
      </c>
      <c r="K3541">
        <v>1479186575</v>
      </c>
      <c r="L3541" t="b">
        <v>0</v>
      </c>
      <c r="M3541">
        <v>13</v>
      </c>
      <c r="N3541" t="b">
        <v>1</v>
      </c>
      <c r="O3541" t="s">
        <v>8269</v>
      </c>
      <c r="P3541">
        <f t="shared" si="332"/>
        <v>100</v>
      </c>
      <c r="Q3541">
        <f t="shared" si="333"/>
        <v>30.77</v>
      </c>
      <c r="R3541" s="10" t="s">
        <v>8314</v>
      </c>
      <c r="S3541" t="s">
        <v>8315</v>
      </c>
      <c r="T3541" s="14">
        <f t="shared" si="334"/>
        <v>42689.214988425927</v>
      </c>
      <c r="U3541" s="14">
        <f t="shared" si="335"/>
        <v>42700.25</v>
      </c>
      <c r="V3541">
        <f t="shared" si="336"/>
        <v>2016</v>
      </c>
    </row>
    <row r="3542" spans="1:22" ht="30" x14ac:dyDescent="0.25">
      <c r="A3542">
        <v>3309</v>
      </c>
      <c r="B3542" s="3" t="s">
        <v>3309</v>
      </c>
      <c r="C3542" s="3" t="s">
        <v>7419</v>
      </c>
      <c r="D3542" s="6">
        <v>350</v>
      </c>
      <c r="E3542" s="8">
        <v>558</v>
      </c>
      <c r="F3542" s="8">
        <f t="shared" si="331"/>
        <v>454</v>
      </c>
      <c r="G3542" t="s">
        <v>8218</v>
      </c>
      <c r="H3542" t="s">
        <v>8224</v>
      </c>
      <c r="I3542" t="s">
        <v>8246</v>
      </c>
      <c r="J3542">
        <v>1476632178</v>
      </c>
      <c r="K3542">
        <v>1473953778</v>
      </c>
      <c r="L3542" t="b">
        <v>0</v>
      </c>
      <c r="M3542">
        <v>31</v>
      </c>
      <c r="N3542" t="b">
        <v>1</v>
      </c>
      <c r="O3542" t="s">
        <v>8269</v>
      </c>
      <c r="P3542">
        <f t="shared" si="332"/>
        <v>159</v>
      </c>
      <c r="Q3542">
        <f t="shared" si="333"/>
        <v>18</v>
      </c>
      <c r="R3542" s="10" t="s">
        <v>8314</v>
      </c>
      <c r="S3542" t="s">
        <v>8315</v>
      </c>
      <c r="T3542" s="14">
        <f t="shared" si="334"/>
        <v>42628.650208333333</v>
      </c>
      <c r="U3542" s="14">
        <f t="shared" si="335"/>
        <v>42659.650208333333</v>
      </c>
      <c r="V3542">
        <f t="shared" si="336"/>
        <v>2016</v>
      </c>
    </row>
    <row r="3543" spans="1:22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 t="shared" si="331"/>
        <v>1230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332"/>
        <v>105</v>
      </c>
      <c r="Q3543">
        <f t="shared" si="333"/>
        <v>39.380000000000003</v>
      </c>
      <c r="R3543" s="10" t="s">
        <v>8314</v>
      </c>
      <c r="S3543" t="s">
        <v>8315</v>
      </c>
      <c r="T3543" s="14">
        <f t="shared" si="334"/>
        <v>42222.730034722219</v>
      </c>
      <c r="U3543" s="14">
        <f t="shared" si="335"/>
        <v>42247.730034722219</v>
      </c>
      <c r="V3543">
        <f t="shared" si="336"/>
        <v>2015</v>
      </c>
    </row>
    <row r="3544" spans="1:22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 t="shared" si="331"/>
        <v>5562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332"/>
        <v>102</v>
      </c>
      <c r="Q3544">
        <f t="shared" si="333"/>
        <v>66.150000000000006</v>
      </c>
      <c r="R3544" s="10" t="s">
        <v>8314</v>
      </c>
      <c r="S3544" t="s">
        <v>8315</v>
      </c>
      <c r="T3544" s="14">
        <f t="shared" si="334"/>
        <v>41829.599791666667</v>
      </c>
      <c r="U3544" s="14">
        <f t="shared" si="335"/>
        <v>41889.599791666667</v>
      </c>
      <c r="V3544">
        <f t="shared" si="336"/>
        <v>2014</v>
      </c>
    </row>
    <row r="3545" spans="1:22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 t="shared" si="331"/>
        <v>1535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332"/>
        <v>105</v>
      </c>
      <c r="Q3545">
        <f t="shared" si="333"/>
        <v>54.14</v>
      </c>
      <c r="R3545" s="10" t="s">
        <v>8314</v>
      </c>
      <c r="S3545" t="s">
        <v>8315</v>
      </c>
      <c r="T3545" s="14">
        <f t="shared" si="334"/>
        <v>42150.755312499998</v>
      </c>
      <c r="U3545" s="14">
        <f t="shared" si="335"/>
        <v>42180.755312499998</v>
      </c>
      <c r="V3545">
        <f t="shared" si="336"/>
        <v>2015</v>
      </c>
    </row>
    <row r="3546" spans="1:22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 t="shared" si="331"/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332"/>
        <v>100</v>
      </c>
      <c r="Q3546">
        <f t="shared" si="333"/>
        <v>104.17</v>
      </c>
      <c r="R3546" s="10" t="s">
        <v>8314</v>
      </c>
      <c r="S3546" t="s">
        <v>8315</v>
      </c>
      <c r="T3546" s="14">
        <f t="shared" si="334"/>
        <v>42040.831678240742</v>
      </c>
      <c r="U3546" s="14">
        <f t="shared" si="335"/>
        <v>42070.831678240742</v>
      </c>
      <c r="V3546">
        <f t="shared" si="336"/>
        <v>2015</v>
      </c>
    </row>
    <row r="3547" spans="1:22" ht="45" x14ac:dyDescent="0.25">
      <c r="A3547">
        <v>3405</v>
      </c>
      <c r="B3547" s="3" t="s">
        <v>3404</v>
      </c>
      <c r="C3547" s="3" t="s">
        <v>7515</v>
      </c>
      <c r="D3547" s="6">
        <v>350</v>
      </c>
      <c r="E3547" s="8">
        <v>481.5</v>
      </c>
      <c r="F3547" s="8">
        <f t="shared" si="331"/>
        <v>416</v>
      </c>
      <c r="G3547" t="s">
        <v>8218</v>
      </c>
      <c r="H3547" t="s">
        <v>8224</v>
      </c>
      <c r="I3547" t="s">
        <v>8246</v>
      </c>
      <c r="J3547">
        <v>1456876740</v>
      </c>
      <c r="K3547">
        <v>1455063886</v>
      </c>
      <c r="L3547" t="b">
        <v>0</v>
      </c>
      <c r="M3547">
        <v>17</v>
      </c>
      <c r="N3547" t="b">
        <v>1</v>
      </c>
      <c r="O3547" t="s">
        <v>8269</v>
      </c>
      <c r="P3547">
        <f t="shared" si="332"/>
        <v>138</v>
      </c>
      <c r="Q3547">
        <f t="shared" si="333"/>
        <v>28.32</v>
      </c>
      <c r="R3547" s="10" t="s">
        <v>8314</v>
      </c>
      <c r="S3547" t="s">
        <v>8315</v>
      </c>
      <c r="T3547" s="14">
        <f t="shared" si="334"/>
        <v>42410.017199074078</v>
      </c>
      <c r="U3547" s="14">
        <f t="shared" si="335"/>
        <v>42430.999305555553</v>
      </c>
      <c r="V3547">
        <f t="shared" si="336"/>
        <v>2016</v>
      </c>
    </row>
    <row r="3548" spans="1:22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 t="shared" si="331"/>
        <v>1113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332"/>
        <v>102</v>
      </c>
      <c r="Q3548">
        <f t="shared" si="333"/>
        <v>59.21</v>
      </c>
      <c r="R3548" s="10" t="s">
        <v>8314</v>
      </c>
      <c r="S3548" t="s">
        <v>8315</v>
      </c>
      <c r="T3548" s="14">
        <f t="shared" si="334"/>
        <v>42073.660694444443</v>
      </c>
      <c r="U3548" s="14">
        <f t="shared" si="335"/>
        <v>42095.165972222225</v>
      </c>
      <c r="V3548">
        <f t="shared" si="336"/>
        <v>2015</v>
      </c>
    </row>
    <row r="3549" spans="1:22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 t="shared" ref="F3549:F3612" si="337">ROUND(AVERAGE(D3549:E3549),0)</f>
        <v>37522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ref="P3549:P3612" si="338">ROUND(E3549/D3549*100,0)</f>
        <v>114</v>
      </c>
      <c r="Q3549">
        <f t="shared" ref="Q3549:Q3612" si="339">IFERROR(ROUND(E3549/M3549,2),0)</f>
        <v>119.18</v>
      </c>
      <c r="R3549" s="10" t="s">
        <v>8314</v>
      </c>
      <c r="S3549" t="s">
        <v>8315</v>
      </c>
      <c r="T3549" s="14">
        <f t="shared" ref="T3549:T3612" si="340">(((K3549/60)/60)/24)+DATE(1970,1,1)</f>
        <v>42480.078715277778</v>
      </c>
      <c r="U3549" s="14">
        <f t="shared" ref="U3549:U3612" si="341">(((J3549/60)/60)/24)+DATE(1970,1,1)</f>
        <v>42504.165972222225</v>
      </c>
      <c r="V3549">
        <f t="shared" ref="V3549:V3612" si="342">YEAR(T3549)</f>
        <v>2016</v>
      </c>
    </row>
    <row r="3550" spans="1:22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 t="shared" si="337"/>
        <v>2120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338"/>
        <v>102</v>
      </c>
      <c r="Q3550">
        <f t="shared" si="339"/>
        <v>164.62</v>
      </c>
      <c r="R3550" s="10" t="s">
        <v>8314</v>
      </c>
      <c r="S3550" t="s">
        <v>8315</v>
      </c>
      <c r="T3550" s="14">
        <f t="shared" si="340"/>
        <v>42411.942291666666</v>
      </c>
      <c r="U3550" s="14">
        <f t="shared" si="341"/>
        <v>42434.041666666672</v>
      </c>
      <c r="V3550">
        <f t="shared" si="342"/>
        <v>2016</v>
      </c>
    </row>
    <row r="3551" spans="1:22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 t="shared" si="337"/>
        <v>1010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338"/>
        <v>102</v>
      </c>
      <c r="Q3551">
        <f t="shared" si="339"/>
        <v>24.29</v>
      </c>
      <c r="R3551" s="10" t="s">
        <v>8314</v>
      </c>
      <c r="S3551" t="s">
        <v>8315</v>
      </c>
      <c r="T3551" s="14">
        <f t="shared" si="340"/>
        <v>42223.394363425927</v>
      </c>
      <c r="U3551" s="14">
        <f t="shared" si="341"/>
        <v>42251.394363425927</v>
      </c>
      <c r="V3551">
        <f t="shared" si="342"/>
        <v>2015</v>
      </c>
    </row>
    <row r="3552" spans="1:22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 t="shared" si="337"/>
        <v>2560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338"/>
        <v>105</v>
      </c>
      <c r="Q3552">
        <f t="shared" si="339"/>
        <v>40.94</v>
      </c>
      <c r="R3552" s="10" t="s">
        <v>8314</v>
      </c>
      <c r="S3552" t="s">
        <v>8315</v>
      </c>
      <c r="T3552" s="14">
        <f t="shared" si="340"/>
        <v>42462.893495370372</v>
      </c>
      <c r="U3552" s="14">
        <f t="shared" si="341"/>
        <v>42492.893495370372</v>
      </c>
      <c r="V3552">
        <f t="shared" si="342"/>
        <v>2016</v>
      </c>
    </row>
    <row r="3553" spans="1:22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 t="shared" si="337"/>
        <v>1514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338"/>
        <v>102</v>
      </c>
      <c r="Q3553">
        <f t="shared" si="339"/>
        <v>61.1</v>
      </c>
      <c r="R3553" s="10" t="s">
        <v>8314</v>
      </c>
      <c r="S3553" t="s">
        <v>8315</v>
      </c>
      <c r="T3553" s="14">
        <f t="shared" si="340"/>
        <v>41753.515856481477</v>
      </c>
      <c r="U3553" s="14">
        <f t="shared" si="341"/>
        <v>41781.921527777777</v>
      </c>
      <c r="V3553">
        <f t="shared" si="342"/>
        <v>2014</v>
      </c>
    </row>
    <row r="3554" spans="1:22" ht="60" x14ac:dyDescent="0.25">
      <c r="A3554">
        <v>3521</v>
      </c>
      <c r="B3554" s="3" t="s">
        <v>3520</v>
      </c>
      <c r="C3554" s="3" t="s">
        <v>7631</v>
      </c>
      <c r="D3554" s="6">
        <v>350</v>
      </c>
      <c r="E3554" s="8">
        <v>593</v>
      </c>
      <c r="F3554" s="8">
        <f t="shared" si="337"/>
        <v>472</v>
      </c>
      <c r="G3554" t="s">
        <v>8218</v>
      </c>
      <c r="H3554" t="s">
        <v>8223</v>
      </c>
      <c r="I3554" t="s">
        <v>8245</v>
      </c>
      <c r="J3554">
        <v>1411980020</v>
      </c>
      <c r="K3554">
        <v>1409388020</v>
      </c>
      <c r="L3554" t="b">
        <v>0</v>
      </c>
      <c r="M3554">
        <v>13</v>
      </c>
      <c r="N3554" t="b">
        <v>1</v>
      </c>
      <c r="O3554" t="s">
        <v>8269</v>
      </c>
      <c r="P3554">
        <f t="shared" si="338"/>
        <v>169</v>
      </c>
      <c r="Q3554">
        <f t="shared" si="339"/>
        <v>45.62</v>
      </c>
      <c r="R3554" s="10" t="s">
        <v>8314</v>
      </c>
      <c r="S3554" t="s">
        <v>8315</v>
      </c>
      <c r="T3554" s="14">
        <f t="shared" si="340"/>
        <v>41881.361342592594</v>
      </c>
      <c r="U3554" s="14">
        <f t="shared" si="341"/>
        <v>41911.361342592594</v>
      </c>
      <c r="V3554">
        <f t="shared" si="342"/>
        <v>2014</v>
      </c>
    </row>
    <row r="3555" spans="1:22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 t="shared" si="337"/>
        <v>5673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338"/>
        <v>106</v>
      </c>
      <c r="Q3555">
        <f t="shared" si="339"/>
        <v>56.2</v>
      </c>
      <c r="R3555" s="10" t="s">
        <v>8314</v>
      </c>
      <c r="S3555" t="s">
        <v>8315</v>
      </c>
      <c r="T3555" s="14">
        <f t="shared" si="340"/>
        <v>42196.028703703705</v>
      </c>
      <c r="U3555" s="14">
        <f t="shared" si="341"/>
        <v>42228</v>
      </c>
      <c r="V3555">
        <f t="shared" si="342"/>
        <v>2015</v>
      </c>
    </row>
    <row r="3556" spans="1:22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 t="shared" si="337"/>
        <v>5336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338"/>
        <v>113</v>
      </c>
      <c r="Q3556">
        <f t="shared" si="339"/>
        <v>107</v>
      </c>
      <c r="R3556" s="10" t="s">
        <v>8314</v>
      </c>
      <c r="S3556" t="s">
        <v>8315</v>
      </c>
      <c r="T3556" s="14">
        <f t="shared" si="340"/>
        <v>42016.050451388888</v>
      </c>
      <c r="U3556" s="14">
        <f t="shared" si="341"/>
        <v>42046.708333333328</v>
      </c>
      <c r="V3556">
        <f t="shared" si="342"/>
        <v>2015</v>
      </c>
    </row>
    <row r="3557" spans="1:22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 t="shared" si="337"/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338"/>
        <v>100</v>
      </c>
      <c r="Q3557">
        <f t="shared" si="339"/>
        <v>171.43</v>
      </c>
      <c r="R3557" s="10" t="s">
        <v>8314</v>
      </c>
      <c r="S3557" t="s">
        <v>8315</v>
      </c>
      <c r="T3557" s="14">
        <f t="shared" si="340"/>
        <v>42661.442060185189</v>
      </c>
      <c r="U3557" s="14">
        <f t="shared" si="341"/>
        <v>42691.483726851846</v>
      </c>
      <c r="V3557">
        <f t="shared" si="342"/>
        <v>2016</v>
      </c>
    </row>
    <row r="3558" spans="1:22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 t="shared" si="337"/>
        <v>2205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338"/>
        <v>100</v>
      </c>
      <c r="Q3558">
        <f t="shared" si="339"/>
        <v>110.5</v>
      </c>
      <c r="R3558" s="10" t="s">
        <v>8314</v>
      </c>
      <c r="S3558" t="s">
        <v>8315</v>
      </c>
      <c r="T3558" s="14">
        <f t="shared" si="340"/>
        <v>41808.649583333332</v>
      </c>
      <c r="U3558" s="14">
        <f t="shared" si="341"/>
        <v>41868.649583333332</v>
      </c>
      <c r="V3558">
        <f t="shared" si="342"/>
        <v>2014</v>
      </c>
    </row>
    <row r="3559" spans="1:22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 t="shared" si="337"/>
        <v>100018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338"/>
        <v>100</v>
      </c>
      <c r="Q3559">
        <f t="shared" si="339"/>
        <v>179.28</v>
      </c>
      <c r="R3559" s="10" t="s">
        <v>8314</v>
      </c>
      <c r="S3559" t="s">
        <v>8315</v>
      </c>
      <c r="T3559" s="14">
        <f t="shared" si="340"/>
        <v>41730.276747685188</v>
      </c>
      <c r="U3559" s="14">
        <f t="shared" si="341"/>
        <v>41764.276747685188</v>
      </c>
      <c r="V3559">
        <f t="shared" si="342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 t="shared" si="337"/>
        <v>427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338"/>
        <v>144</v>
      </c>
      <c r="Q3560">
        <f t="shared" si="339"/>
        <v>22.91</v>
      </c>
      <c r="R3560" s="10" t="s">
        <v>8314</v>
      </c>
      <c r="S3560" t="s">
        <v>8315</v>
      </c>
      <c r="T3560" s="14">
        <f t="shared" si="340"/>
        <v>42139.816840277781</v>
      </c>
      <c r="U3560" s="14">
        <f t="shared" si="341"/>
        <v>42181.875</v>
      </c>
      <c r="V3560">
        <f t="shared" si="342"/>
        <v>2015</v>
      </c>
    </row>
    <row r="3561" spans="1:22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 t="shared" si="337"/>
        <v>1018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338"/>
        <v>104</v>
      </c>
      <c r="Q3561">
        <f t="shared" si="339"/>
        <v>43.13</v>
      </c>
      <c r="R3561" s="10" t="s">
        <v>8314</v>
      </c>
      <c r="S3561" t="s">
        <v>8315</v>
      </c>
      <c r="T3561" s="14">
        <f t="shared" si="340"/>
        <v>42194.096157407403</v>
      </c>
      <c r="U3561" s="14">
        <f t="shared" si="341"/>
        <v>42216.373611111107</v>
      </c>
      <c r="V3561">
        <f t="shared" si="342"/>
        <v>2015</v>
      </c>
    </row>
    <row r="3562" spans="1:22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 t="shared" si="337"/>
        <v>3335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338"/>
        <v>108</v>
      </c>
      <c r="Q3562">
        <f t="shared" si="339"/>
        <v>46.89</v>
      </c>
      <c r="R3562" s="10" t="s">
        <v>8314</v>
      </c>
      <c r="S3562" t="s">
        <v>8315</v>
      </c>
      <c r="T3562" s="14">
        <f t="shared" si="340"/>
        <v>42115.889652777783</v>
      </c>
      <c r="U3562" s="14">
        <f t="shared" si="341"/>
        <v>42151.114583333328</v>
      </c>
      <c r="V3562">
        <f t="shared" si="342"/>
        <v>2015</v>
      </c>
    </row>
    <row r="3563" spans="1:22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 t="shared" si="337"/>
        <v>2530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338"/>
        <v>102</v>
      </c>
      <c r="Q3563">
        <f t="shared" si="339"/>
        <v>47.41</v>
      </c>
      <c r="R3563" s="10" t="s">
        <v>8314</v>
      </c>
      <c r="S3563" t="s">
        <v>8315</v>
      </c>
      <c r="T3563" s="14">
        <f t="shared" si="340"/>
        <v>42203.680300925931</v>
      </c>
      <c r="U3563" s="14">
        <f t="shared" si="341"/>
        <v>42221.774999999994</v>
      </c>
      <c r="V3563">
        <f t="shared" si="342"/>
        <v>2015</v>
      </c>
    </row>
    <row r="3564" spans="1:22" ht="45" x14ac:dyDescent="0.25">
      <c r="A3564">
        <v>3686</v>
      </c>
      <c r="B3564" s="3" t="s">
        <v>3683</v>
      </c>
      <c r="C3564" s="3" t="s">
        <v>7796</v>
      </c>
      <c r="D3564" s="6">
        <v>350</v>
      </c>
      <c r="E3564" s="8">
        <v>355</v>
      </c>
      <c r="F3564" s="8">
        <f t="shared" si="337"/>
        <v>353</v>
      </c>
      <c r="G3564" t="s">
        <v>8218</v>
      </c>
      <c r="H3564" t="s">
        <v>8223</v>
      </c>
      <c r="I3564" t="s">
        <v>8245</v>
      </c>
      <c r="J3564">
        <v>1440820740</v>
      </c>
      <c r="K3564">
        <v>1439567660</v>
      </c>
      <c r="L3564" t="b">
        <v>0</v>
      </c>
      <c r="M3564">
        <v>6</v>
      </c>
      <c r="N3564" t="b">
        <v>1</v>
      </c>
      <c r="O3564" t="s">
        <v>8269</v>
      </c>
      <c r="P3564">
        <f t="shared" si="338"/>
        <v>101</v>
      </c>
      <c r="Q3564">
        <f t="shared" si="339"/>
        <v>59.17</v>
      </c>
      <c r="R3564" s="10" t="s">
        <v>8314</v>
      </c>
      <c r="S3564" t="s">
        <v>8315</v>
      </c>
      <c r="T3564" s="14">
        <f t="shared" si="340"/>
        <v>42230.662731481483</v>
      </c>
      <c r="U3564" s="14">
        <f t="shared" si="341"/>
        <v>42245.165972222225</v>
      </c>
      <c r="V3564">
        <f t="shared" si="342"/>
        <v>2015</v>
      </c>
    </row>
    <row r="3565" spans="1:22" ht="60" x14ac:dyDescent="0.25">
      <c r="A3565">
        <v>3693</v>
      </c>
      <c r="B3565" s="3" t="s">
        <v>3690</v>
      </c>
      <c r="C3565" s="3" t="s">
        <v>7803</v>
      </c>
      <c r="D3565" s="6">
        <v>333</v>
      </c>
      <c r="E3565" s="8">
        <v>430</v>
      </c>
      <c r="F3565" s="8">
        <f t="shared" si="337"/>
        <v>382</v>
      </c>
      <c r="G3565" t="s">
        <v>8218</v>
      </c>
      <c r="H3565" t="s">
        <v>8224</v>
      </c>
      <c r="I3565" t="s">
        <v>8246</v>
      </c>
      <c r="J3565">
        <v>1448922600</v>
      </c>
      <c r="K3565">
        <v>1446352529</v>
      </c>
      <c r="L3565" t="b">
        <v>0</v>
      </c>
      <c r="M3565">
        <v>14</v>
      </c>
      <c r="N3565" t="b">
        <v>1</v>
      </c>
      <c r="O3565" t="s">
        <v>8269</v>
      </c>
      <c r="P3565">
        <f t="shared" si="338"/>
        <v>129</v>
      </c>
      <c r="Q3565">
        <f t="shared" si="339"/>
        <v>30.71</v>
      </c>
      <c r="R3565" s="10" t="s">
        <v>8314</v>
      </c>
      <c r="S3565" t="s">
        <v>8315</v>
      </c>
      <c r="T3565" s="14">
        <f t="shared" si="340"/>
        <v>42309.191307870366</v>
      </c>
      <c r="U3565" s="14">
        <f t="shared" si="341"/>
        <v>42338.9375</v>
      </c>
      <c r="V3565">
        <f t="shared" si="342"/>
        <v>2015</v>
      </c>
    </row>
    <row r="3566" spans="1:22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 t="shared" si="337"/>
        <v>1003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338"/>
        <v>101</v>
      </c>
      <c r="Q3566">
        <f t="shared" si="339"/>
        <v>59.12</v>
      </c>
      <c r="R3566" s="10" t="s">
        <v>8314</v>
      </c>
      <c r="S3566" t="s">
        <v>8315</v>
      </c>
      <c r="T3566" s="14">
        <f t="shared" si="340"/>
        <v>42236.623252314821</v>
      </c>
      <c r="U3566" s="14">
        <f t="shared" si="341"/>
        <v>42282.666666666672</v>
      </c>
      <c r="V3566">
        <f t="shared" si="342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 t="shared" si="337"/>
        <v>1038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338"/>
        <v>131</v>
      </c>
      <c r="Q3567">
        <f t="shared" si="339"/>
        <v>97.92</v>
      </c>
      <c r="R3567" s="10" t="s">
        <v>8314</v>
      </c>
      <c r="S3567" t="s">
        <v>8315</v>
      </c>
      <c r="T3567" s="14">
        <f t="shared" si="340"/>
        <v>41974.743148148147</v>
      </c>
      <c r="U3567" s="14">
        <f t="shared" si="341"/>
        <v>42004.743148148147</v>
      </c>
      <c r="V3567">
        <f t="shared" si="342"/>
        <v>2014</v>
      </c>
    </row>
    <row r="3568" spans="1:22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 t="shared" si="337"/>
        <v>2048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338"/>
        <v>105</v>
      </c>
      <c r="Q3568">
        <f t="shared" si="339"/>
        <v>55.13</v>
      </c>
      <c r="R3568" s="10" t="s">
        <v>8314</v>
      </c>
      <c r="S3568" t="s">
        <v>8315</v>
      </c>
      <c r="T3568" s="14">
        <f t="shared" si="340"/>
        <v>41997.507905092592</v>
      </c>
      <c r="U3568" s="14">
        <f t="shared" si="341"/>
        <v>42027.507905092592</v>
      </c>
      <c r="V3568">
        <f t="shared" si="342"/>
        <v>2014</v>
      </c>
    </row>
    <row r="3569" spans="1:22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 t="shared" si="337"/>
        <v>1044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338"/>
        <v>109</v>
      </c>
      <c r="Q3569">
        <f t="shared" si="339"/>
        <v>26.54</v>
      </c>
      <c r="R3569" s="10" t="s">
        <v>8314</v>
      </c>
      <c r="S3569" t="s">
        <v>8315</v>
      </c>
      <c r="T3569" s="14">
        <f t="shared" si="340"/>
        <v>42135.810694444444</v>
      </c>
      <c r="U3569" s="14">
        <f t="shared" si="341"/>
        <v>42165.810694444444</v>
      </c>
      <c r="V3569">
        <f t="shared" si="342"/>
        <v>2015</v>
      </c>
    </row>
    <row r="3570" spans="1:22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 t="shared" si="337"/>
        <v>1055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338"/>
        <v>111</v>
      </c>
      <c r="Q3570">
        <f t="shared" si="339"/>
        <v>58.42</v>
      </c>
      <c r="R3570" s="10" t="s">
        <v>8314</v>
      </c>
      <c r="S3570" t="s">
        <v>8315</v>
      </c>
      <c r="T3570" s="14">
        <f t="shared" si="340"/>
        <v>41869.740671296298</v>
      </c>
      <c r="U3570" s="14">
        <f t="shared" si="341"/>
        <v>41899.740671296298</v>
      </c>
      <c r="V3570">
        <f t="shared" si="342"/>
        <v>2014</v>
      </c>
    </row>
    <row r="3571" spans="1:22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 t="shared" si="337"/>
        <v>5012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338"/>
        <v>100</v>
      </c>
      <c r="Q3571">
        <f t="shared" si="339"/>
        <v>122.54</v>
      </c>
      <c r="R3571" s="10" t="s">
        <v>8314</v>
      </c>
      <c r="S3571" t="s">
        <v>8315</v>
      </c>
      <c r="T3571" s="14">
        <f t="shared" si="340"/>
        <v>41982.688611111109</v>
      </c>
      <c r="U3571" s="14">
        <f t="shared" si="341"/>
        <v>42012.688611111109</v>
      </c>
      <c r="V3571">
        <f t="shared" si="342"/>
        <v>2014</v>
      </c>
    </row>
    <row r="3572" spans="1:22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 t="shared" si="337"/>
        <v>2144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338"/>
        <v>114</v>
      </c>
      <c r="Q3572">
        <f t="shared" si="339"/>
        <v>87.96</v>
      </c>
      <c r="R3572" s="10" t="s">
        <v>8314</v>
      </c>
      <c r="S3572" t="s">
        <v>8315</v>
      </c>
      <c r="T3572" s="14">
        <f t="shared" si="340"/>
        <v>41976.331979166673</v>
      </c>
      <c r="U3572" s="14">
        <f t="shared" si="341"/>
        <v>42004.291666666672</v>
      </c>
      <c r="V3572">
        <f t="shared" si="342"/>
        <v>2014</v>
      </c>
    </row>
    <row r="3573" spans="1:22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 t="shared" si="337"/>
        <v>1666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338"/>
        <v>122</v>
      </c>
      <c r="Q3573">
        <f t="shared" si="339"/>
        <v>73.239999999999995</v>
      </c>
      <c r="R3573" s="10" t="s">
        <v>8314</v>
      </c>
      <c r="S3573" t="s">
        <v>8315</v>
      </c>
      <c r="T3573" s="14">
        <f t="shared" si="340"/>
        <v>41912.858946759261</v>
      </c>
      <c r="U3573" s="14">
        <f t="shared" si="341"/>
        <v>41942.858946759261</v>
      </c>
      <c r="V3573">
        <f t="shared" si="342"/>
        <v>2014</v>
      </c>
    </row>
    <row r="3574" spans="1:22" ht="60" x14ac:dyDescent="0.25">
      <c r="A3574">
        <v>3562</v>
      </c>
      <c r="B3574" s="3" t="s">
        <v>3561</v>
      </c>
      <c r="C3574" s="3" t="s">
        <v>7672</v>
      </c>
      <c r="D3574" s="6">
        <v>315</v>
      </c>
      <c r="E3574" s="8">
        <v>469</v>
      </c>
      <c r="F3574" s="8">
        <f t="shared" si="337"/>
        <v>392</v>
      </c>
      <c r="G3574" t="s">
        <v>8218</v>
      </c>
      <c r="H3574" t="s">
        <v>8224</v>
      </c>
      <c r="I3574" t="s">
        <v>8246</v>
      </c>
      <c r="J3574">
        <v>1457906400</v>
      </c>
      <c r="K3574">
        <v>1457115427</v>
      </c>
      <c r="L3574" t="b">
        <v>0</v>
      </c>
      <c r="M3574">
        <v>31</v>
      </c>
      <c r="N3574" t="b">
        <v>1</v>
      </c>
      <c r="O3574" t="s">
        <v>8269</v>
      </c>
      <c r="P3574">
        <f t="shared" si="338"/>
        <v>149</v>
      </c>
      <c r="Q3574">
        <f t="shared" si="339"/>
        <v>15.13</v>
      </c>
      <c r="R3574" s="10" t="s">
        <v>8314</v>
      </c>
      <c r="S3574" t="s">
        <v>8315</v>
      </c>
      <c r="T3574" s="14">
        <f t="shared" si="340"/>
        <v>42433.761886574073</v>
      </c>
      <c r="U3574" s="14">
        <f t="shared" si="341"/>
        <v>42442.916666666672</v>
      </c>
      <c r="V3574">
        <f t="shared" si="342"/>
        <v>2016</v>
      </c>
    </row>
    <row r="3575" spans="1:22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 t="shared" si="337"/>
        <v>3042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338"/>
        <v>103</v>
      </c>
      <c r="Q3575">
        <f t="shared" si="339"/>
        <v>39.54</v>
      </c>
      <c r="R3575" s="10" t="s">
        <v>8314</v>
      </c>
      <c r="S3575" t="s">
        <v>8315</v>
      </c>
      <c r="T3575" s="14">
        <f t="shared" si="340"/>
        <v>41921.375532407408</v>
      </c>
      <c r="U3575" s="14">
        <f t="shared" si="341"/>
        <v>41951.417199074072</v>
      </c>
      <c r="V3575">
        <f t="shared" si="342"/>
        <v>2014</v>
      </c>
    </row>
    <row r="3576" spans="1:22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 t="shared" si="337"/>
        <v>5978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338"/>
        <v>106</v>
      </c>
      <c r="Q3576">
        <f t="shared" si="339"/>
        <v>136.78</v>
      </c>
      <c r="R3576" s="10" t="s">
        <v>8314</v>
      </c>
      <c r="S3576" t="s">
        <v>8315</v>
      </c>
      <c r="T3576" s="14">
        <f t="shared" si="340"/>
        <v>41926.942685185182</v>
      </c>
      <c r="U3576" s="14">
        <f t="shared" si="341"/>
        <v>41956.984351851846</v>
      </c>
      <c r="V3576">
        <f t="shared" si="342"/>
        <v>2014</v>
      </c>
    </row>
    <row r="3577" spans="1:22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 t="shared" si="337"/>
        <v>10067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338"/>
        <v>101</v>
      </c>
      <c r="Q3577">
        <f t="shared" si="339"/>
        <v>99.34</v>
      </c>
      <c r="R3577" s="10" t="s">
        <v>8314</v>
      </c>
      <c r="S3577" t="s">
        <v>8315</v>
      </c>
      <c r="T3577" s="14">
        <f t="shared" si="340"/>
        <v>42561.783877314811</v>
      </c>
      <c r="U3577" s="14">
        <f t="shared" si="341"/>
        <v>42593.165972222225</v>
      </c>
      <c r="V3577">
        <f t="shared" si="342"/>
        <v>2016</v>
      </c>
    </row>
    <row r="3578" spans="1:22" ht="60" x14ac:dyDescent="0.25">
      <c r="A3578">
        <v>3255</v>
      </c>
      <c r="B3578" s="3" t="s">
        <v>3255</v>
      </c>
      <c r="C3578" s="3" t="s">
        <v>7365</v>
      </c>
      <c r="D3578" s="6">
        <v>300</v>
      </c>
      <c r="E3578" s="8">
        <v>525</v>
      </c>
      <c r="F3578" s="8">
        <f t="shared" si="337"/>
        <v>413</v>
      </c>
      <c r="G3578" t="s">
        <v>8218</v>
      </c>
      <c r="H3578" t="s">
        <v>8224</v>
      </c>
      <c r="I3578" t="s">
        <v>8246</v>
      </c>
      <c r="J3578">
        <v>1412706375</v>
      </c>
      <c r="K3578">
        <v>1410114375</v>
      </c>
      <c r="L3578" t="b">
        <v>1</v>
      </c>
      <c r="M3578">
        <v>18</v>
      </c>
      <c r="N3578" t="b">
        <v>1</v>
      </c>
      <c r="O3578" t="s">
        <v>8269</v>
      </c>
      <c r="P3578">
        <f t="shared" si="338"/>
        <v>175</v>
      </c>
      <c r="Q3578">
        <f t="shared" si="339"/>
        <v>29.17</v>
      </c>
      <c r="R3578" s="10" t="s">
        <v>8314</v>
      </c>
      <c r="S3578" t="s">
        <v>8315</v>
      </c>
      <c r="T3578" s="14">
        <f t="shared" si="340"/>
        <v>41889.768229166664</v>
      </c>
      <c r="U3578" s="14">
        <f t="shared" si="341"/>
        <v>41919.768229166664</v>
      </c>
      <c r="V3578">
        <f t="shared" si="342"/>
        <v>2014</v>
      </c>
    </row>
    <row r="3579" spans="1:22" ht="60" x14ac:dyDescent="0.25">
      <c r="A3579">
        <v>3444</v>
      </c>
      <c r="B3579" s="3" t="s">
        <v>3443</v>
      </c>
      <c r="C3579" s="3" t="s">
        <v>7554</v>
      </c>
      <c r="D3579" s="6">
        <v>300</v>
      </c>
      <c r="E3579" s="8">
        <v>867</v>
      </c>
      <c r="F3579" s="8">
        <f t="shared" si="337"/>
        <v>584</v>
      </c>
      <c r="G3579" t="s">
        <v>8218</v>
      </c>
      <c r="H3579" t="s">
        <v>8225</v>
      </c>
      <c r="I3579" t="s">
        <v>8247</v>
      </c>
      <c r="J3579">
        <v>1465394340</v>
      </c>
      <c r="K3579">
        <v>1464677986</v>
      </c>
      <c r="L3579" t="b">
        <v>0</v>
      </c>
      <c r="M3579">
        <v>20</v>
      </c>
      <c r="N3579" t="b">
        <v>1</v>
      </c>
      <c r="O3579" t="s">
        <v>8269</v>
      </c>
      <c r="P3579">
        <f t="shared" si="338"/>
        <v>289</v>
      </c>
      <c r="Q3579">
        <f t="shared" si="339"/>
        <v>43.35</v>
      </c>
      <c r="R3579" s="10" t="s">
        <v>8314</v>
      </c>
      <c r="S3579" t="s">
        <v>8315</v>
      </c>
      <c r="T3579" s="14">
        <f t="shared" si="340"/>
        <v>42521.291504629626</v>
      </c>
      <c r="U3579" s="14">
        <f t="shared" si="341"/>
        <v>42529.582638888889</v>
      </c>
      <c r="V3579">
        <f t="shared" si="342"/>
        <v>2016</v>
      </c>
    </row>
    <row r="3580" spans="1:22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 t="shared" si="337"/>
        <v>1500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338"/>
        <v>100</v>
      </c>
      <c r="Q3580">
        <f t="shared" si="339"/>
        <v>40.549999999999997</v>
      </c>
      <c r="R3580" s="10" t="s">
        <v>8314</v>
      </c>
      <c r="S3580" t="s">
        <v>8315</v>
      </c>
      <c r="T3580" s="14">
        <f t="shared" si="340"/>
        <v>42460.733530092592</v>
      </c>
      <c r="U3580" s="14">
        <f t="shared" si="341"/>
        <v>42490.733530092592</v>
      </c>
      <c r="V3580">
        <f t="shared" si="342"/>
        <v>2016</v>
      </c>
    </row>
    <row r="3581" spans="1:22" ht="45" x14ac:dyDescent="0.25">
      <c r="A3581">
        <v>3453</v>
      </c>
      <c r="B3581" s="3" t="s">
        <v>3452</v>
      </c>
      <c r="C3581" s="3" t="s">
        <v>7563</v>
      </c>
      <c r="D3581" s="6">
        <v>300</v>
      </c>
      <c r="E3581" s="8">
        <v>385</v>
      </c>
      <c r="F3581" s="8">
        <f t="shared" si="337"/>
        <v>343</v>
      </c>
      <c r="G3581" t="s">
        <v>8218</v>
      </c>
      <c r="H3581" t="s">
        <v>8224</v>
      </c>
      <c r="I3581" t="s">
        <v>8246</v>
      </c>
      <c r="J3581">
        <v>1471130956</v>
      </c>
      <c r="K3581">
        <v>1465946956</v>
      </c>
      <c r="L3581" t="b">
        <v>0</v>
      </c>
      <c r="M3581">
        <v>14</v>
      </c>
      <c r="N3581" t="b">
        <v>1</v>
      </c>
      <c r="O3581" t="s">
        <v>8269</v>
      </c>
      <c r="P3581">
        <f t="shared" si="338"/>
        <v>128</v>
      </c>
      <c r="Q3581">
        <f t="shared" si="339"/>
        <v>27.5</v>
      </c>
      <c r="R3581" s="10" t="s">
        <v>8314</v>
      </c>
      <c r="S3581" t="s">
        <v>8315</v>
      </c>
      <c r="T3581" s="14">
        <f t="shared" si="340"/>
        <v>42535.97865740741</v>
      </c>
      <c r="U3581" s="14">
        <f t="shared" si="341"/>
        <v>42595.97865740741</v>
      </c>
      <c r="V3581">
        <f t="shared" si="342"/>
        <v>2016</v>
      </c>
    </row>
    <row r="3582" spans="1:22" ht="45" x14ac:dyDescent="0.25">
      <c r="A3582">
        <v>3475</v>
      </c>
      <c r="B3582" s="3" t="s">
        <v>3474</v>
      </c>
      <c r="C3582" s="3" t="s">
        <v>7585</v>
      </c>
      <c r="D3582" s="6">
        <v>300</v>
      </c>
      <c r="E3582" s="8">
        <v>340</v>
      </c>
      <c r="F3582" s="8">
        <f t="shared" si="337"/>
        <v>320</v>
      </c>
      <c r="G3582" t="s">
        <v>8218</v>
      </c>
      <c r="H3582" t="s">
        <v>8224</v>
      </c>
      <c r="I3582" t="s">
        <v>8246</v>
      </c>
      <c r="J3582">
        <v>1414972800</v>
      </c>
      <c r="K3582">
        <v>1412629704</v>
      </c>
      <c r="L3582" t="b">
        <v>0</v>
      </c>
      <c r="M3582">
        <v>17</v>
      </c>
      <c r="N3582" t="b">
        <v>1</v>
      </c>
      <c r="O3582" t="s">
        <v>8269</v>
      </c>
      <c r="P3582">
        <f t="shared" si="338"/>
        <v>113</v>
      </c>
      <c r="Q3582">
        <f t="shared" si="339"/>
        <v>20</v>
      </c>
      <c r="R3582" s="10" t="s">
        <v>8314</v>
      </c>
      <c r="S3582" t="s">
        <v>8315</v>
      </c>
      <c r="T3582" s="14">
        <f t="shared" si="340"/>
        <v>41918.880833333329</v>
      </c>
      <c r="U3582" s="14">
        <f t="shared" si="341"/>
        <v>41946</v>
      </c>
      <c r="V3582">
        <f t="shared" si="342"/>
        <v>2014</v>
      </c>
    </row>
    <row r="3583" spans="1:22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 t="shared" si="337"/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338"/>
        <v>100</v>
      </c>
      <c r="Q3583">
        <f t="shared" si="339"/>
        <v>33.33</v>
      </c>
      <c r="R3583" s="10" t="s">
        <v>8314</v>
      </c>
      <c r="S3583" t="s">
        <v>8315</v>
      </c>
      <c r="T3583" s="14">
        <f t="shared" si="340"/>
        <v>41836.471180555556</v>
      </c>
      <c r="U3583" s="14">
        <f t="shared" si="341"/>
        <v>41850.471180555556</v>
      </c>
      <c r="V3583">
        <f t="shared" si="342"/>
        <v>2014</v>
      </c>
    </row>
    <row r="3584" spans="1:22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 t="shared" si="337"/>
        <v>1935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338"/>
        <v>287</v>
      </c>
      <c r="Q3584">
        <f t="shared" si="339"/>
        <v>58.57</v>
      </c>
      <c r="R3584" s="10" t="s">
        <v>8314</v>
      </c>
      <c r="S3584" t="s">
        <v>8315</v>
      </c>
      <c r="T3584" s="14">
        <f t="shared" si="340"/>
        <v>42451.095856481479</v>
      </c>
      <c r="U3584" s="14">
        <f t="shared" si="341"/>
        <v>42465.095856481479</v>
      </c>
      <c r="V3584">
        <f t="shared" si="342"/>
        <v>2016</v>
      </c>
    </row>
    <row r="3585" spans="1:22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 t="shared" si="337"/>
        <v>3128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338"/>
        <v>109</v>
      </c>
      <c r="Q3585">
        <f t="shared" si="339"/>
        <v>135.63</v>
      </c>
      <c r="R3585" s="10" t="s">
        <v>8314</v>
      </c>
      <c r="S3585" t="s">
        <v>8315</v>
      </c>
      <c r="T3585" s="14">
        <f t="shared" si="340"/>
        <v>42418.425983796296</v>
      </c>
      <c r="U3585" s="14">
        <f t="shared" si="341"/>
        <v>42478.384317129632</v>
      </c>
      <c r="V3585">
        <f t="shared" si="342"/>
        <v>2016</v>
      </c>
    </row>
    <row r="3586" spans="1:22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 t="shared" si="337"/>
        <v>3233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338"/>
        <v>116</v>
      </c>
      <c r="Q3586">
        <f t="shared" si="339"/>
        <v>30.94</v>
      </c>
      <c r="R3586" s="10" t="s">
        <v>8314</v>
      </c>
      <c r="S3586" t="s">
        <v>8315</v>
      </c>
      <c r="T3586" s="14">
        <f t="shared" si="340"/>
        <v>42168.316481481481</v>
      </c>
      <c r="U3586" s="14">
        <f t="shared" si="341"/>
        <v>42198.316481481481</v>
      </c>
      <c r="V3586">
        <f t="shared" si="342"/>
        <v>2015</v>
      </c>
    </row>
    <row r="3587" spans="1:22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 t="shared" si="337"/>
        <v>3725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si="338"/>
        <v>119</v>
      </c>
      <c r="Q3587">
        <f t="shared" si="339"/>
        <v>176.09</v>
      </c>
      <c r="R3587" s="10" t="s">
        <v>8314</v>
      </c>
      <c r="S3587" t="s">
        <v>8315</v>
      </c>
      <c r="T3587" s="14">
        <f t="shared" si="340"/>
        <v>41964.716319444444</v>
      </c>
      <c r="U3587" s="14">
        <f t="shared" si="341"/>
        <v>41994.716319444444</v>
      </c>
      <c r="V3587">
        <f t="shared" si="342"/>
        <v>2014</v>
      </c>
    </row>
    <row r="3588" spans="1:22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 t="shared" si="337"/>
        <v>7854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338"/>
        <v>109</v>
      </c>
      <c r="Q3588">
        <f t="shared" si="339"/>
        <v>151.97999999999999</v>
      </c>
      <c r="R3588" s="10" t="s">
        <v>8314</v>
      </c>
      <c r="S3588" t="s">
        <v>8315</v>
      </c>
      <c r="T3588" s="14">
        <f t="shared" si="340"/>
        <v>42576.697569444441</v>
      </c>
      <c r="U3588" s="14">
        <f t="shared" si="341"/>
        <v>42636.697569444441</v>
      </c>
      <c r="V3588">
        <f t="shared" si="342"/>
        <v>2016</v>
      </c>
    </row>
    <row r="3589" spans="1:22" ht="60" x14ac:dyDescent="0.25">
      <c r="A3589">
        <v>3476</v>
      </c>
      <c r="B3589" s="3" t="s">
        <v>3475</v>
      </c>
      <c r="C3589" s="3" t="s">
        <v>7586</v>
      </c>
      <c r="D3589" s="6">
        <v>300</v>
      </c>
      <c r="E3589" s="8">
        <v>312</v>
      </c>
      <c r="F3589" s="8">
        <f t="shared" si="337"/>
        <v>306</v>
      </c>
      <c r="G3589" t="s">
        <v>8218</v>
      </c>
      <c r="H3589" t="s">
        <v>8223</v>
      </c>
      <c r="I3589" t="s">
        <v>8245</v>
      </c>
      <c r="J3589">
        <v>1414378800</v>
      </c>
      <c r="K3589">
        <v>1412836990</v>
      </c>
      <c r="L3589" t="b">
        <v>0</v>
      </c>
      <c r="M3589">
        <v>6</v>
      </c>
      <c r="N3589" t="b">
        <v>1</v>
      </c>
      <c r="O3589" t="s">
        <v>8269</v>
      </c>
      <c r="P3589">
        <f t="shared" si="338"/>
        <v>104</v>
      </c>
      <c r="Q3589">
        <f t="shared" si="339"/>
        <v>52</v>
      </c>
      <c r="R3589" s="10" t="s">
        <v>8314</v>
      </c>
      <c r="S3589" t="s">
        <v>8315</v>
      </c>
      <c r="T3589" s="14">
        <f t="shared" si="340"/>
        <v>41921.279976851853</v>
      </c>
      <c r="U3589" s="14">
        <f t="shared" si="341"/>
        <v>41939.125</v>
      </c>
      <c r="V3589">
        <f t="shared" si="342"/>
        <v>2014</v>
      </c>
    </row>
    <row r="3590" spans="1:22" ht="60" x14ac:dyDescent="0.25">
      <c r="A3590">
        <v>3540</v>
      </c>
      <c r="B3590" s="3" t="s">
        <v>3539</v>
      </c>
      <c r="C3590" s="3" t="s">
        <v>7650</v>
      </c>
      <c r="D3590" s="6">
        <v>300</v>
      </c>
      <c r="E3590" s="8">
        <v>369</v>
      </c>
      <c r="F3590" s="8">
        <f t="shared" si="337"/>
        <v>335</v>
      </c>
      <c r="G3590" t="s">
        <v>8218</v>
      </c>
      <c r="H3590" t="s">
        <v>8224</v>
      </c>
      <c r="I3590" t="s">
        <v>8246</v>
      </c>
      <c r="J3590">
        <v>1466899491</v>
      </c>
      <c r="K3590">
        <v>1464307491</v>
      </c>
      <c r="L3590" t="b">
        <v>0</v>
      </c>
      <c r="M3590">
        <v>8</v>
      </c>
      <c r="N3590" t="b">
        <v>1</v>
      </c>
      <c r="O3590" t="s">
        <v>8269</v>
      </c>
      <c r="P3590">
        <f t="shared" si="338"/>
        <v>123</v>
      </c>
      <c r="Q3590">
        <f t="shared" si="339"/>
        <v>46.13</v>
      </c>
      <c r="R3590" s="10" t="s">
        <v>8314</v>
      </c>
      <c r="S3590" t="s">
        <v>8315</v>
      </c>
      <c r="T3590" s="14">
        <f t="shared" si="340"/>
        <v>42517.003368055557</v>
      </c>
      <c r="U3590" s="14">
        <f t="shared" si="341"/>
        <v>42547.003368055557</v>
      </c>
      <c r="V3590">
        <f t="shared" si="342"/>
        <v>2016</v>
      </c>
    </row>
    <row r="3591" spans="1:22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 t="shared" si="337"/>
        <v>4550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338"/>
        <v>128</v>
      </c>
      <c r="Q3591">
        <f t="shared" si="339"/>
        <v>82.26</v>
      </c>
      <c r="R3591" s="10" t="s">
        <v>8314</v>
      </c>
      <c r="S3591" t="s">
        <v>8315</v>
      </c>
      <c r="T3591" s="14">
        <f t="shared" si="340"/>
        <v>42125.647534722222</v>
      </c>
      <c r="U3591" s="14">
        <f t="shared" si="341"/>
        <v>42150.647534722222</v>
      </c>
      <c r="V3591">
        <f t="shared" si="342"/>
        <v>2015</v>
      </c>
    </row>
    <row r="3592" spans="1:22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 t="shared" si="337"/>
        <v>5002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338"/>
        <v>100</v>
      </c>
      <c r="Q3592">
        <f t="shared" si="339"/>
        <v>68.53</v>
      </c>
      <c r="R3592" s="10" t="s">
        <v>8314</v>
      </c>
      <c r="S3592" t="s">
        <v>8315</v>
      </c>
      <c r="T3592" s="14">
        <f t="shared" si="340"/>
        <v>41902.333726851852</v>
      </c>
      <c r="U3592" s="14">
        <f t="shared" si="341"/>
        <v>41932.333726851852</v>
      </c>
      <c r="V3592">
        <f t="shared" si="342"/>
        <v>2014</v>
      </c>
    </row>
    <row r="3593" spans="1:22" ht="60" x14ac:dyDescent="0.25">
      <c r="A3593">
        <v>3652</v>
      </c>
      <c r="B3593" s="3" t="s">
        <v>2867</v>
      </c>
      <c r="C3593" s="3" t="s">
        <v>7762</v>
      </c>
      <c r="D3593" s="6">
        <v>300</v>
      </c>
      <c r="E3593" s="8">
        <v>752</v>
      </c>
      <c r="F3593" s="8">
        <f t="shared" si="337"/>
        <v>526</v>
      </c>
      <c r="G3593" t="s">
        <v>8218</v>
      </c>
      <c r="H3593" t="s">
        <v>8228</v>
      </c>
      <c r="I3593" t="s">
        <v>8250</v>
      </c>
      <c r="J3593">
        <v>1472097540</v>
      </c>
      <c r="K3593">
        <v>1471188502</v>
      </c>
      <c r="L3593" t="b">
        <v>0</v>
      </c>
      <c r="M3593">
        <v>17</v>
      </c>
      <c r="N3593" t="b">
        <v>1</v>
      </c>
      <c r="O3593" t="s">
        <v>8269</v>
      </c>
      <c r="P3593">
        <f t="shared" si="338"/>
        <v>251</v>
      </c>
      <c r="Q3593">
        <f t="shared" si="339"/>
        <v>44.24</v>
      </c>
      <c r="R3593" s="10" t="s">
        <v>8314</v>
      </c>
      <c r="S3593" t="s">
        <v>8315</v>
      </c>
      <c r="T3593" s="14">
        <f t="shared" si="340"/>
        <v>42596.644699074073</v>
      </c>
      <c r="U3593" s="14">
        <f t="shared" si="341"/>
        <v>42607.165972222225</v>
      </c>
      <c r="V3593">
        <f t="shared" si="342"/>
        <v>2016</v>
      </c>
    </row>
    <row r="3594" spans="1:22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 t="shared" si="337"/>
        <v>2273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338"/>
        <v>127</v>
      </c>
      <c r="Q3594">
        <f t="shared" si="339"/>
        <v>72.709999999999994</v>
      </c>
      <c r="R3594" s="10" t="s">
        <v>8314</v>
      </c>
      <c r="S3594" t="s">
        <v>8315</v>
      </c>
      <c r="T3594" s="14">
        <f t="shared" si="340"/>
        <v>41988.829942129625</v>
      </c>
      <c r="U3594" s="14">
        <f t="shared" si="341"/>
        <v>42046.207638888889</v>
      </c>
      <c r="V3594">
        <f t="shared" si="342"/>
        <v>2014</v>
      </c>
    </row>
    <row r="3595" spans="1:22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 t="shared" si="337"/>
        <v>3160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338"/>
        <v>111</v>
      </c>
      <c r="Q3595">
        <f t="shared" si="339"/>
        <v>77.19</v>
      </c>
      <c r="R3595" s="10" t="s">
        <v>8314</v>
      </c>
      <c r="S3595" t="s">
        <v>8315</v>
      </c>
      <c r="T3595" s="14">
        <f t="shared" si="340"/>
        <v>41974.898599537039</v>
      </c>
      <c r="U3595" s="14">
        <f t="shared" si="341"/>
        <v>42009.851388888885</v>
      </c>
      <c r="V3595">
        <f t="shared" si="342"/>
        <v>2014</v>
      </c>
    </row>
    <row r="3596" spans="1:22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 t="shared" si="337"/>
        <v>1808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338"/>
        <v>126</v>
      </c>
      <c r="Q3596">
        <f t="shared" si="339"/>
        <v>55.97</v>
      </c>
      <c r="R3596" s="10" t="s">
        <v>8314</v>
      </c>
      <c r="S3596" t="s">
        <v>8315</v>
      </c>
      <c r="T3596" s="14">
        <f t="shared" si="340"/>
        <v>42592.066921296297</v>
      </c>
      <c r="U3596" s="14">
        <f t="shared" si="341"/>
        <v>42617.066921296297</v>
      </c>
      <c r="V3596">
        <f t="shared" si="342"/>
        <v>2016</v>
      </c>
    </row>
    <row r="3597" spans="1:22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 t="shared" si="337"/>
        <v>2841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338"/>
        <v>119</v>
      </c>
      <c r="Q3597">
        <f t="shared" si="339"/>
        <v>49.69</v>
      </c>
      <c r="R3597" s="10" t="s">
        <v>8314</v>
      </c>
      <c r="S3597" t="s">
        <v>8315</v>
      </c>
      <c r="T3597" s="14">
        <f t="shared" si="340"/>
        <v>42050.008368055554</v>
      </c>
      <c r="U3597" s="14">
        <f t="shared" si="341"/>
        <v>42076.290972222225</v>
      </c>
      <c r="V3597">
        <f t="shared" si="342"/>
        <v>2015</v>
      </c>
    </row>
    <row r="3598" spans="1:22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 t="shared" si="337"/>
        <v>1143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338"/>
        <v>108</v>
      </c>
      <c r="Q3598">
        <f t="shared" si="339"/>
        <v>79</v>
      </c>
      <c r="R3598" s="10" t="s">
        <v>8314</v>
      </c>
      <c r="S3598" t="s">
        <v>8315</v>
      </c>
      <c r="T3598" s="14">
        <f t="shared" si="340"/>
        <v>41856.715069444443</v>
      </c>
      <c r="U3598" s="14">
        <f t="shared" si="341"/>
        <v>41877.715069444443</v>
      </c>
      <c r="V3598">
        <f t="shared" si="342"/>
        <v>2014</v>
      </c>
    </row>
    <row r="3599" spans="1:22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 t="shared" si="337"/>
        <v>2533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338"/>
        <v>103</v>
      </c>
      <c r="Q3599">
        <f t="shared" si="339"/>
        <v>77.73</v>
      </c>
      <c r="R3599" s="10" t="s">
        <v>8314</v>
      </c>
      <c r="S3599" t="s">
        <v>8315</v>
      </c>
      <c r="T3599" s="14">
        <f t="shared" si="340"/>
        <v>42417.585532407407</v>
      </c>
      <c r="U3599" s="14">
        <f t="shared" si="341"/>
        <v>42432.249305555553</v>
      </c>
      <c r="V3599">
        <f t="shared" si="342"/>
        <v>2016</v>
      </c>
    </row>
    <row r="3600" spans="1:22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 t="shared" si="337"/>
        <v>1051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338"/>
        <v>110</v>
      </c>
      <c r="Q3600">
        <f t="shared" si="339"/>
        <v>40.78</v>
      </c>
      <c r="R3600" s="10" t="s">
        <v>8314</v>
      </c>
      <c r="S3600" t="s">
        <v>8315</v>
      </c>
      <c r="T3600" s="14">
        <f t="shared" si="340"/>
        <v>41866.79886574074</v>
      </c>
      <c r="U3600" s="14">
        <f t="shared" si="341"/>
        <v>41885.207638888889</v>
      </c>
      <c r="V3600">
        <f t="shared" si="342"/>
        <v>2014</v>
      </c>
    </row>
    <row r="3601" spans="1:22" ht="60" x14ac:dyDescent="0.25">
      <c r="A3601">
        <v>3704</v>
      </c>
      <c r="B3601" s="3" t="s">
        <v>3701</v>
      </c>
      <c r="C3601" s="3" t="s">
        <v>7814</v>
      </c>
      <c r="D3601" s="6">
        <v>300</v>
      </c>
      <c r="E3601" s="8">
        <v>409.01</v>
      </c>
      <c r="F3601" s="8">
        <f t="shared" si="337"/>
        <v>355</v>
      </c>
      <c r="G3601" t="s">
        <v>8218</v>
      </c>
      <c r="H3601" t="s">
        <v>8224</v>
      </c>
      <c r="I3601" t="s">
        <v>8246</v>
      </c>
      <c r="J3601">
        <v>1464712394</v>
      </c>
      <c r="K3601">
        <v>1459528394</v>
      </c>
      <c r="L3601" t="b">
        <v>0</v>
      </c>
      <c r="M3601">
        <v>27</v>
      </c>
      <c r="N3601" t="b">
        <v>1</v>
      </c>
      <c r="O3601" t="s">
        <v>8269</v>
      </c>
      <c r="P3601">
        <f t="shared" si="338"/>
        <v>136</v>
      </c>
      <c r="Q3601">
        <f t="shared" si="339"/>
        <v>15.15</v>
      </c>
      <c r="R3601" s="10" t="s">
        <v>8314</v>
      </c>
      <c r="S3601" t="s">
        <v>8315</v>
      </c>
      <c r="T3601" s="14">
        <f t="shared" si="340"/>
        <v>42461.689745370371</v>
      </c>
      <c r="U3601" s="14">
        <f t="shared" si="341"/>
        <v>42521.689745370371</v>
      </c>
      <c r="V3601">
        <f t="shared" si="342"/>
        <v>2016</v>
      </c>
    </row>
    <row r="3602" spans="1:22" ht="60" x14ac:dyDescent="0.25">
      <c r="A3602">
        <v>3725</v>
      </c>
      <c r="B3602" s="3" t="s">
        <v>3722</v>
      </c>
      <c r="C3602" s="3" t="s">
        <v>7835</v>
      </c>
      <c r="D3602" s="6">
        <v>300</v>
      </c>
      <c r="E3602" s="8">
        <v>381</v>
      </c>
      <c r="F3602" s="8">
        <f t="shared" si="337"/>
        <v>341</v>
      </c>
      <c r="G3602" t="s">
        <v>8218</v>
      </c>
      <c r="H3602" t="s">
        <v>8224</v>
      </c>
      <c r="I3602" t="s">
        <v>8246</v>
      </c>
      <c r="J3602">
        <v>1455831000</v>
      </c>
      <c r="K3602">
        <v>1454366467</v>
      </c>
      <c r="L3602" t="b">
        <v>0</v>
      </c>
      <c r="M3602">
        <v>15</v>
      </c>
      <c r="N3602" t="b">
        <v>1</v>
      </c>
      <c r="O3602" t="s">
        <v>8269</v>
      </c>
      <c r="P3602">
        <f t="shared" si="338"/>
        <v>127</v>
      </c>
      <c r="Q3602">
        <f t="shared" si="339"/>
        <v>25.4</v>
      </c>
      <c r="R3602" s="10" t="s">
        <v>8314</v>
      </c>
      <c r="S3602" t="s">
        <v>8315</v>
      </c>
      <c r="T3602" s="14">
        <f t="shared" si="340"/>
        <v>42401.945219907408</v>
      </c>
      <c r="U3602" s="14">
        <f t="shared" si="341"/>
        <v>42418.895833333328</v>
      </c>
      <c r="V3602">
        <f t="shared" si="342"/>
        <v>2016</v>
      </c>
    </row>
    <row r="3603" spans="1:22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 t="shared" si="337"/>
        <v>2044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338"/>
        <v>104</v>
      </c>
      <c r="Q3603">
        <f t="shared" si="339"/>
        <v>39.380000000000003</v>
      </c>
      <c r="R3603" s="10" t="s">
        <v>8314</v>
      </c>
      <c r="S3603" t="s">
        <v>8315</v>
      </c>
      <c r="T3603" s="14">
        <f t="shared" si="340"/>
        <v>41990.99863425926</v>
      </c>
      <c r="U3603" s="14">
        <f t="shared" si="341"/>
        <v>42020.99863425926</v>
      </c>
      <c r="V3603">
        <f t="shared" si="342"/>
        <v>2014</v>
      </c>
    </row>
    <row r="3604" spans="1:22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 t="shared" si="337"/>
        <v>4001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338"/>
        <v>100</v>
      </c>
      <c r="Q3604">
        <f t="shared" si="339"/>
        <v>81.67</v>
      </c>
      <c r="R3604" s="10" t="s">
        <v>8314</v>
      </c>
      <c r="S3604" t="s">
        <v>8315</v>
      </c>
      <c r="T3604" s="14">
        <f t="shared" si="340"/>
        <v>42447.894432870366</v>
      </c>
      <c r="U3604" s="14">
        <f t="shared" si="341"/>
        <v>42507.894432870366</v>
      </c>
      <c r="V3604">
        <f t="shared" si="342"/>
        <v>2016</v>
      </c>
    </row>
    <row r="3605" spans="1:22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 t="shared" si="337"/>
        <v>2030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338"/>
        <v>171</v>
      </c>
      <c r="Q3605">
        <f t="shared" si="339"/>
        <v>44.91</v>
      </c>
      <c r="R3605" s="10" t="s">
        <v>8314</v>
      </c>
      <c r="S3605" t="s">
        <v>8315</v>
      </c>
      <c r="T3605" s="14">
        <f t="shared" si="340"/>
        <v>42283.864351851851</v>
      </c>
      <c r="U3605" s="14">
        <f t="shared" si="341"/>
        <v>42313.906018518523</v>
      </c>
      <c r="V3605">
        <f t="shared" si="342"/>
        <v>2015</v>
      </c>
    </row>
    <row r="3606" spans="1:22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 t="shared" si="337"/>
        <v>3193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338"/>
        <v>113</v>
      </c>
      <c r="Q3606">
        <f t="shared" si="339"/>
        <v>49.06</v>
      </c>
      <c r="R3606" s="10" t="s">
        <v>8314</v>
      </c>
      <c r="S3606" t="s">
        <v>8315</v>
      </c>
      <c r="T3606" s="14">
        <f t="shared" si="340"/>
        <v>42483.015694444446</v>
      </c>
      <c r="U3606" s="14">
        <f t="shared" si="341"/>
        <v>42489.290972222225</v>
      </c>
      <c r="V3606">
        <f t="shared" si="342"/>
        <v>2016</v>
      </c>
    </row>
    <row r="3607" spans="1:22" ht="45" x14ac:dyDescent="0.25">
      <c r="A3607">
        <v>3820</v>
      </c>
      <c r="B3607" s="3" t="s">
        <v>3817</v>
      </c>
      <c r="C3607" s="3" t="s">
        <v>7929</v>
      </c>
      <c r="D3607" s="6">
        <v>300</v>
      </c>
      <c r="E3607" s="8">
        <v>430</v>
      </c>
      <c r="F3607" s="8">
        <f t="shared" si="337"/>
        <v>365</v>
      </c>
      <c r="G3607" t="s">
        <v>8218</v>
      </c>
      <c r="H3607" t="s">
        <v>8224</v>
      </c>
      <c r="I3607" t="s">
        <v>8246</v>
      </c>
      <c r="J3607">
        <v>1436110717</v>
      </c>
      <c r="K3607">
        <v>1433518717</v>
      </c>
      <c r="L3607" t="b">
        <v>0</v>
      </c>
      <c r="M3607">
        <v>20</v>
      </c>
      <c r="N3607" t="b">
        <v>1</v>
      </c>
      <c r="O3607" t="s">
        <v>8269</v>
      </c>
      <c r="P3607">
        <f t="shared" si="338"/>
        <v>143</v>
      </c>
      <c r="Q3607">
        <f t="shared" si="339"/>
        <v>21.5</v>
      </c>
      <c r="R3607" s="10" t="s">
        <v>8314</v>
      </c>
      <c r="S3607" t="s">
        <v>8315</v>
      </c>
      <c r="T3607" s="14">
        <f t="shared" si="340"/>
        <v>42160.651817129634</v>
      </c>
      <c r="U3607" s="14">
        <f t="shared" si="341"/>
        <v>42190.651817129634</v>
      </c>
      <c r="V3607">
        <f t="shared" si="342"/>
        <v>2015</v>
      </c>
    </row>
    <row r="3608" spans="1:22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 t="shared" si="337"/>
        <v>3454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338"/>
        <v>130</v>
      </c>
      <c r="Q3608">
        <f t="shared" si="339"/>
        <v>61.06</v>
      </c>
      <c r="R3608" s="10" t="s">
        <v>8314</v>
      </c>
      <c r="S3608" t="s">
        <v>8315</v>
      </c>
      <c r="T3608" s="14">
        <f t="shared" si="340"/>
        <v>42566.604826388888</v>
      </c>
      <c r="U3608" s="14">
        <f t="shared" si="341"/>
        <v>42596.604826388888</v>
      </c>
      <c r="V3608">
        <f t="shared" si="342"/>
        <v>2016</v>
      </c>
    </row>
    <row r="3609" spans="1:22" ht="90" x14ac:dyDescent="0.25">
      <c r="A3609">
        <v>1287</v>
      </c>
      <c r="B3609" s="3" t="s">
        <v>1288</v>
      </c>
      <c r="C3609" s="3" t="s">
        <v>5397</v>
      </c>
      <c r="D3609" s="6">
        <v>250</v>
      </c>
      <c r="E3609" s="8">
        <v>605</v>
      </c>
      <c r="F3609" s="8">
        <f t="shared" si="337"/>
        <v>428</v>
      </c>
      <c r="G3609" t="s">
        <v>8218</v>
      </c>
      <c r="H3609" t="s">
        <v>8224</v>
      </c>
      <c r="I3609" t="s">
        <v>8246</v>
      </c>
      <c r="J3609">
        <v>1434120856</v>
      </c>
      <c r="K3609">
        <v>1428936856</v>
      </c>
      <c r="L3609" t="b">
        <v>0</v>
      </c>
      <c r="M3609">
        <v>25</v>
      </c>
      <c r="N3609" t="b">
        <v>1</v>
      </c>
      <c r="O3609" t="s">
        <v>8269</v>
      </c>
      <c r="P3609">
        <f t="shared" si="338"/>
        <v>242</v>
      </c>
      <c r="Q3609">
        <f t="shared" si="339"/>
        <v>24.2</v>
      </c>
      <c r="R3609" s="10" t="s">
        <v>8314</v>
      </c>
      <c r="S3609" t="s">
        <v>8315</v>
      </c>
      <c r="T3609" s="14">
        <f t="shared" si="340"/>
        <v>42107.621018518519</v>
      </c>
      <c r="U3609" s="14">
        <f t="shared" si="341"/>
        <v>42167.621018518519</v>
      </c>
      <c r="V3609">
        <f t="shared" si="342"/>
        <v>2015</v>
      </c>
    </row>
    <row r="3610" spans="1:22" ht="45" x14ac:dyDescent="0.25">
      <c r="A3610">
        <v>2815</v>
      </c>
      <c r="B3610" s="3" t="s">
        <v>2815</v>
      </c>
      <c r="C3610" s="3" t="s">
        <v>6925</v>
      </c>
      <c r="D3610" s="6">
        <v>250</v>
      </c>
      <c r="E3610" s="8">
        <v>605</v>
      </c>
      <c r="F3610" s="8">
        <f t="shared" si="337"/>
        <v>428</v>
      </c>
      <c r="G3610" t="s">
        <v>8218</v>
      </c>
      <c r="H3610" t="s">
        <v>8228</v>
      </c>
      <c r="I3610" t="s">
        <v>8250</v>
      </c>
      <c r="J3610">
        <v>1470595109</v>
      </c>
      <c r="K3610">
        <v>1468003109</v>
      </c>
      <c r="L3610" t="b">
        <v>0</v>
      </c>
      <c r="M3610">
        <v>14</v>
      </c>
      <c r="N3610" t="b">
        <v>1</v>
      </c>
      <c r="O3610" t="s">
        <v>8269</v>
      </c>
      <c r="P3610">
        <f t="shared" si="338"/>
        <v>242</v>
      </c>
      <c r="Q3610">
        <f t="shared" si="339"/>
        <v>43.21</v>
      </c>
      <c r="R3610" s="10" t="s">
        <v>8314</v>
      </c>
      <c r="S3610" t="s">
        <v>8315</v>
      </c>
      <c r="T3610" s="14">
        <f t="shared" si="340"/>
        <v>42559.776724537034</v>
      </c>
      <c r="U3610" s="14">
        <f t="shared" si="341"/>
        <v>42589.776724537034</v>
      </c>
      <c r="V3610">
        <f t="shared" si="342"/>
        <v>2016</v>
      </c>
    </row>
    <row r="3611" spans="1:22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 t="shared" si="337"/>
        <v>2483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338"/>
        <v>153</v>
      </c>
      <c r="Q3611">
        <f t="shared" si="339"/>
        <v>143.1</v>
      </c>
      <c r="R3611" s="10" t="s">
        <v>8314</v>
      </c>
      <c r="S3611" t="s">
        <v>8315</v>
      </c>
      <c r="T3611" s="14">
        <f t="shared" si="340"/>
        <v>42429.991724537031</v>
      </c>
      <c r="U3611" s="14">
        <f t="shared" si="341"/>
        <v>42459.950057870374</v>
      </c>
      <c r="V3611">
        <f t="shared" si="342"/>
        <v>2016</v>
      </c>
    </row>
    <row r="3612" spans="1:22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 t="shared" si="337"/>
        <v>1312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338"/>
        <v>162</v>
      </c>
      <c r="Q3612">
        <f t="shared" si="339"/>
        <v>52.35</v>
      </c>
      <c r="R3612" s="10" t="s">
        <v>8314</v>
      </c>
      <c r="S3612" t="s">
        <v>8315</v>
      </c>
      <c r="T3612" s="14">
        <f t="shared" si="340"/>
        <v>42203.432129629626</v>
      </c>
      <c r="U3612" s="14">
        <f t="shared" si="341"/>
        <v>42233.432129629626</v>
      </c>
      <c r="V3612">
        <f t="shared" si="342"/>
        <v>2015</v>
      </c>
    </row>
    <row r="3613" spans="1:22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 t="shared" ref="F3613:F3676" si="343">ROUND(AVERAGE(D3613:E3613),0)</f>
        <v>2950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ref="P3613:P3676" si="344">ROUND(E3613/D3613*100,0)</f>
        <v>136</v>
      </c>
      <c r="Q3613">
        <f t="shared" ref="Q3613:Q3676" si="345">IFERROR(ROUND(E3613/M3613,2),0)</f>
        <v>66.67</v>
      </c>
      <c r="R3613" s="10" t="s">
        <v>8314</v>
      </c>
      <c r="S3613" t="s">
        <v>8315</v>
      </c>
      <c r="T3613" s="14">
        <f t="shared" ref="T3613:T3676" si="346">(((K3613/60)/60)/24)+DATE(1970,1,1)</f>
        <v>42072.370381944449</v>
      </c>
      <c r="U3613" s="14">
        <f t="shared" ref="U3613:U3676" si="347">(((J3613/60)/60)/24)+DATE(1970,1,1)</f>
        <v>42102.370381944449</v>
      </c>
      <c r="V3613">
        <f t="shared" ref="V3613:V3676" si="348">YEAR(T3613)</f>
        <v>2015</v>
      </c>
    </row>
    <row r="3614" spans="1:22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 t="shared" si="343"/>
        <v>6110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344"/>
        <v>144</v>
      </c>
      <c r="Q3614">
        <f t="shared" si="345"/>
        <v>126.67</v>
      </c>
      <c r="R3614" s="10" t="s">
        <v>8314</v>
      </c>
      <c r="S3614" t="s">
        <v>8315</v>
      </c>
      <c r="T3614" s="14">
        <f t="shared" si="346"/>
        <v>41789.726979166669</v>
      </c>
      <c r="U3614" s="14">
        <f t="shared" si="347"/>
        <v>41799.726979166669</v>
      </c>
      <c r="V3614">
        <f t="shared" si="348"/>
        <v>2014</v>
      </c>
    </row>
    <row r="3615" spans="1:22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 t="shared" si="343"/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344"/>
        <v>100</v>
      </c>
      <c r="Q3615">
        <f t="shared" si="345"/>
        <v>62.5</v>
      </c>
      <c r="R3615" s="10" t="s">
        <v>8314</v>
      </c>
      <c r="S3615" t="s">
        <v>8315</v>
      </c>
      <c r="T3615" s="14">
        <f t="shared" si="346"/>
        <v>41788.58997685185</v>
      </c>
      <c r="U3615" s="14">
        <f t="shared" si="347"/>
        <v>41818.58997685185</v>
      </c>
      <c r="V3615">
        <f t="shared" si="348"/>
        <v>2014</v>
      </c>
    </row>
    <row r="3616" spans="1:22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 t="shared" si="343"/>
        <v>2510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344"/>
        <v>101</v>
      </c>
      <c r="Q3616">
        <f t="shared" si="345"/>
        <v>35.49</v>
      </c>
      <c r="R3616" s="10" t="s">
        <v>8314</v>
      </c>
      <c r="S3616" t="s">
        <v>8315</v>
      </c>
      <c r="T3616" s="14">
        <f t="shared" si="346"/>
        <v>42144.041851851856</v>
      </c>
      <c r="U3616" s="14">
        <f t="shared" si="347"/>
        <v>42174.041851851856</v>
      </c>
      <c r="V3616">
        <f t="shared" si="348"/>
        <v>2015</v>
      </c>
    </row>
    <row r="3617" spans="1:22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 t="shared" si="343"/>
        <v>2585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344"/>
        <v>107</v>
      </c>
      <c r="Q3617">
        <f t="shared" si="345"/>
        <v>37.08</v>
      </c>
      <c r="R3617" s="10" t="s">
        <v>8314</v>
      </c>
      <c r="S3617" t="s">
        <v>8315</v>
      </c>
      <c r="T3617" s="14">
        <f t="shared" si="346"/>
        <v>42318.593703703707</v>
      </c>
      <c r="U3617" s="14">
        <f t="shared" si="347"/>
        <v>42348.593703703707</v>
      </c>
      <c r="V3617">
        <f t="shared" si="348"/>
        <v>2015</v>
      </c>
    </row>
    <row r="3618" spans="1:22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 t="shared" si="343"/>
        <v>2810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344"/>
        <v>125</v>
      </c>
      <c r="Q3618">
        <f t="shared" si="345"/>
        <v>69.33</v>
      </c>
      <c r="R3618" s="10" t="s">
        <v>8314</v>
      </c>
      <c r="S3618" t="s">
        <v>8315</v>
      </c>
      <c r="T3618" s="14">
        <f t="shared" si="346"/>
        <v>42052.949814814812</v>
      </c>
      <c r="U3618" s="14">
        <f t="shared" si="347"/>
        <v>42082.908148148148</v>
      </c>
      <c r="V3618">
        <f t="shared" si="348"/>
        <v>2015</v>
      </c>
    </row>
    <row r="3619" spans="1:22" ht="45" x14ac:dyDescent="0.25">
      <c r="A3619">
        <v>3336</v>
      </c>
      <c r="B3619" s="3" t="s">
        <v>3336</v>
      </c>
      <c r="C3619" s="3" t="s">
        <v>7446</v>
      </c>
      <c r="D3619" s="6">
        <v>250</v>
      </c>
      <c r="E3619" s="8">
        <v>250</v>
      </c>
      <c r="F3619" s="8">
        <f t="shared" si="343"/>
        <v>250</v>
      </c>
      <c r="G3619" t="s">
        <v>8218</v>
      </c>
      <c r="H3619" t="s">
        <v>8224</v>
      </c>
      <c r="I3619" t="s">
        <v>8246</v>
      </c>
      <c r="J3619">
        <v>1459845246</v>
      </c>
      <c r="K3619">
        <v>1457429646</v>
      </c>
      <c r="L3619" t="b">
        <v>0</v>
      </c>
      <c r="M3619">
        <v>9</v>
      </c>
      <c r="N3619" t="b">
        <v>1</v>
      </c>
      <c r="O3619" t="s">
        <v>8269</v>
      </c>
      <c r="P3619">
        <f t="shared" si="344"/>
        <v>100</v>
      </c>
      <c r="Q3619">
        <f t="shared" si="345"/>
        <v>27.78</v>
      </c>
      <c r="R3619" s="10" t="s">
        <v>8314</v>
      </c>
      <c r="S3619" t="s">
        <v>8315</v>
      </c>
      <c r="T3619" s="14">
        <f t="shared" si="346"/>
        <v>42437.398680555561</v>
      </c>
      <c r="U3619" s="14">
        <f t="shared" si="347"/>
        <v>42465.35701388889</v>
      </c>
      <c r="V3619">
        <f t="shared" si="348"/>
        <v>2016</v>
      </c>
    </row>
    <row r="3620" spans="1:22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 t="shared" si="343"/>
        <v>2010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344"/>
        <v>101</v>
      </c>
      <c r="Q3620">
        <f t="shared" si="345"/>
        <v>36.07</v>
      </c>
      <c r="R3620" s="10" t="s">
        <v>8314</v>
      </c>
      <c r="S3620" t="s">
        <v>8315</v>
      </c>
      <c r="T3620" s="14">
        <f t="shared" si="346"/>
        <v>42128.627893518518</v>
      </c>
      <c r="U3620" s="14">
        <f t="shared" si="347"/>
        <v>42158.627893518518</v>
      </c>
      <c r="V3620">
        <f t="shared" si="348"/>
        <v>2015</v>
      </c>
    </row>
    <row r="3621" spans="1:22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 t="shared" si="343"/>
        <v>1065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344"/>
        <v>113</v>
      </c>
      <c r="Q3621">
        <f t="shared" si="345"/>
        <v>66.47</v>
      </c>
      <c r="R3621" s="10" t="s">
        <v>8314</v>
      </c>
      <c r="S3621" t="s">
        <v>8315</v>
      </c>
      <c r="T3621" s="14">
        <f t="shared" si="346"/>
        <v>42661.132245370376</v>
      </c>
      <c r="U3621" s="14">
        <f t="shared" si="347"/>
        <v>42693.916666666672</v>
      </c>
      <c r="V3621">
        <f t="shared" si="348"/>
        <v>2016</v>
      </c>
    </row>
    <row r="3622" spans="1:22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 t="shared" si="343"/>
        <v>10773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344"/>
        <v>105</v>
      </c>
      <c r="Q3622">
        <f t="shared" si="345"/>
        <v>56.07</v>
      </c>
      <c r="R3622" s="10" t="s">
        <v>8314</v>
      </c>
      <c r="S3622" t="s">
        <v>8315</v>
      </c>
      <c r="T3622" s="14">
        <f t="shared" si="346"/>
        <v>42037.938206018516</v>
      </c>
      <c r="U3622" s="14">
        <f t="shared" si="347"/>
        <v>42068.166666666672</v>
      </c>
      <c r="V3622">
        <f t="shared" si="348"/>
        <v>2015</v>
      </c>
    </row>
    <row r="3623" spans="1:22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 t="shared" si="343"/>
        <v>3146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344"/>
        <v>110</v>
      </c>
      <c r="Q3623">
        <f t="shared" si="345"/>
        <v>47.03</v>
      </c>
      <c r="R3623" s="10" t="s">
        <v>8314</v>
      </c>
      <c r="S3623" t="s">
        <v>8315</v>
      </c>
      <c r="T3623" s="14">
        <f t="shared" si="346"/>
        <v>42619.935694444444</v>
      </c>
      <c r="U3623" s="14">
        <f t="shared" si="347"/>
        <v>42643.875</v>
      </c>
      <c r="V3623">
        <f t="shared" si="348"/>
        <v>2016</v>
      </c>
    </row>
    <row r="3624" spans="1:22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 t="shared" si="343"/>
        <v>1000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344"/>
        <v>100</v>
      </c>
      <c r="Q3624">
        <f t="shared" si="345"/>
        <v>47.67</v>
      </c>
      <c r="R3624" s="10" t="s">
        <v>8314</v>
      </c>
      <c r="S3624" t="s">
        <v>8315</v>
      </c>
      <c r="T3624" s="14">
        <f t="shared" si="346"/>
        <v>41877.221886574072</v>
      </c>
      <c r="U3624" s="14">
        <f t="shared" si="347"/>
        <v>41910.140972222223</v>
      </c>
      <c r="V3624">
        <f t="shared" si="348"/>
        <v>2014</v>
      </c>
    </row>
    <row r="3625" spans="1:22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 t="shared" si="343"/>
        <v>2750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344"/>
        <v>120</v>
      </c>
      <c r="Q3625">
        <f t="shared" si="345"/>
        <v>88.24</v>
      </c>
      <c r="R3625" s="10" t="s">
        <v>8314</v>
      </c>
      <c r="S3625" t="s">
        <v>8315</v>
      </c>
      <c r="T3625" s="14">
        <f t="shared" si="346"/>
        <v>41828.736921296295</v>
      </c>
      <c r="U3625" s="14">
        <f t="shared" si="347"/>
        <v>41846.291666666664</v>
      </c>
      <c r="V3625">
        <f t="shared" si="348"/>
        <v>2014</v>
      </c>
    </row>
    <row r="3626" spans="1:22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 t="shared" si="343"/>
        <v>3074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344"/>
        <v>105</v>
      </c>
      <c r="Q3626">
        <f t="shared" si="345"/>
        <v>80.72</v>
      </c>
      <c r="R3626" s="10" t="s">
        <v>8314</v>
      </c>
      <c r="S3626" t="s">
        <v>8315</v>
      </c>
      <c r="T3626" s="14">
        <f t="shared" si="346"/>
        <v>42545.774189814809</v>
      </c>
      <c r="U3626" s="14">
        <f t="shared" si="347"/>
        <v>42605.774189814809</v>
      </c>
      <c r="V3626">
        <f t="shared" si="348"/>
        <v>2016</v>
      </c>
    </row>
    <row r="3627" spans="1:22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 t="shared" si="343"/>
        <v>3040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344"/>
        <v>103</v>
      </c>
      <c r="Q3627">
        <f t="shared" si="345"/>
        <v>39.49</v>
      </c>
      <c r="R3627" s="10" t="s">
        <v>8314</v>
      </c>
      <c r="S3627" t="s">
        <v>8315</v>
      </c>
      <c r="T3627" s="14">
        <f t="shared" si="346"/>
        <v>42157.652511574073</v>
      </c>
      <c r="U3627" s="14">
        <f t="shared" si="347"/>
        <v>42187.652511574073</v>
      </c>
      <c r="V3627">
        <f t="shared" si="348"/>
        <v>2015</v>
      </c>
    </row>
    <row r="3628" spans="1:22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 t="shared" si="343"/>
        <v>4037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344"/>
        <v>102</v>
      </c>
      <c r="Q3628">
        <f t="shared" si="345"/>
        <v>84.85</v>
      </c>
      <c r="R3628" s="10" t="s">
        <v>8314</v>
      </c>
      <c r="S3628" t="s">
        <v>8315</v>
      </c>
      <c r="T3628" s="14">
        <f t="shared" si="346"/>
        <v>41846.667326388888</v>
      </c>
      <c r="U3628" s="14">
        <f t="shared" si="347"/>
        <v>41867.667326388888</v>
      </c>
      <c r="V3628">
        <f t="shared" si="348"/>
        <v>2014</v>
      </c>
    </row>
    <row r="3629" spans="1:22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 t="shared" si="343"/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344"/>
        <v>100</v>
      </c>
      <c r="Q3629">
        <f t="shared" si="345"/>
        <v>68.97</v>
      </c>
      <c r="R3629" s="10" t="s">
        <v>8314</v>
      </c>
      <c r="S3629" t="s">
        <v>8315</v>
      </c>
      <c r="T3629" s="14">
        <f t="shared" si="346"/>
        <v>42460.741747685184</v>
      </c>
      <c r="U3629" s="14">
        <f t="shared" si="347"/>
        <v>42511.165972222225</v>
      </c>
      <c r="V3629">
        <f t="shared" si="348"/>
        <v>2016</v>
      </c>
    </row>
    <row r="3630" spans="1:22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>
        <f t="shared" si="343"/>
        <v>50000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344"/>
        <v>0</v>
      </c>
      <c r="Q3630">
        <f t="shared" si="345"/>
        <v>0</v>
      </c>
      <c r="R3630" s="10" t="s">
        <v>8314</v>
      </c>
      <c r="S3630" t="s">
        <v>8356</v>
      </c>
      <c r="T3630" s="14">
        <f t="shared" si="346"/>
        <v>42291.833287037036</v>
      </c>
      <c r="U3630" s="14">
        <f t="shared" si="347"/>
        <v>42351.874953703707</v>
      </c>
      <c r="V3630">
        <f t="shared" si="348"/>
        <v>2015</v>
      </c>
    </row>
    <row r="3631" spans="1:22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 t="shared" si="343"/>
        <v>500001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344"/>
        <v>0</v>
      </c>
      <c r="Q3631">
        <f t="shared" si="345"/>
        <v>1</v>
      </c>
      <c r="R3631" s="10" t="s">
        <v>8314</v>
      </c>
      <c r="S3631" t="s">
        <v>8356</v>
      </c>
      <c r="T3631" s="14">
        <f t="shared" si="346"/>
        <v>42437.094490740739</v>
      </c>
      <c r="U3631" s="14">
        <f t="shared" si="347"/>
        <v>42495.708333333328</v>
      </c>
      <c r="V3631">
        <f t="shared" si="348"/>
        <v>2016</v>
      </c>
    </row>
    <row r="3632" spans="1:22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8">
        <f t="shared" si="343"/>
        <v>1501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344"/>
        <v>0</v>
      </c>
      <c r="Q3632">
        <f t="shared" si="345"/>
        <v>1</v>
      </c>
      <c r="R3632" s="10" t="s">
        <v>8314</v>
      </c>
      <c r="S3632" t="s">
        <v>8356</v>
      </c>
      <c r="T3632" s="14">
        <f t="shared" si="346"/>
        <v>41942.84710648148</v>
      </c>
      <c r="U3632" s="14">
        <f t="shared" si="347"/>
        <v>41972.888773148152</v>
      </c>
      <c r="V3632">
        <f t="shared" si="348"/>
        <v>2014</v>
      </c>
    </row>
    <row r="3633" spans="1:22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 t="shared" si="343"/>
        <v>12913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344"/>
        <v>51</v>
      </c>
      <c r="Q3633">
        <f t="shared" si="345"/>
        <v>147.88</v>
      </c>
      <c r="R3633" s="10" t="s">
        <v>8314</v>
      </c>
      <c r="S3633" t="s">
        <v>8356</v>
      </c>
      <c r="T3633" s="14">
        <f t="shared" si="346"/>
        <v>41880.753437499996</v>
      </c>
      <c r="U3633" s="14">
        <f t="shared" si="347"/>
        <v>41905.165972222225</v>
      </c>
      <c r="V3633">
        <f t="shared" si="348"/>
        <v>2014</v>
      </c>
    </row>
    <row r="3634" spans="1:22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8">
        <f t="shared" si="343"/>
        <v>300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344"/>
        <v>20</v>
      </c>
      <c r="Q3634">
        <f t="shared" si="345"/>
        <v>100</v>
      </c>
      <c r="R3634" s="10" t="s">
        <v>8314</v>
      </c>
      <c r="S3634" t="s">
        <v>8356</v>
      </c>
      <c r="T3634" s="14">
        <f t="shared" si="346"/>
        <v>41946.936909722222</v>
      </c>
      <c r="U3634" s="14">
        <f t="shared" si="347"/>
        <v>41966.936909722222</v>
      </c>
      <c r="V3634">
        <f t="shared" si="348"/>
        <v>2014</v>
      </c>
    </row>
    <row r="3635" spans="1:22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 t="shared" si="343"/>
        <v>3381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344"/>
        <v>35</v>
      </c>
      <c r="Q3635">
        <f t="shared" si="345"/>
        <v>56.84</v>
      </c>
      <c r="R3635" s="10" t="s">
        <v>8314</v>
      </c>
      <c r="S3635" t="s">
        <v>8356</v>
      </c>
      <c r="T3635" s="14">
        <f t="shared" si="346"/>
        <v>42649.623460648145</v>
      </c>
      <c r="U3635" s="14">
        <f t="shared" si="347"/>
        <v>42693.041666666672</v>
      </c>
      <c r="V3635">
        <f t="shared" si="348"/>
        <v>2016</v>
      </c>
    </row>
    <row r="3636" spans="1:22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 t="shared" si="343"/>
        <v>39093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344"/>
        <v>4</v>
      </c>
      <c r="Q3636">
        <f t="shared" si="345"/>
        <v>176.94</v>
      </c>
      <c r="R3636" s="10" t="s">
        <v>8314</v>
      </c>
      <c r="S3636" t="s">
        <v>8356</v>
      </c>
      <c r="T3636" s="14">
        <f t="shared" si="346"/>
        <v>42701.166365740741</v>
      </c>
      <c r="U3636" s="14">
        <f t="shared" si="347"/>
        <v>42749.165972222225</v>
      </c>
      <c r="V3636">
        <f t="shared" si="348"/>
        <v>2016</v>
      </c>
    </row>
    <row r="3637" spans="1:22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 t="shared" si="343"/>
        <v>2388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344"/>
        <v>36</v>
      </c>
      <c r="Q3637">
        <f t="shared" si="345"/>
        <v>127.6</v>
      </c>
      <c r="R3637" s="10" t="s">
        <v>8314</v>
      </c>
      <c r="S3637" t="s">
        <v>8356</v>
      </c>
      <c r="T3637" s="14">
        <f t="shared" si="346"/>
        <v>42450.88282407407</v>
      </c>
      <c r="U3637" s="14">
        <f t="shared" si="347"/>
        <v>42480.88282407407</v>
      </c>
      <c r="V3637">
        <f t="shared" si="348"/>
        <v>2016</v>
      </c>
    </row>
    <row r="3638" spans="1:22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>
        <f t="shared" si="343"/>
        <v>75000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344"/>
        <v>0</v>
      </c>
      <c r="Q3638">
        <f t="shared" si="345"/>
        <v>0</v>
      </c>
      <c r="R3638" s="10" t="s">
        <v>8314</v>
      </c>
      <c r="S3638" t="s">
        <v>8356</v>
      </c>
      <c r="T3638" s="14">
        <f t="shared" si="346"/>
        <v>42226.694780092599</v>
      </c>
      <c r="U3638" s="14">
        <f t="shared" si="347"/>
        <v>42261.694780092599</v>
      </c>
      <c r="V3638">
        <f t="shared" si="348"/>
        <v>2015</v>
      </c>
    </row>
    <row r="3639" spans="1:22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 t="shared" si="343"/>
        <v>1963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344"/>
        <v>31</v>
      </c>
      <c r="Q3639">
        <f t="shared" si="345"/>
        <v>66.14</v>
      </c>
      <c r="R3639" s="10" t="s">
        <v>8314</v>
      </c>
      <c r="S3639" t="s">
        <v>8356</v>
      </c>
      <c r="T3639" s="14">
        <f t="shared" si="346"/>
        <v>41975.700636574074</v>
      </c>
      <c r="U3639" s="14">
        <f t="shared" si="347"/>
        <v>42005.700636574074</v>
      </c>
      <c r="V3639">
        <f t="shared" si="348"/>
        <v>2014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 t="shared" si="343"/>
        <v>1758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344"/>
        <v>7</v>
      </c>
      <c r="Q3640">
        <f t="shared" si="345"/>
        <v>108</v>
      </c>
      <c r="R3640" s="10" t="s">
        <v>8314</v>
      </c>
      <c r="S3640" t="s">
        <v>8356</v>
      </c>
      <c r="T3640" s="14">
        <f t="shared" si="346"/>
        <v>42053.672824074078</v>
      </c>
      <c r="U3640" s="14">
        <f t="shared" si="347"/>
        <v>42113.631157407406</v>
      </c>
      <c r="V3640">
        <f t="shared" si="348"/>
        <v>2015</v>
      </c>
    </row>
    <row r="3641" spans="1:22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 t="shared" si="343"/>
        <v>12501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344"/>
        <v>0</v>
      </c>
      <c r="Q3641">
        <f t="shared" si="345"/>
        <v>1</v>
      </c>
      <c r="R3641" s="10" t="s">
        <v>8314</v>
      </c>
      <c r="S3641" t="s">
        <v>8356</v>
      </c>
      <c r="T3641" s="14">
        <f t="shared" si="346"/>
        <v>42590.677152777775</v>
      </c>
      <c r="U3641" s="14">
        <f t="shared" si="347"/>
        <v>42650.632638888885</v>
      </c>
      <c r="V3641">
        <f t="shared" si="348"/>
        <v>2016</v>
      </c>
    </row>
    <row r="3642" spans="1:22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 t="shared" si="343"/>
        <v>528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344"/>
        <v>6</v>
      </c>
      <c r="Q3642">
        <f t="shared" si="345"/>
        <v>18.329999999999998</v>
      </c>
      <c r="R3642" s="10" t="s">
        <v>8314</v>
      </c>
      <c r="S3642" t="s">
        <v>8356</v>
      </c>
      <c r="T3642" s="14">
        <f t="shared" si="346"/>
        <v>42104.781597222223</v>
      </c>
      <c r="U3642" s="14">
        <f t="shared" si="347"/>
        <v>42134.781597222223</v>
      </c>
      <c r="V3642">
        <f t="shared" si="348"/>
        <v>2015</v>
      </c>
    </row>
    <row r="3643" spans="1:22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>
        <f t="shared" si="343"/>
        <v>1500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344"/>
        <v>0</v>
      </c>
      <c r="Q3643">
        <f t="shared" si="345"/>
        <v>0</v>
      </c>
      <c r="R3643" s="10" t="s">
        <v>8314</v>
      </c>
      <c r="S3643" t="s">
        <v>8356</v>
      </c>
      <c r="T3643" s="14">
        <f t="shared" si="346"/>
        <v>41899.627071759263</v>
      </c>
      <c r="U3643" s="14">
        <f t="shared" si="347"/>
        <v>41917.208333333336</v>
      </c>
      <c r="V3643">
        <f t="shared" si="348"/>
        <v>2014</v>
      </c>
    </row>
    <row r="3644" spans="1:22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 t="shared" si="343"/>
        <v>358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344"/>
        <v>2</v>
      </c>
      <c r="Q3644">
        <f t="shared" si="345"/>
        <v>7.5</v>
      </c>
      <c r="R3644" s="10" t="s">
        <v>8314</v>
      </c>
      <c r="S3644" t="s">
        <v>8356</v>
      </c>
      <c r="T3644" s="14">
        <f t="shared" si="346"/>
        <v>42297.816284722227</v>
      </c>
      <c r="U3644" s="14">
        <f t="shared" si="347"/>
        <v>42338.708333333328</v>
      </c>
      <c r="V3644">
        <f t="shared" si="348"/>
        <v>2015</v>
      </c>
    </row>
    <row r="3645" spans="1:22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>
        <f t="shared" si="343"/>
        <v>12500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344"/>
        <v>0</v>
      </c>
      <c r="Q3645">
        <f t="shared" si="345"/>
        <v>0</v>
      </c>
      <c r="R3645" s="10" t="s">
        <v>8314</v>
      </c>
      <c r="S3645" t="s">
        <v>8356</v>
      </c>
      <c r="T3645" s="14">
        <f t="shared" si="346"/>
        <v>42285.143969907411</v>
      </c>
      <c r="U3645" s="14">
        <f t="shared" si="347"/>
        <v>42325.185636574075</v>
      </c>
      <c r="V3645">
        <f t="shared" si="348"/>
        <v>2015</v>
      </c>
    </row>
    <row r="3646" spans="1:22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 t="shared" si="343"/>
        <v>2911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344"/>
        <v>16</v>
      </c>
      <c r="Q3646">
        <f t="shared" si="345"/>
        <v>68.42</v>
      </c>
      <c r="R3646" s="10" t="s">
        <v>8314</v>
      </c>
      <c r="S3646" t="s">
        <v>8356</v>
      </c>
      <c r="T3646" s="14">
        <f t="shared" si="346"/>
        <v>42409.241747685184</v>
      </c>
      <c r="U3646" s="14">
        <f t="shared" si="347"/>
        <v>42437.207638888889</v>
      </c>
      <c r="V3646">
        <f t="shared" si="348"/>
        <v>2016</v>
      </c>
    </row>
    <row r="3647" spans="1:22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 t="shared" si="343"/>
        <v>501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344"/>
        <v>0</v>
      </c>
      <c r="Q3647">
        <f t="shared" si="345"/>
        <v>1</v>
      </c>
      <c r="R3647" s="10" t="s">
        <v>8314</v>
      </c>
      <c r="S3647" t="s">
        <v>8356</v>
      </c>
      <c r="T3647" s="14">
        <f t="shared" si="346"/>
        <v>42665.970347222217</v>
      </c>
      <c r="U3647" s="14">
        <f t="shared" si="347"/>
        <v>42696.012013888889</v>
      </c>
      <c r="V3647">
        <f t="shared" si="348"/>
        <v>2016</v>
      </c>
    </row>
    <row r="3648" spans="1:22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 t="shared" si="343"/>
        <v>5241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344"/>
        <v>5</v>
      </c>
      <c r="Q3648">
        <f t="shared" si="345"/>
        <v>60.13</v>
      </c>
      <c r="R3648" s="10" t="s">
        <v>8314</v>
      </c>
      <c r="S3648" t="s">
        <v>8356</v>
      </c>
      <c r="T3648" s="14">
        <f t="shared" si="346"/>
        <v>42140.421319444446</v>
      </c>
      <c r="U3648" s="14">
        <f t="shared" si="347"/>
        <v>42171.979166666672</v>
      </c>
      <c r="V3648">
        <f t="shared" si="348"/>
        <v>2015</v>
      </c>
    </row>
    <row r="3649" spans="1:22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8">
        <f t="shared" si="343"/>
        <v>265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344"/>
        <v>6</v>
      </c>
      <c r="Q3649">
        <f t="shared" si="345"/>
        <v>15</v>
      </c>
      <c r="R3649" s="10" t="s">
        <v>8314</v>
      </c>
      <c r="S3649" t="s">
        <v>8356</v>
      </c>
      <c r="T3649" s="14">
        <f t="shared" si="346"/>
        <v>42598.749155092592</v>
      </c>
      <c r="U3649" s="14">
        <f t="shared" si="347"/>
        <v>42643.749155092592</v>
      </c>
      <c r="V3649">
        <f t="shared" si="348"/>
        <v>2016</v>
      </c>
    </row>
    <row r="3650" spans="1:22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 t="shared" si="343"/>
        <v>40077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344"/>
        <v>100</v>
      </c>
      <c r="Q3650">
        <f t="shared" si="345"/>
        <v>550.04</v>
      </c>
      <c r="R3650" s="10" t="s">
        <v>8314</v>
      </c>
      <c r="S3650" t="s">
        <v>8315</v>
      </c>
      <c r="T3650" s="14">
        <f t="shared" si="346"/>
        <v>41887.292187500003</v>
      </c>
      <c r="U3650" s="14">
        <f t="shared" si="347"/>
        <v>41917.292187500003</v>
      </c>
      <c r="V3650">
        <f t="shared" si="348"/>
        <v>2014</v>
      </c>
    </row>
    <row r="3651" spans="1:22" ht="30" x14ac:dyDescent="0.25">
      <c r="A3651">
        <v>3397</v>
      </c>
      <c r="B3651" s="3" t="s">
        <v>3396</v>
      </c>
      <c r="C3651" s="3" t="s">
        <v>7507</v>
      </c>
      <c r="D3651" s="6">
        <v>250</v>
      </c>
      <c r="E3651" s="8">
        <v>280</v>
      </c>
      <c r="F3651" s="8">
        <f t="shared" si="343"/>
        <v>265</v>
      </c>
      <c r="G3651" t="s">
        <v>8218</v>
      </c>
      <c r="H3651" t="s">
        <v>8224</v>
      </c>
      <c r="I3651" t="s">
        <v>8246</v>
      </c>
      <c r="J3651">
        <v>1455832800</v>
      </c>
      <c r="K3651">
        <v>1452338929</v>
      </c>
      <c r="L3651" t="b">
        <v>0</v>
      </c>
      <c r="M3651">
        <v>24</v>
      </c>
      <c r="N3651" t="b">
        <v>1</v>
      </c>
      <c r="O3651" t="s">
        <v>8269</v>
      </c>
      <c r="P3651">
        <f t="shared" si="344"/>
        <v>112</v>
      </c>
      <c r="Q3651">
        <f t="shared" si="345"/>
        <v>11.67</v>
      </c>
      <c r="R3651" s="10" t="s">
        <v>8314</v>
      </c>
      <c r="S3651" t="s">
        <v>8315</v>
      </c>
      <c r="T3651" s="14">
        <f t="shared" si="346"/>
        <v>42378.478344907402</v>
      </c>
      <c r="U3651" s="14">
        <f t="shared" si="347"/>
        <v>42418.916666666672</v>
      </c>
      <c r="V3651">
        <f t="shared" si="348"/>
        <v>2016</v>
      </c>
    </row>
    <row r="3652" spans="1:22" ht="45" x14ac:dyDescent="0.25">
      <c r="A3652">
        <v>3423</v>
      </c>
      <c r="B3652" s="3" t="s">
        <v>3422</v>
      </c>
      <c r="C3652" s="3" t="s">
        <v>7533</v>
      </c>
      <c r="D3652" s="6">
        <v>250</v>
      </c>
      <c r="E3652" s="8">
        <v>350</v>
      </c>
      <c r="F3652" s="8">
        <f t="shared" si="343"/>
        <v>300</v>
      </c>
      <c r="G3652" t="s">
        <v>8218</v>
      </c>
      <c r="H3652" t="s">
        <v>8223</v>
      </c>
      <c r="I3652" t="s">
        <v>8245</v>
      </c>
      <c r="J3652">
        <v>1429912341</v>
      </c>
      <c r="K3652">
        <v>1427320341</v>
      </c>
      <c r="L3652" t="b">
        <v>0</v>
      </c>
      <c r="M3652">
        <v>10</v>
      </c>
      <c r="N3652" t="b">
        <v>1</v>
      </c>
      <c r="O3652" t="s">
        <v>8269</v>
      </c>
      <c r="P3652">
        <f t="shared" si="344"/>
        <v>140</v>
      </c>
      <c r="Q3652">
        <f t="shared" si="345"/>
        <v>35</v>
      </c>
      <c r="R3652" s="10" t="s">
        <v>8314</v>
      </c>
      <c r="S3652" t="s">
        <v>8315</v>
      </c>
      <c r="T3652" s="14">
        <f t="shared" si="346"/>
        <v>42088.911354166667</v>
      </c>
      <c r="U3652" s="14">
        <f t="shared" si="347"/>
        <v>42118.911354166667</v>
      </c>
      <c r="V3652">
        <f t="shared" si="348"/>
        <v>2015</v>
      </c>
    </row>
    <row r="3653" spans="1:22" ht="60" x14ac:dyDescent="0.25">
      <c r="A3653">
        <v>3442</v>
      </c>
      <c r="B3653" s="3" t="s">
        <v>3441</v>
      </c>
      <c r="C3653" s="3" t="s">
        <v>7552</v>
      </c>
      <c r="D3653" s="6">
        <v>250</v>
      </c>
      <c r="E3653" s="8">
        <v>250</v>
      </c>
      <c r="F3653" s="8">
        <f t="shared" si="343"/>
        <v>250</v>
      </c>
      <c r="G3653" t="s">
        <v>8218</v>
      </c>
      <c r="H3653" t="s">
        <v>8223</v>
      </c>
      <c r="I3653" t="s">
        <v>8245</v>
      </c>
      <c r="J3653">
        <v>1433016672</v>
      </c>
      <c r="K3653">
        <v>1430424672</v>
      </c>
      <c r="L3653" t="b">
        <v>0</v>
      </c>
      <c r="M3653">
        <v>8</v>
      </c>
      <c r="N3653" t="b">
        <v>1</v>
      </c>
      <c r="O3653" t="s">
        <v>8269</v>
      </c>
      <c r="P3653">
        <f t="shared" si="344"/>
        <v>100</v>
      </c>
      <c r="Q3653">
        <f t="shared" si="345"/>
        <v>31.25</v>
      </c>
      <c r="R3653" s="10" t="s">
        <v>8314</v>
      </c>
      <c r="S3653" t="s">
        <v>8315</v>
      </c>
      <c r="T3653" s="14">
        <f t="shared" si="346"/>
        <v>42124.841111111105</v>
      </c>
      <c r="U3653" s="14">
        <f t="shared" si="347"/>
        <v>42154.841111111105</v>
      </c>
      <c r="V3653">
        <f t="shared" si="348"/>
        <v>2015</v>
      </c>
    </row>
    <row r="3654" spans="1:22" ht="45" x14ac:dyDescent="0.25">
      <c r="A3654">
        <v>3462</v>
      </c>
      <c r="B3654" s="3" t="s">
        <v>3461</v>
      </c>
      <c r="C3654" s="3" t="s">
        <v>7572</v>
      </c>
      <c r="D3654" s="6">
        <v>250</v>
      </c>
      <c r="E3654" s="8">
        <v>505</v>
      </c>
      <c r="F3654" s="8">
        <f t="shared" si="343"/>
        <v>378</v>
      </c>
      <c r="G3654" t="s">
        <v>8218</v>
      </c>
      <c r="H3654" t="s">
        <v>8223</v>
      </c>
      <c r="I3654" t="s">
        <v>8245</v>
      </c>
      <c r="J3654">
        <v>1436551200</v>
      </c>
      <c r="K3654">
        <v>1435181628</v>
      </c>
      <c r="L3654" t="b">
        <v>0</v>
      </c>
      <c r="M3654">
        <v>17</v>
      </c>
      <c r="N3654" t="b">
        <v>1</v>
      </c>
      <c r="O3654" t="s">
        <v>8269</v>
      </c>
      <c r="P3654">
        <f t="shared" si="344"/>
        <v>202</v>
      </c>
      <c r="Q3654">
        <f t="shared" si="345"/>
        <v>29.71</v>
      </c>
      <c r="R3654" s="10" t="s">
        <v>8314</v>
      </c>
      <c r="S3654" t="s">
        <v>8315</v>
      </c>
      <c r="T3654" s="14">
        <f t="shared" si="346"/>
        <v>42179.898472222223</v>
      </c>
      <c r="U3654" s="14">
        <f t="shared" si="347"/>
        <v>42195.75</v>
      </c>
      <c r="V3654">
        <f t="shared" si="348"/>
        <v>2015</v>
      </c>
    </row>
    <row r="3655" spans="1:22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 t="shared" si="343"/>
        <v>2005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344"/>
        <v>101</v>
      </c>
      <c r="Q3655">
        <f t="shared" si="345"/>
        <v>60.91</v>
      </c>
      <c r="R3655" s="10" t="s">
        <v>8314</v>
      </c>
      <c r="S3655" t="s">
        <v>8315</v>
      </c>
      <c r="T3655" s="14">
        <f t="shared" si="346"/>
        <v>42191.363506944443</v>
      </c>
      <c r="U3655" s="14">
        <f t="shared" si="347"/>
        <v>42221.363506944443</v>
      </c>
      <c r="V3655">
        <f t="shared" si="348"/>
        <v>2015</v>
      </c>
    </row>
    <row r="3656" spans="1:22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 t="shared" si="343"/>
        <v>2058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344"/>
        <v>174</v>
      </c>
      <c r="Q3656">
        <f t="shared" si="345"/>
        <v>68.84</v>
      </c>
      <c r="R3656" s="10" t="s">
        <v>8314</v>
      </c>
      <c r="S3656" t="s">
        <v>8315</v>
      </c>
      <c r="T3656" s="14">
        <f t="shared" si="346"/>
        <v>42440.416504629626</v>
      </c>
      <c r="U3656" s="14">
        <f t="shared" si="347"/>
        <v>42463.708333333328</v>
      </c>
      <c r="V3656">
        <f t="shared" si="348"/>
        <v>2016</v>
      </c>
    </row>
    <row r="3657" spans="1:22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 t="shared" si="343"/>
        <v>5407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344"/>
        <v>116</v>
      </c>
      <c r="Q3657">
        <f t="shared" si="345"/>
        <v>73.58</v>
      </c>
      <c r="R3657" s="10" t="s">
        <v>8314</v>
      </c>
      <c r="S3657" t="s">
        <v>8315</v>
      </c>
      <c r="T3657" s="14">
        <f t="shared" si="346"/>
        <v>42173.803217592591</v>
      </c>
      <c r="U3657" s="14">
        <f t="shared" si="347"/>
        <v>42203.290972222225</v>
      </c>
      <c r="V3657">
        <f t="shared" si="348"/>
        <v>2015</v>
      </c>
    </row>
    <row r="3658" spans="1:22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 t="shared" si="343"/>
        <v>5146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344"/>
        <v>106</v>
      </c>
      <c r="Q3658">
        <f t="shared" si="345"/>
        <v>115.02</v>
      </c>
      <c r="R3658" s="10" t="s">
        <v>8314</v>
      </c>
      <c r="S3658" t="s">
        <v>8315</v>
      </c>
      <c r="T3658" s="14">
        <f t="shared" si="346"/>
        <v>42737.910138888896</v>
      </c>
      <c r="U3658" s="14">
        <f t="shared" si="347"/>
        <v>42767.957638888889</v>
      </c>
      <c r="V3658">
        <f t="shared" si="348"/>
        <v>2017</v>
      </c>
    </row>
    <row r="3659" spans="1:22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 t="shared" si="343"/>
        <v>2108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344"/>
        <v>111</v>
      </c>
      <c r="Q3659">
        <f t="shared" si="345"/>
        <v>110.75</v>
      </c>
      <c r="R3659" s="10" t="s">
        <v>8314</v>
      </c>
      <c r="S3659" t="s">
        <v>8315</v>
      </c>
      <c r="T3659" s="14">
        <f t="shared" si="346"/>
        <v>42499.629849537043</v>
      </c>
      <c r="U3659" s="14">
        <f t="shared" si="347"/>
        <v>42522.904166666667</v>
      </c>
      <c r="V3659">
        <f t="shared" si="348"/>
        <v>2016</v>
      </c>
    </row>
    <row r="3660" spans="1:22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 t="shared" si="343"/>
        <v>1505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344"/>
        <v>101</v>
      </c>
      <c r="Q3660">
        <f t="shared" si="345"/>
        <v>75.5</v>
      </c>
      <c r="R3660" s="10" t="s">
        <v>8314</v>
      </c>
      <c r="S3660" t="s">
        <v>8315</v>
      </c>
      <c r="T3660" s="14">
        <f t="shared" si="346"/>
        <v>41775.858564814815</v>
      </c>
      <c r="U3660" s="14">
        <f t="shared" si="347"/>
        <v>41822.165972222225</v>
      </c>
      <c r="V3660">
        <f t="shared" si="348"/>
        <v>2014</v>
      </c>
    </row>
    <row r="3661" spans="1:22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 t="shared" si="343"/>
        <v>3031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344"/>
        <v>102</v>
      </c>
      <c r="Q3661">
        <f t="shared" si="345"/>
        <v>235.46</v>
      </c>
      <c r="R3661" s="10" t="s">
        <v>8314</v>
      </c>
      <c r="S3661" t="s">
        <v>8315</v>
      </c>
      <c r="T3661" s="14">
        <f t="shared" si="346"/>
        <v>42055.277199074073</v>
      </c>
      <c r="U3661" s="14">
        <f t="shared" si="347"/>
        <v>42082.610416666663</v>
      </c>
      <c r="V3661">
        <f t="shared" si="348"/>
        <v>2015</v>
      </c>
    </row>
    <row r="3662" spans="1:22" ht="45" x14ac:dyDescent="0.25">
      <c r="A3662">
        <v>3470</v>
      </c>
      <c r="B3662" s="3" t="s">
        <v>3469</v>
      </c>
      <c r="C3662" s="3" t="s">
        <v>7580</v>
      </c>
      <c r="D3662" s="6">
        <v>250</v>
      </c>
      <c r="E3662" s="8">
        <v>375</v>
      </c>
      <c r="F3662" s="8">
        <f t="shared" si="343"/>
        <v>313</v>
      </c>
      <c r="G3662" t="s">
        <v>8218</v>
      </c>
      <c r="H3662" t="s">
        <v>8223</v>
      </c>
      <c r="I3662" t="s">
        <v>8245</v>
      </c>
      <c r="J3662">
        <v>1468618680</v>
      </c>
      <c r="K3662">
        <v>1465345902</v>
      </c>
      <c r="L3662" t="b">
        <v>0</v>
      </c>
      <c r="M3662">
        <v>9</v>
      </c>
      <c r="N3662" t="b">
        <v>1</v>
      </c>
      <c r="O3662" t="s">
        <v>8269</v>
      </c>
      <c r="P3662">
        <f t="shared" si="344"/>
        <v>150</v>
      </c>
      <c r="Q3662">
        <f t="shared" si="345"/>
        <v>41.67</v>
      </c>
      <c r="R3662" s="10" t="s">
        <v>8314</v>
      </c>
      <c r="S3662" t="s">
        <v>8315</v>
      </c>
      <c r="T3662" s="14">
        <f t="shared" si="346"/>
        <v>42529.022013888884</v>
      </c>
      <c r="U3662" s="14">
        <f t="shared" si="347"/>
        <v>42566.901388888888</v>
      </c>
      <c r="V3662">
        <f t="shared" si="348"/>
        <v>2016</v>
      </c>
    </row>
    <row r="3663" spans="1:22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 t="shared" si="343"/>
        <v>3165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344"/>
        <v>111</v>
      </c>
      <c r="Q3663">
        <f t="shared" si="345"/>
        <v>92.5</v>
      </c>
      <c r="R3663" s="10" t="s">
        <v>8314</v>
      </c>
      <c r="S3663" t="s">
        <v>8315</v>
      </c>
      <c r="T3663" s="14">
        <f t="shared" si="346"/>
        <v>42447.896666666667</v>
      </c>
      <c r="U3663" s="14">
        <f t="shared" si="347"/>
        <v>42470.166666666672</v>
      </c>
      <c r="V3663">
        <f t="shared" si="348"/>
        <v>2016</v>
      </c>
    </row>
    <row r="3664" spans="1:22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 t="shared" si="343"/>
        <v>8057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344"/>
        <v>101</v>
      </c>
      <c r="Q3664">
        <f t="shared" si="345"/>
        <v>202.85</v>
      </c>
      <c r="R3664" s="10" t="s">
        <v>8314</v>
      </c>
      <c r="S3664" t="s">
        <v>8315</v>
      </c>
      <c r="T3664" s="14">
        <f t="shared" si="346"/>
        <v>42064.220069444447</v>
      </c>
      <c r="U3664" s="14">
        <f t="shared" si="347"/>
        <v>42094.178402777776</v>
      </c>
      <c r="V3664">
        <f t="shared" si="348"/>
        <v>2015</v>
      </c>
    </row>
    <row r="3665" spans="1:22" ht="60" x14ac:dyDescent="0.25">
      <c r="A3665">
        <v>3545</v>
      </c>
      <c r="B3665" s="3" t="s">
        <v>3544</v>
      </c>
      <c r="C3665" s="3" t="s">
        <v>7655</v>
      </c>
      <c r="D3665" s="6">
        <v>250</v>
      </c>
      <c r="E3665" s="8">
        <v>251</v>
      </c>
      <c r="F3665" s="8">
        <f t="shared" si="343"/>
        <v>251</v>
      </c>
      <c r="G3665" t="s">
        <v>8218</v>
      </c>
      <c r="H3665" t="s">
        <v>8223</v>
      </c>
      <c r="I3665" t="s">
        <v>8245</v>
      </c>
      <c r="J3665">
        <v>1428780159</v>
      </c>
      <c r="K3665">
        <v>1426188159</v>
      </c>
      <c r="L3665" t="b">
        <v>0</v>
      </c>
      <c r="M3665">
        <v>8</v>
      </c>
      <c r="N3665" t="b">
        <v>1</v>
      </c>
      <c r="O3665" t="s">
        <v>8269</v>
      </c>
      <c r="P3665">
        <f t="shared" si="344"/>
        <v>100</v>
      </c>
      <c r="Q3665">
        <f t="shared" si="345"/>
        <v>31.38</v>
      </c>
      <c r="R3665" s="10" t="s">
        <v>8314</v>
      </c>
      <c r="S3665" t="s">
        <v>8315</v>
      </c>
      <c r="T3665" s="14">
        <f t="shared" si="346"/>
        <v>42075.807395833333</v>
      </c>
      <c r="U3665" s="14">
        <f t="shared" si="347"/>
        <v>42105.807395833333</v>
      </c>
      <c r="V3665">
        <f t="shared" si="348"/>
        <v>2015</v>
      </c>
    </row>
    <row r="3666" spans="1:22" ht="60" x14ac:dyDescent="0.25">
      <c r="A3666">
        <v>3605</v>
      </c>
      <c r="B3666" s="3" t="s">
        <v>3604</v>
      </c>
      <c r="C3666" s="3" t="s">
        <v>7715</v>
      </c>
      <c r="D3666" s="6">
        <v>250</v>
      </c>
      <c r="E3666" s="8">
        <v>460</v>
      </c>
      <c r="F3666" s="8">
        <f t="shared" si="343"/>
        <v>355</v>
      </c>
      <c r="G3666" t="s">
        <v>8218</v>
      </c>
      <c r="H3666" t="s">
        <v>8224</v>
      </c>
      <c r="I3666" t="s">
        <v>8246</v>
      </c>
      <c r="J3666">
        <v>1455390126</v>
      </c>
      <c r="K3666">
        <v>1452798126</v>
      </c>
      <c r="L3666" t="b">
        <v>0</v>
      </c>
      <c r="M3666">
        <v>15</v>
      </c>
      <c r="N3666" t="b">
        <v>1</v>
      </c>
      <c r="O3666" t="s">
        <v>8269</v>
      </c>
      <c r="P3666">
        <f t="shared" si="344"/>
        <v>184</v>
      </c>
      <c r="Q3666">
        <f t="shared" si="345"/>
        <v>30.67</v>
      </c>
      <c r="R3666" s="10" t="s">
        <v>8314</v>
      </c>
      <c r="S3666" t="s">
        <v>8315</v>
      </c>
      <c r="T3666" s="14">
        <f t="shared" si="346"/>
        <v>42383.793124999997</v>
      </c>
      <c r="U3666" s="14">
        <f t="shared" si="347"/>
        <v>42413.793124999997</v>
      </c>
      <c r="V3666">
        <f t="shared" si="348"/>
        <v>2016</v>
      </c>
    </row>
    <row r="3667" spans="1:22" ht="60" x14ac:dyDescent="0.25">
      <c r="A3667">
        <v>3660</v>
      </c>
      <c r="B3667" s="3" t="s">
        <v>3657</v>
      </c>
      <c r="C3667" s="3" t="s">
        <v>7770</v>
      </c>
      <c r="D3667" s="6">
        <v>250</v>
      </c>
      <c r="E3667" s="8">
        <v>250</v>
      </c>
      <c r="F3667" s="8">
        <f t="shared" si="343"/>
        <v>250</v>
      </c>
      <c r="G3667" t="s">
        <v>8218</v>
      </c>
      <c r="H3667" t="s">
        <v>8224</v>
      </c>
      <c r="I3667" t="s">
        <v>8246</v>
      </c>
      <c r="J3667">
        <v>1419368925</v>
      </c>
      <c r="K3667">
        <v>1417208925</v>
      </c>
      <c r="L3667" t="b">
        <v>0</v>
      </c>
      <c r="M3667">
        <v>22</v>
      </c>
      <c r="N3667" t="b">
        <v>1</v>
      </c>
      <c r="O3667" t="s">
        <v>8269</v>
      </c>
      <c r="P3667">
        <f t="shared" si="344"/>
        <v>100</v>
      </c>
      <c r="Q3667">
        <f t="shared" si="345"/>
        <v>11.36</v>
      </c>
      <c r="R3667" s="10" t="s">
        <v>8314</v>
      </c>
      <c r="S3667" t="s">
        <v>8315</v>
      </c>
      <c r="T3667" s="14">
        <f t="shared" si="346"/>
        <v>41971.881076388891</v>
      </c>
      <c r="U3667" s="14">
        <f t="shared" si="347"/>
        <v>41996.881076388891</v>
      </c>
      <c r="V3667">
        <f t="shared" si="348"/>
        <v>2014</v>
      </c>
    </row>
    <row r="3668" spans="1:22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 t="shared" si="343"/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344"/>
        <v>100</v>
      </c>
      <c r="Q3668">
        <f t="shared" si="345"/>
        <v>31.58</v>
      </c>
      <c r="R3668" s="10" t="s">
        <v>8314</v>
      </c>
      <c r="S3668" t="s">
        <v>8315</v>
      </c>
      <c r="T3668" s="14">
        <f t="shared" si="346"/>
        <v>41822.90488425926</v>
      </c>
      <c r="U3668" s="14">
        <f t="shared" si="347"/>
        <v>41844.291666666664</v>
      </c>
      <c r="V3668">
        <f t="shared" si="348"/>
        <v>2014</v>
      </c>
    </row>
    <row r="3669" spans="1:22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 t="shared" si="343"/>
        <v>3048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344"/>
        <v>103</v>
      </c>
      <c r="Q3669">
        <f t="shared" si="345"/>
        <v>53.36</v>
      </c>
      <c r="R3669" s="10" t="s">
        <v>8314</v>
      </c>
      <c r="S3669" t="s">
        <v>8315</v>
      </c>
      <c r="T3669" s="14">
        <f t="shared" si="346"/>
        <v>42173.970127314817</v>
      </c>
      <c r="U3669" s="14">
        <f t="shared" si="347"/>
        <v>42203.970127314817</v>
      </c>
      <c r="V3669">
        <f t="shared" si="348"/>
        <v>2015</v>
      </c>
    </row>
    <row r="3670" spans="1:22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 t="shared" si="343"/>
        <v>1018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344"/>
        <v>104</v>
      </c>
      <c r="Q3670">
        <f t="shared" si="345"/>
        <v>36.96</v>
      </c>
      <c r="R3670" s="10" t="s">
        <v>8314</v>
      </c>
      <c r="S3670" t="s">
        <v>8315</v>
      </c>
      <c r="T3670" s="14">
        <f t="shared" si="346"/>
        <v>42185.556157407409</v>
      </c>
      <c r="U3670" s="14">
        <f t="shared" si="347"/>
        <v>42208.772916666669</v>
      </c>
      <c r="V3670">
        <f t="shared" si="348"/>
        <v>2015</v>
      </c>
    </row>
    <row r="3671" spans="1:22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 t="shared" si="343"/>
        <v>1191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344"/>
        <v>138</v>
      </c>
      <c r="Q3671">
        <f t="shared" si="345"/>
        <v>81.290000000000006</v>
      </c>
      <c r="R3671" s="10" t="s">
        <v>8314</v>
      </c>
      <c r="S3671" t="s">
        <v>8315</v>
      </c>
      <c r="T3671" s="14">
        <f t="shared" si="346"/>
        <v>42136.675196759257</v>
      </c>
      <c r="U3671" s="14">
        <f t="shared" si="347"/>
        <v>42166.675196759257</v>
      </c>
      <c r="V3671">
        <f t="shared" si="348"/>
        <v>2015</v>
      </c>
    </row>
    <row r="3672" spans="1:22" ht="60" x14ac:dyDescent="0.25">
      <c r="A3672">
        <v>3811</v>
      </c>
      <c r="B3672" s="3" t="s">
        <v>3808</v>
      </c>
      <c r="C3672" s="3" t="s">
        <v>7921</v>
      </c>
      <c r="D3672" s="6">
        <v>250</v>
      </c>
      <c r="E3672" s="8">
        <v>825</v>
      </c>
      <c r="F3672" s="8">
        <f t="shared" si="343"/>
        <v>538</v>
      </c>
      <c r="G3672" t="s">
        <v>8218</v>
      </c>
      <c r="H3672" t="s">
        <v>8224</v>
      </c>
      <c r="I3672" t="s">
        <v>8246</v>
      </c>
      <c r="J3672">
        <v>1464692400</v>
      </c>
      <c r="K3672">
        <v>1461769373</v>
      </c>
      <c r="L3672" t="b">
        <v>0</v>
      </c>
      <c r="M3672">
        <v>19</v>
      </c>
      <c r="N3672" t="b">
        <v>1</v>
      </c>
      <c r="O3672" t="s">
        <v>8269</v>
      </c>
      <c r="P3672">
        <f t="shared" si="344"/>
        <v>330</v>
      </c>
      <c r="Q3672">
        <f t="shared" si="345"/>
        <v>43.42</v>
      </c>
      <c r="R3672" s="10" t="s">
        <v>8314</v>
      </c>
      <c r="S3672" t="s">
        <v>8315</v>
      </c>
      <c r="T3672" s="14">
        <f t="shared" si="346"/>
        <v>42487.62700231481</v>
      </c>
      <c r="U3672" s="14">
        <f t="shared" si="347"/>
        <v>42521.458333333328</v>
      </c>
      <c r="V3672">
        <f t="shared" si="348"/>
        <v>2016</v>
      </c>
    </row>
    <row r="3673" spans="1:22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 t="shared" si="343"/>
        <v>3515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344"/>
        <v>101</v>
      </c>
      <c r="Q3673">
        <f t="shared" si="345"/>
        <v>88.25</v>
      </c>
      <c r="R3673" s="10" t="s">
        <v>8314</v>
      </c>
      <c r="S3673" t="s">
        <v>8315</v>
      </c>
      <c r="T3673" s="14">
        <f t="shared" si="346"/>
        <v>41820.62809027778</v>
      </c>
      <c r="U3673" s="14">
        <f t="shared" si="347"/>
        <v>41841.165972222225</v>
      </c>
      <c r="V3673">
        <f t="shared" si="348"/>
        <v>2014</v>
      </c>
    </row>
    <row r="3674" spans="1:22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 t="shared" si="343"/>
        <v>3023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344"/>
        <v>102</v>
      </c>
      <c r="Q3674">
        <f t="shared" si="345"/>
        <v>53.44</v>
      </c>
      <c r="R3674" s="10" t="s">
        <v>8314</v>
      </c>
      <c r="S3674" t="s">
        <v>8315</v>
      </c>
      <c r="T3674" s="14">
        <f t="shared" si="346"/>
        <v>41878.946574074071</v>
      </c>
      <c r="U3674" s="14">
        <f t="shared" si="347"/>
        <v>41908.946574074071</v>
      </c>
      <c r="V3674">
        <f t="shared" si="348"/>
        <v>2014</v>
      </c>
    </row>
    <row r="3675" spans="1:22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 t="shared" si="343"/>
        <v>4273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344"/>
        <v>114</v>
      </c>
      <c r="Q3675">
        <f t="shared" si="345"/>
        <v>39.869999999999997</v>
      </c>
      <c r="R3675" s="10" t="s">
        <v>8314</v>
      </c>
      <c r="S3675" t="s">
        <v>8315</v>
      </c>
      <c r="T3675" s="14">
        <f t="shared" si="346"/>
        <v>41914.295104166667</v>
      </c>
      <c r="U3675" s="14">
        <f t="shared" si="347"/>
        <v>41948.536111111112</v>
      </c>
      <c r="V3675">
        <f t="shared" si="348"/>
        <v>2014</v>
      </c>
    </row>
    <row r="3676" spans="1:22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 t="shared" si="343"/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344"/>
        <v>100</v>
      </c>
      <c r="Q3676">
        <f t="shared" si="345"/>
        <v>145.16</v>
      </c>
      <c r="R3676" s="10" t="s">
        <v>8314</v>
      </c>
      <c r="S3676" t="s">
        <v>8315</v>
      </c>
      <c r="T3676" s="14">
        <f t="shared" si="346"/>
        <v>42556.873020833329</v>
      </c>
      <c r="U3676" s="14">
        <f t="shared" si="347"/>
        <v>42616.873020833329</v>
      </c>
      <c r="V3676">
        <f t="shared" si="348"/>
        <v>2016</v>
      </c>
    </row>
    <row r="3677" spans="1:22" ht="45" x14ac:dyDescent="0.25">
      <c r="A3677">
        <v>3818</v>
      </c>
      <c r="B3677" s="3" t="s">
        <v>3815</v>
      </c>
      <c r="C3677" s="3" t="s">
        <v>7928</v>
      </c>
      <c r="D3677" s="6">
        <v>250</v>
      </c>
      <c r="E3677" s="8">
        <v>570</v>
      </c>
      <c r="F3677" s="8">
        <f t="shared" ref="F3677:F3740" si="349">ROUND(AVERAGE(D3677:E3677),0)</f>
        <v>410</v>
      </c>
      <c r="G3677" t="s">
        <v>8218</v>
      </c>
      <c r="H3677" t="s">
        <v>8223</v>
      </c>
      <c r="I3677" t="s">
        <v>8245</v>
      </c>
      <c r="J3677">
        <v>1426187582</v>
      </c>
      <c r="K3677">
        <v>1423599182</v>
      </c>
      <c r="L3677" t="b">
        <v>0</v>
      </c>
      <c r="M3677">
        <v>10</v>
      </c>
      <c r="N3677" t="b">
        <v>1</v>
      </c>
      <c r="O3677" t="s">
        <v>8269</v>
      </c>
      <c r="P3677">
        <f t="shared" ref="P3677:P3740" si="350">ROUND(E3677/D3677*100,0)</f>
        <v>228</v>
      </c>
      <c r="Q3677">
        <f t="shared" ref="Q3677:Q3740" si="351">IFERROR(ROUND(E3677/M3677,2),0)</f>
        <v>57</v>
      </c>
      <c r="R3677" s="10" t="s">
        <v>8314</v>
      </c>
      <c r="S3677" t="s">
        <v>8315</v>
      </c>
      <c r="T3677" s="14">
        <f t="shared" ref="T3677:T3740" si="352">(((K3677/60)/60)/24)+DATE(1970,1,1)</f>
        <v>42045.84238425926</v>
      </c>
      <c r="U3677" s="14">
        <f t="shared" ref="U3677:U3740" si="353">(((J3677/60)/60)/24)+DATE(1970,1,1)</f>
        <v>42075.800717592589</v>
      </c>
      <c r="V3677">
        <f t="shared" ref="V3677:V3740" si="354">YEAR(T3677)</f>
        <v>2015</v>
      </c>
    </row>
    <row r="3678" spans="1:22" ht="60" x14ac:dyDescent="0.25">
      <c r="A3678">
        <v>3824</v>
      </c>
      <c r="B3678" s="3" t="s">
        <v>3821</v>
      </c>
      <c r="C3678" s="3" t="s">
        <v>7933</v>
      </c>
      <c r="D3678" s="6">
        <v>250</v>
      </c>
      <c r="E3678" s="8">
        <v>270</v>
      </c>
      <c r="F3678" s="8">
        <f t="shared" si="349"/>
        <v>260</v>
      </c>
      <c r="G3678" t="s">
        <v>8218</v>
      </c>
      <c r="H3678" t="s">
        <v>8224</v>
      </c>
      <c r="I3678" t="s">
        <v>8246</v>
      </c>
      <c r="J3678">
        <v>1470058860</v>
      </c>
      <c r="K3678">
        <v>1469026903</v>
      </c>
      <c r="L3678" t="b">
        <v>0</v>
      </c>
      <c r="M3678">
        <v>7</v>
      </c>
      <c r="N3678" t="b">
        <v>1</v>
      </c>
      <c r="O3678" t="s">
        <v>8269</v>
      </c>
      <c r="P3678">
        <f t="shared" si="350"/>
        <v>108</v>
      </c>
      <c r="Q3678">
        <f t="shared" si="351"/>
        <v>38.57</v>
      </c>
      <c r="R3678" s="10" t="s">
        <v>8314</v>
      </c>
      <c r="S3678" t="s">
        <v>8315</v>
      </c>
      <c r="T3678" s="14">
        <f t="shared" si="352"/>
        <v>42571.626192129625</v>
      </c>
      <c r="U3678" s="14">
        <f t="shared" si="353"/>
        <v>42583.570138888885</v>
      </c>
      <c r="V3678">
        <f t="shared" si="354"/>
        <v>2016</v>
      </c>
    </row>
    <row r="3679" spans="1:22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 t="shared" si="349"/>
        <v>12174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350"/>
        <v>103</v>
      </c>
      <c r="Q3679">
        <f t="shared" si="351"/>
        <v>62.05</v>
      </c>
      <c r="R3679" s="10" t="s">
        <v>8314</v>
      </c>
      <c r="S3679" t="s">
        <v>8315</v>
      </c>
      <c r="T3679" s="14">
        <f t="shared" si="352"/>
        <v>41802.574282407404</v>
      </c>
      <c r="U3679" s="14">
        <f t="shared" si="353"/>
        <v>41823.165972222225</v>
      </c>
      <c r="V3679">
        <f t="shared" si="354"/>
        <v>2014</v>
      </c>
    </row>
    <row r="3680" spans="1:22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 t="shared" si="349"/>
        <v>2025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350"/>
        <v>103</v>
      </c>
      <c r="Q3680">
        <f t="shared" si="351"/>
        <v>66.13</v>
      </c>
      <c r="R3680" s="10" t="s">
        <v>8314</v>
      </c>
      <c r="S3680" t="s">
        <v>8315</v>
      </c>
      <c r="T3680" s="14">
        <f t="shared" si="352"/>
        <v>42120.531226851846</v>
      </c>
      <c r="U3680" s="14">
        <f t="shared" si="353"/>
        <v>42155.531226851846</v>
      </c>
      <c r="V3680">
        <f t="shared" si="354"/>
        <v>2015</v>
      </c>
    </row>
    <row r="3681" spans="1:22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 t="shared" si="349"/>
        <v>2101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350"/>
        <v>110</v>
      </c>
      <c r="Q3681">
        <f t="shared" si="351"/>
        <v>73.400000000000006</v>
      </c>
      <c r="R3681" s="10" t="s">
        <v>8314</v>
      </c>
      <c r="S3681" t="s">
        <v>8315</v>
      </c>
      <c r="T3681" s="14">
        <f t="shared" si="352"/>
        <v>41786.761354166665</v>
      </c>
      <c r="U3681" s="14">
        <f t="shared" si="353"/>
        <v>41821.207638888889</v>
      </c>
      <c r="V3681">
        <f t="shared" si="354"/>
        <v>2014</v>
      </c>
    </row>
    <row r="3682" spans="1:22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 t="shared" si="349"/>
        <v>3192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350"/>
        <v>113</v>
      </c>
      <c r="Q3682">
        <f t="shared" si="351"/>
        <v>99.5</v>
      </c>
      <c r="R3682" s="10" t="s">
        <v>8314</v>
      </c>
      <c r="S3682" t="s">
        <v>8315</v>
      </c>
      <c r="T3682" s="14">
        <f t="shared" si="352"/>
        <v>42627.454097222217</v>
      </c>
      <c r="U3682" s="14">
        <f t="shared" si="353"/>
        <v>42648.454097222217</v>
      </c>
      <c r="V3682">
        <f t="shared" si="354"/>
        <v>2016</v>
      </c>
    </row>
    <row r="3683" spans="1:22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 t="shared" si="349"/>
        <v>1060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350"/>
        <v>112</v>
      </c>
      <c r="Q3683">
        <f t="shared" si="351"/>
        <v>62.17</v>
      </c>
      <c r="R3683" s="10" t="s">
        <v>8314</v>
      </c>
      <c r="S3683" t="s">
        <v>8315</v>
      </c>
      <c r="T3683" s="14">
        <f t="shared" si="352"/>
        <v>42374.651504629626</v>
      </c>
      <c r="U3683" s="14">
        <f t="shared" si="353"/>
        <v>42384.651504629626</v>
      </c>
      <c r="V3683">
        <f t="shared" si="354"/>
        <v>2016</v>
      </c>
    </row>
    <row r="3684" spans="1:22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 t="shared" si="349"/>
        <v>3588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350"/>
        <v>139</v>
      </c>
      <c r="Q3684">
        <f t="shared" si="351"/>
        <v>62.33</v>
      </c>
      <c r="R3684" s="10" t="s">
        <v>8314</v>
      </c>
      <c r="S3684" t="s">
        <v>8315</v>
      </c>
      <c r="T3684" s="14">
        <f t="shared" si="352"/>
        <v>41772.685393518521</v>
      </c>
      <c r="U3684" s="14">
        <f t="shared" si="353"/>
        <v>41806.290972222225</v>
      </c>
      <c r="V3684">
        <f t="shared" si="354"/>
        <v>2014</v>
      </c>
    </row>
    <row r="3685" spans="1:22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 t="shared" si="349"/>
        <v>3690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350"/>
        <v>111</v>
      </c>
      <c r="Q3685">
        <f t="shared" si="351"/>
        <v>58.79</v>
      </c>
      <c r="R3685" s="10" t="s">
        <v>8314</v>
      </c>
      <c r="S3685" t="s">
        <v>8315</v>
      </c>
      <c r="T3685" s="14">
        <f t="shared" si="352"/>
        <v>42633.116851851853</v>
      </c>
      <c r="U3685" s="14">
        <f t="shared" si="353"/>
        <v>42663.116851851853</v>
      </c>
      <c r="V3685">
        <f t="shared" si="354"/>
        <v>2016</v>
      </c>
    </row>
    <row r="3686" spans="1:22" ht="60" x14ac:dyDescent="0.25">
      <c r="A3686">
        <v>3663</v>
      </c>
      <c r="B3686" s="3" t="s">
        <v>3660</v>
      </c>
      <c r="C3686" s="3" t="s">
        <v>7773</v>
      </c>
      <c r="D3686" s="6">
        <v>225</v>
      </c>
      <c r="E3686" s="8">
        <v>234</v>
      </c>
      <c r="F3686" s="8">
        <f t="shared" si="349"/>
        <v>230</v>
      </c>
      <c r="G3686" t="s">
        <v>8218</v>
      </c>
      <c r="H3686" t="s">
        <v>8224</v>
      </c>
      <c r="I3686" t="s">
        <v>8246</v>
      </c>
      <c r="J3686">
        <v>1482321030</v>
      </c>
      <c r="K3686">
        <v>1477133430</v>
      </c>
      <c r="L3686" t="b">
        <v>0</v>
      </c>
      <c r="M3686">
        <v>9</v>
      </c>
      <c r="N3686" t="b">
        <v>1</v>
      </c>
      <c r="O3686" t="s">
        <v>8269</v>
      </c>
      <c r="P3686">
        <f t="shared" si="350"/>
        <v>104</v>
      </c>
      <c r="Q3686">
        <f t="shared" si="351"/>
        <v>26</v>
      </c>
      <c r="R3686" s="10" t="s">
        <v>8314</v>
      </c>
      <c r="S3686" t="s">
        <v>8315</v>
      </c>
      <c r="T3686" s="14">
        <f t="shared" si="352"/>
        <v>42665.451736111107</v>
      </c>
      <c r="U3686" s="14">
        <f t="shared" si="353"/>
        <v>42725.493402777778</v>
      </c>
      <c r="V3686">
        <f t="shared" si="354"/>
        <v>2016</v>
      </c>
    </row>
    <row r="3687" spans="1:22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 t="shared" si="349"/>
        <v>5143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350"/>
        <v>106</v>
      </c>
      <c r="Q3687">
        <f t="shared" si="351"/>
        <v>41.94</v>
      </c>
      <c r="R3687" s="10" t="s">
        <v>8314</v>
      </c>
      <c r="S3687" t="s">
        <v>8315</v>
      </c>
      <c r="T3687" s="14">
        <f t="shared" si="352"/>
        <v>41753.593275462961</v>
      </c>
      <c r="U3687" s="14">
        <f t="shared" si="353"/>
        <v>41778.875</v>
      </c>
      <c r="V3687">
        <f t="shared" si="354"/>
        <v>2014</v>
      </c>
    </row>
    <row r="3688" spans="1:22" ht="60" x14ac:dyDescent="0.25">
      <c r="A3688">
        <v>3670</v>
      </c>
      <c r="B3688" s="3" t="s">
        <v>3667</v>
      </c>
      <c r="C3688" s="3" t="s">
        <v>7780</v>
      </c>
      <c r="D3688" s="6">
        <v>220</v>
      </c>
      <c r="E3688" s="8">
        <v>241</v>
      </c>
      <c r="F3688" s="8">
        <f t="shared" si="349"/>
        <v>231</v>
      </c>
      <c r="G3688" t="s">
        <v>8218</v>
      </c>
      <c r="H3688" t="s">
        <v>8224</v>
      </c>
      <c r="I3688" t="s">
        <v>8246</v>
      </c>
      <c r="J3688">
        <v>1433113200</v>
      </c>
      <c r="K3688">
        <v>1431951611</v>
      </c>
      <c r="L3688" t="b">
        <v>0</v>
      </c>
      <c r="M3688">
        <v>12</v>
      </c>
      <c r="N3688" t="b">
        <v>1</v>
      </c>
      <c r="O3688" t="s">
        <v>8269</v>
      </c>
      <c r="P3688">
        <f t="shared" si="350"/>
        <v>110</v>
      </c>
      <c r="Q3688">
        <f t="shared" si="351"/>
        <v>20.079999999999998</v>
      </c>
      <c r="R3688" s="10" t="s">
        <v>8314</v>
      </c>
      <c r="S3688" t="s">
        <v>8315</v>
      </c>
      <c r="T3688" s="14">
        <f t="shared" si="352"/>
        <v>42142.514016203699</v>
      </c>
      <c r="U3688" s="14">
        <f t="shared" si="353"/>
        <v>42155.958333333328</v>
      </c>
      <c r="V3688">
        <f t="shared" si="354"/>
        <v>2015</v>
      </c>
    </row>
    <row r="3689" spans="1:22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 t="shared" si="349"/>
        <v>5006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350"/>
        <v>100</v>
      </c>
      <c r="Q3689">
        <f t="shared" si="351"/>
        <v>200.49</v>
      </c>
      <c r="R3689" s="10" t="s">
        <v>8314</v>
      </c>
      <c r="S3689" t="s">
        <v>8315</v>
      </c>
      <c r="T3689" s="14">
        <f t="shared" si="352"/>
        <v>41787.218229166669</v>
      </c>
      <c r="U3689" s="14">
        <f t="shared" si="353"/>
        <v>41817.218229166669</v>
      </c>
      <c r="V3689">
        <f t="shared" si="354"/>
        <v>2014</v>
      </c>
    </row>
    <row r="3690" spans="1:22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 t="shared" si="349"/>
        <v>3138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350"/>
        <v>109</v>
      </c>
      <c r="Q3690">
        <f t="shared" si="351"/>
        <v>83.97</v>
      </c>
      <c r="R3690" s="10" t="s">
        <v>8314</v>
      </c>
      <c r="S3690" t="s">
        <v>8315</v>
      </c>
      <c r="T3690" s="14">
        <f t="shared" si="352"/>
        <v>41829.787083333329</v>
      </c>
      <c r="U3690" s="14">
        <f t="shared" si="353"/>
        <v>41859.787083333329</v>
      </c>
      <c r="V3690">
        <f t="shared" si="354"/>
        <v>2014</v>
      </c>
    </row>
    <row r="3691" spans="1:22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 t="shared" si="349"/>
        <v>3275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350"/>
        <v>118</v>
      </c>
      <c r="Q3691">
        <f t="shared" si="351"/>
        <v>57.26</v>
      </c>
      <c r="R3691" s="10" t="s">
        <v>8314</v>
      </c>
      <c r="S3691" t="s">
        <v>8315</v>
      </c>
      <c r="T3691" s="14">
        <f t="shared" si="352"/>
        <v>42147.826840277776</v>
      </c>
      <c r="U3691" s="14">
        <f t="shared" si="353"/>
        <v>42176.934027777781</v>
      </c>
      <c r="V3691">
        <f t="shared" si="354"/>
        <v>2015</v>
      </c>
    </row>
    <row r="3692" spans="1:22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 t="shared" si="349"/>
        <v>1650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350"/>
        <v>120</v>
      </c>
      <c r="Q3692">
        <f t="shared" si="351"/>
        <v>58.06</v>
      </c>
      <c r="R3692" s="10" t="s">
        <v>8314</v>
      </c>
      <c r="S3692" t="s">
        <v>8315</v>
      </c>
      <c r="T3692" s="14">
        <f t="shared" si="352"/>
        <v>41940.598182870373</v>
      </c>
      <c r="U3692" s="14">
        <f t="shared" si="353"/>
        <v>41970.639849537038</v>
      </c>
      <c r="V3692">
        <f t="shared" si="354"/>
        <v>2014</v>
      </c>
    </row>
    <row r="3693" spans="1:22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 t="shared" si="349"/>
        <v>45592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350"/>
        <v>128</v>
      </c>
      <c r="Q3693">
        <f t="shared" si="351"/>
        <v>186.8</v>
      </c>
      <c r="R3693" s="10" t="s">
        <v>8314</v>
      </c>
      <c r="S3693" t="s">
        <v>8315</v>
      </c>
      <c r="T3693" s="14">
        <f t="shared" si="352"/>
        <v>42020.700567129628</v>
      </c>
      <c r="U3693" s="14">
        <f t="shared" si="353"/>
        <v>42065.207638888889</v>
      </c>
      <c r="V3693">
        <f t="shared" si="354"/>
        <v>2015</v>
      </c>
    </row>
    <row r="3694" spans="1:22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 t="shared" si="349"/>
        <v>1130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350"/>
        <v>126</v>
      </c>
      <c r="Q3694">
        <f t="shared" si="351"/>
        <v>74.12</v>
      </c>
      <c r="R3694" s="10" t="s">
        <v>8314</v>
      </c>
      <c r="S3694" t="s">
        <v>8315</v>
      </c>
      <c r="T3694" s="14">
        <f t="shared" si="352"/>
        <v>41891.96503472222</v>
      </c>
      <c r="U3694" s="14">
        <f t="shared" si="353"/>
        <v>41901</v>
      </c>
      <c r="V3694">
        <f t="shared" si="354"/>
        <v>2014</v>
      </c>
    </row>
    <row r="3695" spans="1:22" ht="60" x14ac:dyDescent="0.25">
      <c r="A3695">
        <v>2820</v>
      </c>
      <c r="B3695" s="3" t="s">
        <v>2820</v>
      </c>
      <c r="C3695" s="3" t="s">
        <v>6930</v>
      </c>
      <c r="D3695" s="6">
        <v>200</v>
      </c>
      <c r="E3695" s="8">
        <v>272</v>
      </c>
      <c r="F3695" s="8">
        <f t="shared" si="349"/>
        <v>236</v>
      </c>
      <c r="G3695" t="s">
        <v>8218</v>
      </c>
      <c r="H3695" t="s">
        <v>8224</v>
      </c>
      <c r="I3695" t="s">
        <v>8246</v>
      </c>
      <c r="J3695">
        <v>1456444800</v>
      </c>
      <c r="K3695">
        <v>1454337589</v>
      </c>
      <c r="L3695" t="b">
        <v>0</v>
      </c>
      <c r="M3695">
        <v>20</v>
      </c>
      <c r="N3695" t="b">
        <v>1</v>
      </c>
      <c r="O3695" t="s">
        <v>8269</v>
      </c>
      <c r="P3695">
        <f t="shared" si="350"/>
        <v>136</v>
      </c>
      <c r="Q3695">
        <f t="shared" si="351"/>
        <v>13.6</v>
      </c>
      <c r="R3695" s="10" t="s">
        <v>8314</v>
      </c>
      <c r="S3695" t="s">
        <v>8315</v>
      </c>
      <c r="T3695" s="14">
        <f t="shared" si="352"/>
        <v>42401.610983796301</v>
      </c>
      <c r="U3695" s="14">
        <f t="shared" si="353"/>
        <v>42426</v>
      </c>
      <c r="V3695">
        <f t="shared" si="354"/>
        <v>2016</v>
      </c>
    </row>
    <row r="3696" spans="1:22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 t="shared" si="349"/>
        <v>3630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350"/>
        <v>107</v>
      </c>
      <c r="Q3696">
        <f t="shared" si="351"/>
        <v>62.67</v>
      </c>
      <c r="R3696" s="10" t="s">
        <v>8314</v>
      </c>
      <c r="S3696" t="s">
        <v>8315</v>
      </c>
      <c r="T3696" s="14">
        <f t="shared" si="352"/>
        <v>42490.133877314816</v>
      </c>
      <c r="U3696" s="14">
        <f t="shared" si="353"/>
        <v>42527.083333333328</v>
      </c>
      <c r="V3696">
        <f t="shared" si="354"/>
        <v>2016</v>
      </c>
    </row>
    <row r="3697" spans="1:22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 t="shared" si="349"/>
        <v>4003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350"/>
        <v>100</v>
      </c>
      <c r="Q3697">
        <f t="shared" si="351"/>
        <v>121.36</v>
      </c>
      <c r="R3697" s="10" t="s">
        <v>8314</v>
      </c>
      <c r="S3697" t="s">
        <v>8315</v>
      </c>
      <c r="T3697" s="14">
        <f t="shared" si="352"/>
        <v>41995.870486111111</v>
      </c>
      <c r="U3697" s="14">
        <f t="shared" si="353"/>
        <v>42015.870486111111</v>
      </c>
      <c r="V3697">
        <f t="shared" si="354"/>
        <v>2014</v>
      </c>
    </row>
    <row r="3698" spans="1:22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 t="shared" si="349"/>
        <v>2550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350"/>
        <v>155</v>
      </c>
      <c r="Q3698">
        <f t="shared" si="351"/>
        <v>39.74</v>
      </c>
      <c r="R3698" s="10" t="s">
        <v>8314</v>
      </c>
      <c r="S3698" t="s">
        <v>8315</v>
      </c>
      <c r="T3698" s="14">
        <f t="shared" si="352"/>
        <v>41988.617083333331</v>
      </c>
      <c r="U3698" s="14">
        <f t="shared" si="353"/>
        <v>42048.617083333331</v>
      </c>
      <c r="V3698">
        <f t="shared" si="354"/>
        <v>2014</v>
      </c>
    </row>
    <row r="3699" spans="1:22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 t="shared" si="349"/>
        <v>2080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350"/>
        <v>108</v>
      </c>
      <c r="Q3699">
        <f t="shared" si="351"/>
        <v>72</v>
      </c>
      <c r="R3699" s="10" t="s">
        <v>8314</v>
      </c>
      <c r="S3699" t="s">
        <v>8315</v>
      </c>
      <c r="T3699" s="14">
        <f t="shared" si="352"/>
        <v>42479.465833333335</v>
      </c>
      <c r="U3699" s="14">
        <f t="shared" si="353"/>
        <v>42500.465833333335</v>
      </c>
      <c r="V3699">
        <f t="shared" si="354"/>
        <v>2016</v>
      </c>
    </row>
    <row r="3700" spans="1:22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 t="shared" si="349"/>
        <v>5263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350"/>
        <v>111</v>
      </c>
      <c r="Q3700">
        <f t="shared" si="351"/>
        <v>40.630000000000003</v>
      </c>
      <c r="R3700" s="10" t="s">
        <v>8314</v>
      </c>
      <c r="S3700" t="s">
        <v>8315</v>
      </c>
      <c r="T3700" s="14">
        <f t="shared" si="352"/>
        <v>42401.806562500002</v>
      </c>
      <c r="U3700" s="14">
        <f t="shared" si="353"/>
        <v>42431.806562500002</v>
      </c>
      <c r="V3700">
        <f t="shared" si="354"/>
        <v>2016</v>
      </c>
    </row>
    <row r="3701" spans="1:22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 t="shared" si="349"/>
        <v>2510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350"/>
        <v>101</v>
      </c>
      <c r="Q3701">
        <f t="shared" si="351"/>
        <v>63</v>
      </c>
      <c r="R3701" s="10" t="s">
        <v>8314</v>
      </c>
      <c r="S3701" t="s">
        <v>8315</v>
      </c>
      <c r="T3701" s="14">
        <f t="shared" si="352"/>
        <v>41897.602037037039</v>
      </c>
      <c r="U3701" s="14">
        <f t="shared" si="353"/>
        <v>41927.602037037039</v>
      </c>
      <c r="V3701">
        <f t="shared" si="354"/>
        <v>2014</v>
      </c>
    </row>
    <row r="3702" spans="1:22" ht="45" x14ac:dyDescent="0.25">
      <c r="A3702">
        <v>3371</v>
      </c>
      <c r="B3702" s="3" t="s">
        <v>3370</v>
      </c>
      <c r="C3702" s="3" t="s">
        <v>7481</v>
      </c>
      <c r="D3702" s="6">
        <v>200</v>
      </c>
      <c r="E3702" s="8">
        <v>277</v>
      </c>
      <c r="F3702" s="8">
        <f t="shared" si="349"/>
        <v>239</v>
      </c>
      <c r="G3702" t="s">
        <v>8218</v>
      </c>
      <c r="H3702" t="s">
        <v>8223</v>
      </c>
      <c r="I3702" t="s">
        <v>8245</v>
      </c>
      <c r="J3702">
        <v>1449089965</v>
      </c>
      <c r="K3702">
        <v>1446670765</v>
      </c>
      <c r="L3702" t="b">
        <v>0</v>
      </c>
      <c r="M3702">
        <v>9</v>
      </c>
      <c r="N3702" t="b">
        <v>1</v>
      </c>
      <c r="O3702" t="s">
        <v>8269</v>
      </c>
      <c r="P3702">
        <f t="shared" si="350"/>
        <v>139</v>
      </c>
      <c r="Q3702">
        <f t="shared" si="351"/>
        <v>30.78</v>
      </c>
      <c r="R3702" s="10" t="s">
        <v>8314</v>
      </c>
      <c r="S3702" t="s">
        <v>8315</v>
      </c>
      <c r="T3702" s="14">
        <f t="shared" si="352"/>
        <v>42312.874594907407</v>
      </c>
      <c r="U3702" s="14">
        <f t="shared" si="353"/>
        <v>42340.874594907407</v>
      </c>
      <c r="V3702">
        <f t="shared" si="354"/>
        <v>2015</v>
      </c>
    </row>
    <row r="3703" spans="1:22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 t="shared" si="349"/>
        <v>1503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350"/>
        <v>100</v>
      </c>
      <c r="Q3703">
        <f t="shared" si="351"/>
        <v>38.590000000000003</v>
      </c>
      <c r="R3703" s="10" t="s">
        <v>8314</v>
      </c>
      <c r="S3703" t="s">
        <v>8315</v>
      </c>
      <c r="T3703" s="14">
        <f t="shared" si="352"/>
        <v>42129.541585648149</v>
      </c>
      <c r="U3703" s="14">
        <f t="shared" si="353"/>
        <v>42159.541585648149</v>
      </c>
      <c r="V3703">
        <f t="shared" si="354"/>
        <v>2015</v>
      </c>
    </row>
    <row r="3704" spans="1:22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 t="shared" si="349"/>
        <v>3138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350"/>
        <v>109</v>
      </c>
      <c r="Q3704">
        <f t="shared" si="351"/>
        <v>155.94999999999999</v>
      </c>
      <c r="R3704" s="10" t="s">
        <v>8314</v>
      </c>
      <c r="S3704" t="s">
        <v>8315</v>
      </c>
      <c r="T3704" s="14">
        <f t="shared" si="352"/>
        <v>42524.53800925926</v>
      </c>
      <c r="U3704" s="14">
        <f t="shared" si="353"/>
        <v>42561.957638888889</v>
      </c>
      <c r="V3704">
        <f t="shared" si="354"/>
        <v>2016</v>
      </c>
    </row>
    <row r="3705" spans="1:22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 t="shared" si="349"/>
        <v>1173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350"/>
        <v>123</v>
      </c>
      <c r="Q3705">
        <f t="shared" si="351"/>
        <v>43.2</v>
      </c>
      <c r="R3705" s="10" t="s">
        <v>8314</v>
      </c>
      <c r="S3705" t="s">
        <v>8315</v>
      </c>
      <c r="T3705" s="14">
        <f t="shared" si="352"/>
        <v>42556.504490740743</v>
      </c>
      <c r="U3705" s="14">
        <f t="shared" si="353"/>
        <v>42595.290972222225</v>
      </c>
      <c r="V3705">
        <f t="shared" si="354"/>
        <v>2016</v>
      </c>
    </row>
    <row r="3706" spans="1:22" ht="45" x14ac:dyDescent="0.25">
      <c r="A3706">
        <v>3415</v>
      </c>
      <c r="B3706" s="3" t="s">
        <v>3414</v>
      </c>
      <c r="C3706" s="3" t="s">
        <v>7525</v>
      </c>
      <c r="D3706" s="6">
        <v>200</v>
      </c>
      <c r="E3706" s="8">
        <v>200</v>
      </c>
      <c r="F3706" s="8">
        <f t="shared" si="349"/>
        <v>200</v>
      </c>
      <c r="G3706" t="s">
        <v>8218</v>
      </c>
      <c r="H3706" t="s">
        <v>8223</v>
      </c>
      <c r="I3706" t="s">
        <v>8245</v>
      </c>
      <c r="J3706">
        <v>1460935800</v>
      </c>
      <c r="K3706">
        <v>1459999656</v>
      </c>
      <c r="L3706" t="b">
        <v>0</v>
      </c>
      <c r="M3706">
        <v>9</v>
      </c>
      <c r="N3706" t="b">
        <v>1</v>
      </c>
      <c r="O3706" t="s">
        <v>8269</v>
      </c>
      <c r="P3706">
        <f t="shared" si="350"/>
        <v>100</v>
      </c>
      <c r="Q3706">
        <f t="shared" si="351"/>
        <v>22.22</v>
      </c>
      <c r="R3706" s="10" t="s">
        <v>8314</v>
      </c>
      <c r="S3706" t="s">
        <v>8315</v>
      </c>
      <c r="T3706" s="14">
        <f t="shared" si="352"/>
        <v>42467.144166666665</v>
      </c>
      <c r="U3706" s="14">
        <f t="shared" si="353"/>
        <v>42477.979166666672</v>
      </c>
      <c r="V3706">
        <f t="shared" si="354"/>
        <v>2016</v>
      </c>
    </row>
    <row r="3707" spans="1:22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 t="shared" si="349"/>
        <v>2876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350"/>
        <v>103</v>
      </c>
      <c r="Q3707">
        <f t="shared" si="351"/>
        <v>83.57</v>
      </c>
      <c r="R3707" s="10" t="s">
        <v>8314</v>
      </c>
      <c r="S3707" t="s">
        <v>8315</v>
      </c>
      <c r="T3707" s="14">
        <f t="shared" si="352"/>
        <v>41792.542986111112</v>
      </c>
      <c r="U3707" s="14">
        <f t="shared" si="353"/>
        <v>41813.75</v>
      </c>
      <c r="V3707">
        <f t="shared" si="354"/>
        <v>2014</v>
      </c>
    </row>
    <row r="3708" spans="1:22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 t="shared" si="349"/>
        <v>1660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350"/>
        <v>121</v>
      </c>
      <c r="Q3708">
        <f t="shared" si="351"/>
        <v>140</v>
      </c>
      <c r="R3708" s="10" t="s">
        <v>8314</v>
      </c>
      <c r="S3708" t="s">
        <v>8315</v>
      </c>
      <c r="T3708" s="14">
        <f t="shared" si="352"/>
        <v>41879.913761574076</v>
      </c>
      <c r="U3708" s="14">
        <f t="shared" si="353"/>
        <v>41894.913761574076</v>
      </c>
      <c r="V3708">
        <f t="shared" si="354"/>
        <v>2014</v>
      </c>
    </row>
    <row r="3709" spans="1:22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 t="shared" si="349"/>
        <v>1430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350"/>
        <v>186</v>
      </c>
      <c r="Q3709">
        <f t="shared" si="351"/>
        <v>80.87</v>
      </c>
      <c r="R3709" s="10" t="s">
        <v>8314</v>
      </c>
      <c r="S3709" t="s">
        <v>8315</v>
      </c>
      <c r="T3709" s="14">
        <f t="shared" si="352"/>
        <v>42552.048356481479</v>
      </c>
      <c r="U3709" s="14">
        <f t="shared" si="353"/>
        <v>42573.226388888885</v>
      </c>
      <c r="V3709">
        <f t="shared" si="354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 t="shared" si="349"/>
        <v>1400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350"/>
        <v>300</v>
      </c>
      <c r="Q3710">
        <f t="shared" si="351"/>
        <v>53.85</v>
      </c>
      <c r="R3710" s="10" t="s">
        <v>8314</v>
      </c>
      <c r="S3710" t="s">
        <v>8315</v>
      </c>
      <c r="T3710" s="14">
        <f t="shared" si="352"/>
        <v>41810.142199074071</v>
      </c>
      <c r="U3710" s="14">
        <f t="shared" si="353"/>
        <v>41824.142199074071</v>
      </c>
      <c r="V3710">
        <f t="shared" si="354"/>
        <v>2014</v>
      </c>
    </row>
    <row r="3711" spans="1:22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 t="shared" si="349"/>
        <v>1041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350"/>
        <v>108</v>
      </c>
      <c r="Q3711">
        <f t="shared" si="351"/>
        <v>30.93</v>
      </c>
      <c r="R3711" s="10" t="s">
        <v>8314</v>
      </c>
      <c r="S3711" t="s">
        <v>8315</v>
      </c>
      <c r="T3711" s="14">
        <f t="shared" si="352"/>
        <v>41785.707708333335</v>
      </c>
      <c r="U3711" s="14">
        <f t="shared" si="353"/>
        <v>41815.707708333335</v>
      </c>
      <c r="V3711">
        <f t="shared" si="354"/>
        <v>2014</v>
      </c>
    </row>
    <row r="3712" spans="1:22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 t="shared" si="349"/>
        <v>1568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350"/>
        <v>141</v>
      </c>
      <c r="Q3712">
        <f t="shared" si="351"/>
        <v>67.959999999999994</v>
      </c>
      <c r="R3712" s="10" t="s">
        <v>8314</v>
      </c>
      <c r="S3712" t="s">
        <v>8315</v>
      </c>
      <c r="T3712" s="14">
        <f t="shared" si="352"/>
        <v>42072.576249999998</v>
      </c>
      <c r="U3712" s="14">
        <f t="shared" si="353"/>
        <v>42097.576249999998</v>
      </c>
      <c r="V3712">
        <f t="shared" si="354"/>
        <v>2015</v>
      </c>
    </row>
    <row r="3713" spans="1:22" ht="45" x14ac:dyDescent="0.25">
      <c r="A3713">
        <v>3588</v>
      </c>
      <c r="B3713" s="3" t="s">
        <v>3587</v>
      </c>
      <c r="C3713" s="3" t="s">
        <v>7698</v>
      </c>
      <c r="D3713" s="6">
        <v>200</v>
      </c>
      <c r="E3713" s="8">
        <v>201</v>
      </c>
      <c r="F3713" s="8">
        <f t="shared" si="349"/>
        <v>201</v>
      </c>
      <c r="G3713" t="s">
        <v>8218</v>
      </c>
      <c r="H3713" t="s">
        <v>8224</v>
      </c>
      <c r="I3713" t="s">
        <v>8246</v>
      </c>
      <c r="J3713">
        <v>1430348400</v>
      </c>
      <c r="K3713">
        <v>1428436410</v>
      </c>
      <c r="L3713" t="b">
        <v>0</v>
      </c>
      <c r="M3713">
        <v>11</v>
      </c>
      <c r="N3713" t="b">
        <v>1</v>
      </c>
      <c r="O3713" t="s">
        <v>8269</v>
      </c>
      <c r="P3713">
        <f t="shared" si="350"/>
        <v>101</v>
      </c>
      <c r="Q3713">
        <f t="shared" si="351"/>
        <v>18.27</v>
      </c>
      <c r="R3713" s="10" t="s">
        <v>8314</v>
      </c>
      <c r="S3713" t="s">
        <v>8315</v>
      </c>
      <c r="T3713" s="14">
        <f t="shared" si="352"/>
        <v>42101.828819444447</v>
      </c>
      <c r="U3713" s="14">
        <f t="shared" si="353"/>
        <v>42123.958333333328</v>
      </c>
      <c r="V3713">
        <f t="shared" si="354"/>
        <v>2015</v>
      </c>
    </row>
    <row r="3714" spans="1:22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 t="shared" si="349"/>
        <v>9515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350"/>
        <v>154</v>
      </c>
      <c r="Q3714">
        <f t="shared" si="351"/>
        <v>110.87</v>
      </c>
      <c r="R3714" s="10" t="s">
        <v>8314</v>
      </c>
      <c r="S3714" t="s">
        <v>8315</v>
      </c>
      <c r="T3714" s="14">
        <f t="shared" si="352"/>
        <v>42134.172071759262</v>
      </c>
      <c r="U3714" s="14">
        <f t="shared" si="353"/>
        <v>42155.290972222225</v>
      </c>
      <c r="V3714">
        <f t="shared" si="354"/>
        <v>2015</v>
      </c>
    </row>
    <row r="3715" spans="1:22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 t="shared" si="349"/>
        <v>2015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si="350"/>
        <v>102</v>
      </c>
      <c r="Q3715">
        <f t="shared" si="351"/>
        <v>106.84</v>
      </c>
      <c r="R3715" s="10" t="s">
        <v>8314</v>
      </c>
      <c r="S3715" t="s">
        <v>8315</v>
      </c>
      <c r="T3715" s="14">
        <f t="shared" si="352"/>
        <v>42505.738032407404</v>
      </c>
      <c r="U3715" s="14">
        <f t="shared" si="353"/>
        <v>42525.738032407404</v>
      </c>
      <c r="V3715">
        <f t="shared" si="354"/>
        <v>2016</v>
      </c>
    </row>
    <row r="3716" spans="1:22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 t="shared" si="349"/>
        <v>10118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350"/>
        <v>102</v>
      </c>
      <c r="Q3716">
        <f t="shared" si="351"/>
        <v>105.52</v>
      </c>
      <c r="R3716" s="10" t="s">
        <v>8314</v>
      </c>
      <c r="S3716" t="s">
        <v>8315</v>
      </c>
      <c r="T3716" s="14">
        <f t="shared" si="352"/>
        <v>42118.556331018524</v>
      </c>
      <c r="U3716" s="14">
        <f t="shared" si="353"/>
        <v>42150.165972222225</v>
      </c>
      <c r="V3716">
        <f t="shared" si="354"/>
        <v>2015</v>
      </c>
    </row>
    <row r="3717" spans="1:22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 t="shared" si="349"/>
        <v>3545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350"/>
        <v>103</v>
      </c>
      <c r="Q3717">
        <f t="shared" si="351"/>
        <v>132.96</v>
      </c>
      <c r="R3717" s="10" t="s">
        <v>8314</v>
      </c>
      <c r="S3717" t="s">
        <v>8315</v>
      </c>
      <c r="T3717" s="14">
        <f t="shared" si="352"/>
        <v>42036.995590277773</v>
      </c>
      <c r="U3717" s="14">
        <f t="shared" si="353"/>
        <v>42094.536111111112</v>
      </c>
      <c r="V3717">
        <f t="shared" si="354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 t="shared" si="349"/>
        <v>1023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350"/>
        <v>156</v>
      </c>
      <c r="Q3718">
        <f t="shared" si="351"/>
        <v>51.92</v>
      </c>
      <c r="R3718" s="10" t="s">
        <v>8314</v>
      </c>
      <c r="S3718" t="s">
        <v>8315</v>
      </c>
      <c r="T3718" s="14">
        <f t="shared" si="352"/>
        <v>42360.887835648144</v>
      </c>
      <c r="U3718" s="14">
        <f t="shared" si="353"/>
        <v>42390.887835648144</v>
      </c>
      <c r="V3718">
        <f t="shared" si="354"/>
        <v>2015</v>
      </c>
    </row>
    <row r="3719" spans="1:22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 t="shared" si="349"/>
        <v>4015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350"/>
        <v>101</v>
      </c>
      <c r="Q3719">
        <f t="shared" si="351"/>
        <v>310</v>
      </c>
      <c r="R3719" s="10" t="s">
        <v>8314</v>
      </c>
      <c r="S3719" t="s">
        <v>8315</v>
      </c>
      <c r="T3719" s="14">
        <f t="shared" si="352"/>
        <v>42102.866307870368</v>
      </c>
      <c r="U3719" s="14">
        <f t="shared" si="353"/>
        <v>42133.866307870368</v>
      </c>
      <c r="V3719">
        <f t="shared" si="354"/>
        <v>2015</v>
      </c>
    </row>
    <row r="3720" spans="1:22" ht="30" x14ac:dyDescent="0.25">
      <c r="A3720">
        <v>3719</v>
      </c>
      <c r="B3720" s="3" t="s">
        <v>3716</v>
      </c>
      <c r="C3720" s="3" t="s">
        <v>7829</v>
      </c>
      <c r="D3720" s="6">
        <v>200</v>
      </c>
      <c r="E3720" s="8">
        <v>420</v>
      </c>
      <c r="F3720" s="8">
        <f t="shared" si="349"/>
        <v>310</v>
      </c>
      <c r="G3720" t="s">
        <v>8218</v>
      </c>
      <c r="H3720" t="s">
        <v>8224</v>
      </c>
      <c r="I3720" t="s">
        <v>8246</v>
      </c>
      <c r="J3720">
        <v>1434994266</v>
      </c>
      <c r="K3720">
        <v>1432402266</v>
      </c>
      <c r="L3720" t="b">
        <v>0</v>
      </c>
      <c r="M3720">
        <v>4</v>
      </c>
      <c r="N3720" t="b">
        <v>1</v>
      </c>
      <c r="O3720" t="s">
        <v>8269</v>
      </c>
      <c r="P3720">
        <f t="shared" si="350"/>
        <v>210</v>
      </c>
      <c r="Q3720">
        <f t="shared" si="351"/>
        <v>105</v>
      </c>
      <c r="R3720" s="10" t="s">
        <v>8314</v>
      </c>
      <c r="S3720" t="s">
        <v>8315</v>
      </c>
      <c r="T3720" s="14">
        <f t="shared" si="352"/>
        <v>42147.729930555557</v>
      </c>
      <c r="U3720" s="14">
        <f t="shared" si="353"/>
        <v>42177.729930555557</v>
      </c>
      <c r="V3720">
        <f t="shared" si="354"/>
        <v>2015</v>
      </c>
    </row>
    <row r="3721" spans="1:22" ht="60" x14ac:dyDescent="0.25">
      <c r="A3721">
        <v>3835</v>
      </c>
      <c r="B3721" s="3" t="s">
        <v>3832</v>
      </c>
      <c r="C3721" s="3" t="s">
        <v>7944</v>
      </c>
      <c r="D3721" s="6">
        <v>200</v>
      </c>
      <c r="E3721" s="8">
        <v>320</v>
      </c>
      <c r="F3721" s="8">
        <f t="shared" si="349"/>
        <v>260</v>
      </c>
      <c r="G3721" t="s">
        <v>8218</v>
      </c>
      <c r="H3721" t="s">
        <v>8224</v>
      </c>
      <c r="I3721" t="s">
        <v>8246</v>
      </c>
      <c r="J3721">
        <v>1461278208</v>
      </c>
      <c r="K3721">
        <v>1459463808</v>
      </c>
      <c r="L3721" t="b">
        <v>0</v>
      </c>
      <c r="M3721">
        <v>8</v>
      </c>
      <c r="N3721" t="b">
        <v>1</v>
      </c>
      <c r="O3721" t="s">
        <v>8269</v>
      </c>
      <c r="P3721">
        <f t="shared" si="350"/>
        <v>160</v>
      </c>
      <c r="Q3721">
        <f t="shared" si="351"/>
        <v>40</v>
      </c>
      <c r="R3721" s="10" t="s">
        <v>8314</v>
      </c>
      <c r="S3721" t="s">
        <v>8315</v>
      </c>
      <c r="T3721" s="14">
        <f t="shared" si="352"/>
        <v>42460.94222222222</v>
      </c>
      <c r="U3721" s="14">
        <f t="shared" si="353"/>
        <v>42481.94222222222</v>
      </c>
      <c r="V3721">
        <f t="shared" si="354"/>
        <v>2016</v>
      </c>
    </row>
    <row r="3722" spans="1:22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 t="shared" si="349"/>
        <v>3375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350"/>
        <v>105</v>
      </c>
      <c r="Q3722">
        <f t="shared" si="351"/>
        <v>86.23</v>
      </c>
      <c r="R3722" s="10" t="s">
        <v>8314</v>
      </c>
      <c r="S3722" t="s">
        <v>8315</v>
      </c>
      <c r="T3722" s="14">
        <f t="shared" si="352"/>
        <v>42165.993125000001</v>
      </c>
      <c r="U3722" s="14">
        <f t="shared" si="353"/>
        <v>42187.993125000001</v>
      </c>
      <c r="V3722">
        <f t="shared" si="354"/>
        <v>2015</v>
      </c>
    </row>
    <row r="3723" spans="1:22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 t="shared" si="349"/>
        <v>5020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350"/>
        <v>101</v>
      </c>
      <c r="Q3723">
        <f t="shared" si="351"/>
        <v>114.55</v>
      </c>
      <c r="R3723" s="10" t="s">
        <v>8314</v>
      </c>
      <c r="S3723" t="s">
        <v>8315</v>
      </c>
      <c r="T3723" s="14">
        <f t="shared" si="352"/>
        <v>41927.936157407406</v>
      </c>
      <c r="U3723" s="14">
        <f t="shared" si="353"/>
        <v>41948.977824074071</v>
      </c>
      <c r="V3723">
        <f t="shared" si="354"/>
        <v>2014</v>
      </c>
    </row>
    <row r="3724" spans="1:22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 t="shared" si="349"/>
        <v>1584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350"/>
        <v>111</v>
      </c>
      <c r="Q3724">
        <f t="shared" si="351"/>
        <v>47.66</v>
      </c>
      <c r="R3724" s="10" t="s">
        <v>8314</v>
      </c>
      <c r="S3724" t="s">
        <v>8315</v>
      </c>
      <c r="T3724" s="14">
        <f t="shared" si="352"/>
        <v>42381.671840277777</v>
      </c>
      <c r="U3724" s="14">
        <f t="shared" si="353"/>
        <v>42411.957638888889</v>
      </c>
      <c r="V3724">
        <f t="shared" si="354"/>
        <v>2016</v>
      </c>
    </row>
    <row r="3725" spans="1:22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 t="shared" si="349"/>
        <v>4546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350"/>
        <v>102</v>
      </c>
      <c r="Q3725">
        <f t="shared" si="351"/>
        <v>72.89</v>
      </c>
      <c r="R3725" s="10" t="s">
        <v>8314</v>
      </c>
      <c r="S3725" t="s">
        <v>8315</v>
      </c>
      <c r="T3725" s="14">
        <f t="shared" si="352"/>
        <v>41943.753032407411</v>
      </c>
      <c r="U3725" s="14">
        <f t="shared" si="353"/>
        <v>41973.794699074075</v>
      </c>
      <c r="V3725">
        <f t="shared" si="354"/>
        <v>2014</v>
      </c>
    </row>
    <row r="3726" spans="1:22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 t="shared" si="349"/>
        <v>4355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350"/>
        <v>103</v>
      </c>
      <c r="Q3726">
        <f t="shared" si="351"/>
        <v>49.55</v>
      </c>
      <c r="R3726" s="10" t="s">
        <v>8314</v>
      </c>
      <c r="S3726" t="s">
        <v>8315</v>
      </c>
      <c r="T3726" s="14">
        <f t="shared" si="352"/>
        <v>42465.491435185191</v>
      </c>
      <c r="U3726" s="14">
        <f t="shared" si="353"/>
        <v>42494.958333333328</v>
      </c>
      <c r="V3726">
        <f t="shared" si="354"/>
        <v>2016</v>
      </c>
    </row>
    <row r="3727" spans="1:22" ht="60" x14ac:dyDescent="0.25">
      <c r="A3727">
        <v>3429</v>
      </c>
      <c r="B3727" s="3" t="s">
        <v>3428</v>
      </c>
      <c r="C3727" s="3" t="s">
        <v>7539</v>
      </c>
      <c r="D3727" s="6">
        <v>150</v>
      </c>
      <c r="E3727" s="8">
        <v>195</v>
      </c>
      <c r="F3727" s="8">
        <f t="shared" si="349"/>
        <v>173</v>
      </c>
      <c r="G3727" t="s">
        <v>8218</v>
      </c>
      <c r="H3727" t="s">
        <v>8224</v>
      </c>
      <c r="I3727" t="s">
        <v>8246</v>
      </c>
      <c r="J3727">
        <v>1478046661</v>
      </c>
      <c r="K3727">
        <v>1476837061</v>
      </c>
      <c r="L3727" t="b">
        <v>0</v>
      </c>
      <c r="M3727">
        <v>12</v>
      </c>
      <c r="N3727" t="b">
        <v>1</v>
      </c>
      <c r="O3727" t="s">
        <v>8269</v>
      </c>
      <c r="P3727">
        <f t="shared" si="350"/>
        <v>130</v>
      </c>
      <c r="Q3727">
        <f t="shared" si="351"/>
        <v>16.25</v>
      </c>
      <c r="R3727" s="10" t="s">
        <v>8314</v>
      </c>
      <c r="S3727" t="s">
        <v>8315</v>
      </c>
      <c r="T3727" s="14">
        <f t="shared" si="352"/>
        <v>42662.021539351852</v>
      </c>
      <c r="U3727" s="14">
        <f t="shared" si="353"/>
        <v>42676.021539351852</v>
      </c>
      <c r="V3727">
        <f t="shared" si="354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 t="shared" si="349"/>
        <v>1865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350"/>
        <v>339</v>
      </c>
      <c r="Q3728">
        <f t="shared" si="351"/>
        <v>62.59</v>
      </c>
      <c r="R3728" s="10" t="s">
        <v>8314</v>
      </c>
      <c r="S3728" t="s">
        <v>8315</v>
      </c>
      <c r="T3728" s="14">
        <f t="shared" si="352"/>
        <v>42462.140868055561</v>
      </c>
      <c r="U3728" s="14">
        <f t="shared" si="353"/>
        <v>42489.875</v>
      </c>
      <c r="V3728">
        <f t="shared" si="354"/>
        <v>2016</v>
      </c>
    </row>
    <row r="3729" spans="1:22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 t="shared" si="349"/>
        <v>2008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350"/>
        <v>101</v>
      </c>
      <c r="Q3729">
        <f t="shared" si="351"/>
        <v>61.06</v>
      </c>
      <c r="R3729" s="10" t="s">
        <v>8314</v>
      </c>
      <c r="S3729" t="s">
        <v>8315</v>
      </c>
      <c r="T3729" s="14">
        <f t="shared" si="352"/>
        <v>42632.348310185189</v>
      </c>
      <c r="U3729" s="14">
        <f t="shared" si="353"/>
        <v>42663.204861111109</v>
      </c>
      <c r="V3729">
        <f t="shared" si="354"/>
        <v>2016</v>
      </c>
    </row>
    <row r="3730" spans="1:22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 t="shared" si="349"/>
        <v>10931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350"/>
        <v>9</v>
      </c>
      <c r="Q3730">
        <f t="shared" si="351"/>
        <v>60.06</v>
      </c>
      <c r="R3730" s="10" t="s">
        <v>8314</v>
      </c>
      <c r="S3730" t="s">
        <v>8315</v>
      </c>
      <c r="T3730" s="14">
        <f t="shared" si="352"/>
        <v>42205.171018518522</v>
      </c>
      <c r="U3730" s="14">
        <f t="shared" si="353"/>
        <v>42235.171018518522</v>
      </c>
      <c r="V3730">
        <f t="shared" si="354"/>
        <v>2015</v>
      </c>
    </row>
    <row r="3731" spans="1:22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 t="shared" si="349"/>
        <v>2681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350"/>
        <v>7</v>
      </c>
      <c r="Q3731">
        <f t="shared" si="351"/>
        <v>72.400000000000006</v>
      </c>
      <c r="R3731" s="10" t="s">
        <v>8314</v>
      </c>
      <c r="S3731" t="s">
        <v>8315</v>
      </c>
      <c r="T3731" s="14">
        <f t="shared" si="352"/>
        <v>42041.205000000002</v>
      </c>
      <c r="U3731" s="14">
        <f t="shared" si="353"/>
        <v>42086.16333333333</v>
      </c>
      <c r="V3731">
        <f t="shared" si="354"/>
        <v>2015</v>
      </c>
    </row>
    <row r="3732" spans="1:22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 t="shared" si="349"/>
        <v>550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350"/>
        <v>10</v>
      </c>
      <c r="Q3732">
        <f t="shared" si="351"/>
        <v>100</v>
      </c>
      <c r="R3732" s="10" t="s">
        <v>8314</v>
      </c>
      <c r="S3732" t="s">
        <v>8315</v>
      </c>
      <c r="T3732" s="14">
        <f t="shared" si="352"/>
        <v>42203.677766203706</v>
      </c>
      <c r="U3732" s="14">
        <f t="shared" si="353"/>
        <v>42233.677766203706</v>
      </c>
      <c r="V3732">
        <f t="shared" si="354"/>
        <v>2015</v>
      </c>
    </row>
    <row r="3733" spans="1:22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 t="shared" si="349"/>
        <v>3060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350"/>
        <v>11</v>
      </c>
      <c r="Q3733">
        <f t="shared" si="351"/>
        <v>51.67</v>
      </c>
      <c r="R3733" s="10" t="s">
        <v>8314</v>
      </c>
      <c r="S3733" t="s">
        <v>8315</v>
      </c>
      <c r="T3733" s="14">
        <f t="shared" si="352"/>
        <v>41983.752847222218</v>
      </c>
      <c r="U3733" s="14">
        <f t="shared" si="353"/>
        <v>42014.140972222223</v>
      </c>
      <c r="V3733">
        <f t="shared" si="354"/>
        <v>2014</v>
      </c>
    </row>
    <row r="3734" spans="1:22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 t="shared" si="349"/>
        <v>491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350"/>
        <v>15</v>
      </c>
      <c r="Q3734">
        <f t="shared" si="351"/>
        <v>32.75</v>
      </c>
      <c r="R3734" s="10" t="s">
        <v>8314</v>
      </c>
      <c r="S3734" t="s">
        <v>8315</v>
      </c>
      <c r="T3734" s="14">
        <f t="shared" si="352"/>
        <v>41968.677465277782</v>
      </c>
      <c r="U3734" s="14">
        <f t="shared" si="353"/>
        <v>42028.5</v>
      </c>
      <c r="V3734">
        <f t="shared" si="354"/>
        <v>2014</v>
      </c>
    </row>
    <row r="3735" spans="1:22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>
        <f t="shared" si="349"/>
        <v>750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350"/>
        <v>0</v>
      </c>
      <c r="Q3735">
        <f t="shared" si="351"/>
        <v>0</v>
      </c>
      <c r="R3735" s="10" t="s">
        <v>8314</v>
      </c>
      <c r="S3735" t="s">
        <v>8315</v>
      </c>
      <c r="T3735" s="14">
        <f t="shared" si="352"/>
        <v>42103.024398148147</v>
      </c>
      <c r="U3735" s="14">
        <f t="shared" si="353"/>
        <v>42112.9375</v>
      </c>
      <c r="V3735">
        <f t="shared" si="354"/>
        <v>2015</v>
      </c>
    </row>
    <row r="3736" spans="1:22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 t="shared" si="349"/>
        <v>964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350"/>
        <v>28</v>
      </c>
      <c r="Q3736">
        <f t="shared" si="351"/>
        <v>61</v>
      </c>
      <c r="R3736" s="10" t="s">
        <v>8314</v>
      </c>
      <c r="S3736" t="s">
        <v>8315</v>
      </c>
      <c r="T3736" s="14">
        <f t="shared" si="352"/>
        <v>42089.901574074072</v>
      </c>
      <c r="U3736" s="14">
        <f t="shared" si="353"/>
        <v>42149.901574074072</v>
      </c>
      <c r="V3736">
        <f t="shared" si="354"/>
        <v>2015</v>
      </c>
    </row>
    <row r="3737" spans="1:22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 t="shared" si="349"/>
        <v>85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350"/>
        <v>13</v>
      </c>
      <c r="Q3737">
        <f t="shared" si="351"/>
        <v>10</v>
      </c>
      <c r="R3737" s="10" t="s">
        <v>8314</v>
      </c>
      <c r="S3737" t="s">
        <v>8315</v>
      </c>
      <c r="T3737" s="14">
        <f t="shared" si="352"/>
        <v>42122.693159722221</v>
      </c>
      <c r="U3737" s="14">
        <f t="shared" si="353"/>
        <v>42152.693159722221</v>
      </c>
      <c r="V3737">
        <f t="shared" si="354"/>
        <v>2015</v>
      </c>
    </row>
    <row r="3738" spans="1:22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 t="shared" si="349"/>
        <v>755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350"/>
        <v>1</v>
      </c>
      <c r="Q3738">
        <f t="shared" si="351"/>
        <v>10</v>
      </c>
      <c r="R3738" s="10" t="s">
        <v>8314</v>
      </c>
      <c r="S3738" t="s">
        <v>8315</v>
      </c>
      <c r="T3738" s="14">
        <f t="shared" si="352"/>
        <v>42048.711724537032</v>
      </c>
      <c r="U3738" s="14">
        <f t="shared" si="353"/>
        <v>42086.75</v>
      </c>
      <c r="V3738">
        <f t="shared" si="354"/>
        <v>2015</v>
      </c>
    </row>
    <row r="3739" spans="1:22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 t="shared" si="349"/>
        <v>425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350"/>
        <v>21</v>
      </c>
      <c r="Q3739">
        <f t="shared" si="351"/>
        <v>37.5</v>
      </c>
      <c r="R3739" s="10" t="s">
        <v>8314</v>
      </c>
      <c r="S3739" t="s">
        <v>8315</v>
      </c>
      <c r="T3739" s="14">
        <f t="shared" si="352"/>
        <v>42297.691006944442</v>
      </c>
      <c r="U3739" s="14">
        <f t="shared" si="353"/>
        <v>42320.290972222225</v>
      </c>
      <c r="V3739">
        <f t="shared" si="354"/>
        <v>2015</v>
      </c>
    </row>
    <row r="3740" spans="1:22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 t="shared" si="349"/>
        <v>885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350"/>
        <v>18</v>
      </c>
      <c r="Q3740">
        <f t="shared" si="351"/>
        <v>45</v>
      </c>
      <c r="R3740" s="10" t="s">
        <v>8314</v>
      </c>
      <c r="S3740" t="s">
        <v>8315</v>
      </c>
      <c r="T3740" s="14">
        <f t="shared" si="352"/>
        <v>41813.938715277778</v>
      </c>
      <c r="U3740" s="14">
        <f t="shared" si="353"/>
        <v>41835.916666666664</v>
      </c>
      <c r="V3740">
        <f t="shared" si="354"/>
        <v>2014</v>
      </c>
    </row>
    <row r="3741" spans="1:22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 t="shared" ref="F3741:F3804" si="355">ROUND(AVERAGE(D3741:E3741),0)</f>
        <v>2403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ref="P3741:P3804" si="356">ROUND(E3741/D3741*100,0)</f>
        <v>20</v>
      </c>
      <c r="Q3741">
        <f t="shared" ref="Q3741:Q3804" si="357">IFERROR(ROUND(E3741/M3741,2),0)</f>
        <v>100.63</v>
      </c>
      <c r="R3741" s="10" t="s">
        <v>8314</v>
      </c>
      <c r="S3741" t="s">
        <v>8315</v>
      </c>
      <c r="T3741" s="14">
        <f t="shared" ref="T3741:T3804" si="358">(((K3741/60)/60)/24)+DATE(1970,1,1)</f>
        <v>42548.449861111112</v>
      </c>
      <c r="U3741" s="14">
        <f t="shared" ref="U3741:U3804" si="359">(((J3741/60)/60)/24)+DATE(1970,1,1)</f>
        <v>42568.449861111112</v>
      </c>
      <c r="V3741">
        <f t="shared" ref="V3741:V3804" si="360">YEAR(T3741)</f>
        <v>2016</v>
      </c>
    </row>
    <row r="3742" spans="1:22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 t="shared" si="355"/>
        <v>1179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356"/>
        <v>18</v>
      </c>
      <c r="Q3742">
        <f t="shared" si="357"/>
        <v>25.57</v>
      </c>
      <c r="R3742" s="10" t="s">
        <v>8314</v>
      </c>
      <c r="S3742" t="s">
        <v>8315</v>
      </c>
      <c r="T3742" s="14">
        <f t="shared" si="358"/>
        <v>41833.089756944442</v>
      </c>
      <c r="U3742" s="14">
        <f t="shared" si="359"/>
        <v>41863.079143518517</v>
      </c>
      <c r="V3742">
        <f t="shared" si="360"/>
        <v>2014</v>
      </c>
    </row>
    <row r="3743" spans="1:22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>
        <f t="shared" si="355"/>
        <v>10000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356"/>
        <v>0</v>
      </c>
      <c r="Q3743">
        <f t="shared" si="357"/>
        <v>0</v>
      </c>
      <c r="R3743" s="10" t="s">
        <v>8314</v>
      </c>
      <c r="S3743" t="s">
        <v>8315</v>
      </c>
      <c r="T3743" s="14">
        <f t="shared" si="358"/>
        <v>42325.920717592591</v>
      </c>
      <c r="U3743" s="14">
        <f t="shared" si="359"/>
        <v>42355.920717592591</v>
      </c>
      <c r="V3743">
        <f t="shared" si="360"/>
        <v>2015</v>
      </c>
    </row>
    <row r="3744" spans="1:22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 t="shared" si="355"/>
        <v>2550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356"/>
        <v>2</v>
      </c>
      <c r="Q3744">
        <f t="shared" si="357"/>
        <v>25</v>
      </c>
      <c r="R3744" s="10" t="s">
        <v>8314</v>
      </c>
      <c r="S3744" t="s">
        <v>8315</v>
      </c>
      <c r="T3744" s="14">
        <f t="shared" si="358"/>
        <v>41858.214629629627</v>
      </c>
      <c r="U3744" s="14">
        <f t="shared" si="359"/>
        <v>41888.214629629627</v>
      </c>
      <c r="V3744">
        <f t="shared" si="360"/>
        <v>2014</v>
      </c>
    </row>
    <row r="3745" spans="1:22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>
        <f t="shared" si="355"/>
        <v>1100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356"/>
        <v>0</v>
      </c>
      <c r="Q3745">
        <f t="shared" si="357"/>
        <v>0</v>
      </c>
      <c r="R3745" s="10" t="s">
        <v>8314</v>
      </c>
      <c r="S3745" t="s">
        <v>8315</v>
      </c>
      <c r="T3745" s="14">
        <f t="shared" si="358"/>
        <v>41793.710231481484</v>
      </c>
      <c r="U3745" s="14">
        <f t="shared" si="359"/>
        <v>41823.710231481484</v>
      </c>
      <c r="V3745">
        <f t="shared" si="360"/>
        <v>2014</v>
      </c>
    </row>
    <row r="3746" spans="1:22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>
        <f t="shared" si="355"/>
        <v>600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356"/>
        <v>0</v>
      </c>
      <c r="Q3746">
        <f t="shared" si="357"/>
        <v>0</v>
      </c>
      <c r="R3746" s="10" t="s">
        <v>8314</v>
      </c>
      <c r="S3746" t="s">
        <v>8315</v>
      </c>
      <c r="T3746" s="14">
        <f t="shared" si="358"/>
        <v>41793.814259259263</v>
      </c>
      <c r="U3746" s="14">
        <f t="shared" si="359"/>
        <v>41825.165972222225</v>
      </c>
      <c r="V3746">
        <f t="shared" si="360"/>
        <v>2014</v>
      </c>
    </row>
    <row r="3747" spans="1:22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 t="shared" si="355"/>
        <v>55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356"/>
        <v>10</v>
      </c>
      <c r="Q3747">
        <f t="shared" si="357"/>
        <v>10</v>
      </c>
      <c r="R3747" s="10" t="s">
        <v>8314</v>
      </c>
      <c r="S3747" t="s">
        <v>8315</v>
      </c>
      <c r="T3747" s="14">
        <f t="shared" si="358"/>
        <v>41831.697939814818</v>
      </c>
      <c r="U3747" s="14">
        <f t="shared" si="359"/>
        <v>41861.697939814818</v>
      </c>
      <c r="V3747">
        <f t="shared" si="360"/>
        <v>2014</v>
      </c>
    </row>
    <row r="3748" spans="1:22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 t="shared" si="355"/>
        <v>4351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356"/>
        <v>2</v>
      </c>
      <c r="Q3748">
        <f t="shared" si="357"/>
        <v>202</v>
      </c>
      <c r="R3748" s="10" t="s">
        <v>8314</v>
      </c>
      <c r="S3748" t="s">
        <v>8315</v>
      </c>
      <c r="T3748" s="14">
        <f t="shared" si="358"/>
        <v>42621.389340277776</v>
      </c>
      <c r="U3748" s="14">
        <f t="shared" si="359"/>
        <v>42651.389340277776</v>
      </c>
      <c r="V3748">
        <f t="shared" si="360"/>
        <v>2016</v>
      </c>
    </row>
    <row r="3749" spans="1:22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 t="shared" si="355"/>
        <v>1263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356"/>
        <v>1</v>
      </c>
      <c r="Q3749">
        <f t="shared" si="357"/>
        <v>25</v>
      </c>
      <c r="R3749" s="10" t="s">
        <v>8314</v>
      </c>
      <c r="S3749" t="s">
        <v>8315</v>
      </c>
      <c r="T3749" s="14">
        <f t="shared" si="358"/>
        <v>42164.299722222218</v>
      </c>
      <c r="U3749" s="14">
        <f t="shared" si="359"/>
        <v>42190.957638888889</v>
      </c>
      <c r="V3749">
        <f t="shared" si="360"/>
        <v>2015</v>
      </c>
    </row>
    <row r="3750" spans="1:22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 t="shared" si="355"/>
        <v>5088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356"/>
        <v>104</v>
      </c>
      <c r="Q3750">
        <f t="shared" si="357"/>
        <v>99.54</v>
      </c>
      <c r="R3750" s="10" t="s">
        <v>8314</v>
      </c>
      <c r="S3750" t="s">
        <v>8356</v>
      </c>
      <c r="T3750" s="14">
        <f t="shared" si="358"/>
        <v>42395.706435185188</v>
      </c>
      <c r="U3750" s="14">
        <f t="shared" si="359"/>
        <v>42416.249305555553</v>
      </c>
      <c r="V3750">
        <f t="shared" si="360"/>
        <v>2016</v>
      </c>
    </row>
    <row r="3751" spans="1:22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 t="shared" si="355"/>
        <v>513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356"/>
        <v>105</v>
      </c>
      <c r="Q3751">
        <f t="shared" si="357"/>
        <v>75</v>
      </c>
      <c r="R3751" s="10" t="s">
        <v>8314</v>
      </c>
      <c r="S3751" t="s">
        <v>8356</v>
      </c>
      <c r="T3751" s="14">
        <f t="shared" si="358"/>
        <v>42458.127175925925</v>
      </c>
      <c r="U3751" s="14">
        <f t="shared" si="359"/>
        <v>42489.165972222225</v>
      </c>
      <c r="V3751">
        <f t="shared" si="360"/>
        <v>2016</v>
      </c>
    </row>
    <row r="3752" spans="1:22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 t="shared" si="355"/>
        <v>6014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356"/>
        <v>100</v>
      </c>
      <c r="Q3752">
        <f t="shared" si="357"/>
        <v>215.25</v>
      </c>
      <c r="R3752" s="10" t="s">
        <v>8314</v>
      </c>
      <c r="S3752" t="s">
        <v>8356</v>
      </c>
      <c r="T3752" s="14">
        <f t="shared" si="358"/>
        <v>42016.981574074074</v>
      </c>
      <c r="U3752" s="14">
        <f t="shared" si="359"/>
        <v>42045.332638888889</v>
      </c>
      <c r="V3752">
        <f t="shared" si="360"/>
        <v>2015</v>
      </c>
    </row>
    <row r="3753" spans="1:22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 t="shared" si="355"/>
        <v>1163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356"/>
        <v>133</v>
      </c>
      <c r="Q3753">
        <f t="shared" si="357"/>
        <v>120.55</v>
      </c>
      <c r="R3753" s="10" t="s">
        <v>8314</v>
      </c>
      <c r="S3753" t="s">
        <v>8356</v>
      </c>
      <c r="T3753" s="14">
        <f t="shared" si="358"/>
        <v>42403.035567129627</v>
      </c>
      <c r="U3753" s="14">
        <f t="shared" si="359"/>
        <v>42462.993900462956</v>
      </c>
      <c r="V3753">
        <f t="shared" si="360"/>
        <v>2016</v>
      </c>
    </row>
    <row r="3754" spans="1:22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8">
        <f t="shared" si="355"/>
        <v>533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356"/>
        <v>113</v>
      </c>
      <c r="Q3754">
        <f t="shared" si="357"/>
        <v>37.67</v>
      </c>
      <c r="R3754" s="10" t="s">
        <v>8314</v>
      </c>
      <c r="S3754" t="s">
        <v>8356</v>
      </c>
      <c r="T3754" s="14">
        <f t="shared" si="358"/>
        <v>42619.802488425921</v>
      </c>
      <c r="U3754" s="14">
        <f t="shared" si="359"/>
        <v>42659.875</v>
      </c>
      <c r="V3754">
        <f t="shared" si="360"/>
        <v>2016</v>
      </c>
    </row>
    <row r="3755" spans="1:22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 t="shared" si="355"/>
        <v>5084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356"/>
        <v>103</v>
      </c>
      <c r="Q3755">
        <f t="shared" si="357"/>
        <v>172.23</v>
      </c>
      <c r="R3755" s="10" t="s">
        <v>8314</v>
      </c>
      <c r="S3755" t="s">
        <v>8356</v>
      </c>
      <c r="T3755" s="14">
        <f t="shared" si="358"/>
        <v>42128.824074074073</v>
      </c>
      <c r="U3755" s="14">
        <f t="shared" si="359"/>
        <v>42158</v>
      </c>
      <c r="V3755">
        <f t="shared" si="360"/>
        <v>2015</v>
      </c>
    </row>
    <row r="3756" spans="1:22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 t="shared" si="355"/>
        <v>2750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356"/>
        <v>120</v>
      </c>
      <c r="Q3756">
        <f t="shared" si="357"/>
        <v>111.11</v>
      </c>
      <c r="R3756" s="10" t="s">
        <v>8314</v>
      </c>
      <c r="S3756" t="s">
        <v>8356</v>
      </c>
      <c r="T3756" s="14">
        <f t="shared" si="358"/>
        <v>41808.881215277775</v>
      </c>
      <c r="U3756" s="14">
        <f t="shared" si="359"/>
        <v>41846.207638888889</v>
      </c>
      <c r="V3756">
        <f t="shared" si="360"/>
        <v>2014</v>
      </c>
    </row>
    <row r="3757" spans="1:22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8">
        <f t="shared" si="355"/>
        <v>632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356"/>
        <v>130</v>
      </c>
      <c r="Q3757">
        <f t="shared" si="357"/>
        <v>25.46</v>
      </c>
      <c r="R3757" s="10" t="s">
        <v>8314</v>
      </c>
      <c r="S3757" t="s">
        <v>8356</v>
      </c>
      <c r="T3757" s="14">
        <f t="shared" si="358"/>
        <v>42445.866979166662</v>
      </c>
      <c r="U3757" s="14">
        <f t="shared" si="359"/>
        <v>42475.866979166662</v>
      </c>
      <c r="V3757">
        <f t="shared" si="360"/>
        <v>2016</v>
      </c>
    </row>
    <row r="3758" spans="1:22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 t="shared" si="355"/>
        <v>4525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356"/>
        <v>101</v>
      </c>
      <c r="Q3758">
        <f t="shared" si="357"/>
        <v>267.64999999999998</v>
      </c>
      <c r="R3758" s="10" t="s">
        <v>8314</v>
      </c>
      <c r="S3758" t="s">
        <v>8356</v>
      </c>
      <c r="T3758" s="14">
        <f t="shared" si="358"/>
        <v>41771.814791666664</v>
      </c>
      <c r="U3758" s="14">
        <f t="shared" si="359"/>
        <v>41801.814791666664</v>
      </c>
      <c r="V3758">
        <f t="shared" si="360"/>
        <v>2014</v>
      </c>
    </row>
    <row r="3759" spans="1:22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 t="shared" si="355"/>
        <v>3649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356"/>
        <v>109</v>
      </c>
      <c r="Q3759">
        <f t="shared" si="357"/>
        <v>75.959999999999994</v>
      </c>
      <c r="R3759" s="10" t="s">
        <v>8314</v>
      </c>
      <c r="S3759" t="s">
        <v>8356</v>
      </c>
      <c r="T3759" s="14">
        <f t="shared" si="358"/>
        <v>41954.850868055553</v>
      </c>
      <c r="U3759" s="14">
        <f t="shared" si="359"/>
        <v>41974.850868055553</v>
      </c>
      <c r="V3759">
        <f t="shared" si="360"/>
        <v>2014</v>
      </c>
    </row>
    <row r="3760" spans="1:22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 t="shared" si="355"/>
        <v>1518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356"/>
        <v>102</v>
      </c>
      <c r="Q3760">
        <f t="shared" si="357"/>
        <v>59.04</v>
      </c>
      <c r="R3760" s="10" t="s">
        <v>8314</v>
      </c>
      <c r="S3760" t="s">
        <v>8356</v>
      </c>
      <c r="T3760" s="14">
        <f t="shared" si="358"/>
        <v>41747.471504629626</v>
      </c>
      <c r="U3760" s="14">
        <f t="shared" si="359"/>
        <v>41778.208333333336</v>
      </c>
      <c r="V3760">
        <f t="shared" si="360"/>
        <v>2014</v>
      </c>
    </row>
    <row r="3761" spans="1:22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 t="shared" si="355"/>
        <v>4205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356"/>
        <v>110</v>
      </c>
      <c r="Q3761">
        <f t="shared" si="357"/>
        <v>50.11</v>
      </c>
      <c r="R3761" s="10" t="s">
        <v>8314</v>
      </c>
      <c r="S3761" t="s">
        <v>8356</v>
      </c>
      <c r="T3761" s="14">
        <f t="shared" si="358"/>
        <v>42182.108252314814</v>
      </c>
      <c r="U3761" s="14">
        <f t="shared" si="359"/>
        <v>42242.108252314814</v>
      </c>
      <c r="V3761">
        <f t="shared" si="360"/>
        <v>2015</v>
      </c>
    </row>
    <row r="3762" spans="1:22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 t="shared" si="355"/>
        <v>5025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356"/>
        <v>101</v>
      </c>
      <c r="Q3762">
        <f t="shared" si="357"/>
        <v>55.5</v>
      </c>
      <c r="R3762" s="10" t="s">
        <v>8314</v>
      </c>
      <c r="S3762" t="s">
        <v>8356</v>
      </c>
      <c r="T3762" s="14">
        <f t="shared" si="358"/>
        <v>41739.525300925925</v>
      </c>
      <c r="U3762" s="14">
        <f t="shared" si="359"/>
        <v>41764.525300925925</v>
      </c>
      <c r="V3762">
        <f t="shared" si="360"/>
        <v>2014</v>
      </c>
    </row>
    <row r="3763" spans="1:22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8">
        <f t="shared" si="355"/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356"/>
        <v>100</v>
      </c>
      <c r="Q3763">
        <f t="shared" si="357"/>
        <v>166.67</v>
      </c>
      <c r="R3763" s="10" t="s">
        <v>8314</v>
      </c>
      <c r="S3763" t="s">
        <v>8356</v>
      </c>
      <c r="T3763" s="14">
        <f t="shared" si="358"/>
        <v>42173.466863425929</v>
      </c>
      <c r="U3763" s="14">
        <f t="shared" si="359"/>
        <v>42226.958333333328</v>
      </c>
      <c r="V3763">
        <f t="shared" si="360"/>
        <v>2015</v>
      </c>
    </row>
    <row r="3764" spans="1:22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8">
        <f t="shared" si="355"/>
        <v>1289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356"/>
        <v>106</v>
      </c>
      <c r="Q3764">
        <f t="shared" si="357"/>
        <v>47.43</v>
      </c>
      <c r="R3764" s="10" t="s">
        <v>8314</v>
      </c>
      <c r="S3764" t="s">
        <v>8356</v>
      </c>
      <c r="T3764" s="14">
        <f t="shared" si="358"/>
        <v>42193.813530092593</v>
      </c>
      <c r="U3764" s="14">
        <f t="shared" si="359"/>
        <v>42218.813530092593</v>
      </c>
      <c r="V3764">
        <f t="shared" si="360"/>
        <v>2015</v>
      </c>
    </row>
    <row r="3765" spans="1:22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 t="shared" si="355"/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356"/>
        <v>100</v>
      </c>
      <c r="Q3765">
        <f t="shared" si="357"/>
        <v>64.94</v>
      </c>
      <c r="R3765" s="10" t="s">
        <v>8314</v>
      </c>
      <c r="S3765" t="s">
        <v>8356</v>
      </c>
      <c r="T3765" s="14">
        <f t="shared" si="358"/>
        <v>42065.750300925924</v>
      </c>
      <c r="U3765" s="14">
        <f t="shared" si="359"/>
        <v>42095.708634259259</v>
      </c>
      <c r="V3765">
        <f t="shared" si="360"/>
        <v>2015</v>
      </c>
    </row>
    <row r="3766" spans="1:22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 t="shared" si="355"/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356"/>
        <v>100</v>
      </c>
      <c r="Q3766">
        <f t="shared" si="357"/>
        <v>55.56</v>
      </c>
      <c r="R3766" s="10" t="s">
        <v>8314</v>
      </c>
      <c r="S3766" t="s">
        <v>8356</v>
      </c>
      <c r="T3766" s="14">
        <f t="shared" si="358"/>
        <v>42499.842962962968</v>
      </c>
      <c r="U3766" s="14">
        <f t="shared" si="359"/>
        <v>42519.024999999994</v>
      </c>
      <c r="V3766">
        <f t="shared" si="360"/>
        <v>2016</v>
      </c>
    </row>
    <row r="3767" spans="1:22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 t="shared" si="355"/>
        <v>7471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356"/>
        <v>113</v>
      </c>
      <c r="Q3767">
        <f t="shared" si="357"/>
        <v>74.22</v>
      </c>
      <c r="R3767" s="10" t="s">
        <v>8314</v>
      </c>
      <c r="S3767" t="s">
        <v>8356</v>
      </c>
      <c r="T3767" s="14">
        <f t="shared" si="358"/>
        <v>41820.776412037041</v>
      </c>
      <c r="U3767" s="14">
        <f t="shared" si="359"/>
        <v>41850.776412037041</v>
      </c>
      <c r="V3767">
        <f t="shared" si="360"/>
        <v>2014</v>
      </c>
    </row>
    <row r="3768" spans="1:22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 t="shared" si="355"/>
        <v>10133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356"/>
        <v>103</v>
      </c>
      <c r="Q3768">
        <f t="shared" si="357"/>
        <v>106.93</v>
      </c>
      <c r="R3768" s="10" t="s">
        <v>8314</v>
      </c>
      <c r="S3768" t="s">
        <v>8356</v>
      </c>
      <c r="T3768" s="14">
        <f t="shared" si="358"/>
        <v>41788.167187500003</v>
      </c>
      <c r="U3768" s="14">
        <f t="shared" si="359"/>
        <v>41823.167187500003</v>
      </c>
      <c r="V3768">
        <f t="shared" si="360"/>
        <v>2014</v>
      </c>
    </row>
    <row r="3769" spans="1:22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 t="shared" si="355"/>
        <v>2168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356"/>
        <v>117</v>
      </c>
      <c r="Q3769">
        <f t="shared" si="357"/>
        <v>41.7</v>
      </c>
      <c r="R3769" s="10" t="s">
        <v>8314</v>
      </c>
      <c r="S3769" t="s">
        <v>8356</v>
      </c>
      <c r="T3769" s="14">
        <f t="shared" si="358"/>
        <v>42050.019641203704</v>
      </c>
      <c r="U3769" s="14">
        <f t="shared" si="359"/>
        <v>42064.207638888889</v>
      </c>
      <c r="V3769">
        <f t="shared" si="360"/>
        <v>2015</v>
      </c>
    </row>
    <row r="3770" spans="1:22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 t="shared" si="355"/>
        <v>4153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356"/>
        <v>108</v>
      </c>
      <c r="Q3770">
        <f t="shared" si="357"/>
        <v>74.239999999999995</v>
      </c>
      <c r="R3770" s="10" t="s">
        <v>8314</v>
      </c>
      <c r="S3770" t="s">
        <v>8356</v>
      </c>
      <c r="T3770" s="14">
        <f t="shared" si="358"/>
        <v>41772.727893518517</v>
      </c>
      <c r="U3770" s="14">
        <f t="shared" si="359"/>
        <v>41802.727893518517</v>
      </c>
      <c r="V3770">
        <f t="shared" si="360"/>
        <v>2014</v>
      </c>
    </row>
    <row r="3771" spans="1:22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 t="shared" si="355"/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356"/>
        <v>100</v>
      </c>
      <c r="Q3771">
        <f t="shared" si="357"/>
        <v>73.33</v>
      </c>
      <c r="R3771" s="10" t="s">
        <v>8314</v>
      </c>
      <c r="S3771" t="s">
        <v>8356</v>
      </c>
      <c r="T3771" s="14">
        <f t="shared" si="358"/>
        <v>42445.598136574074</v>
      </c>
      <c r="U3771" s="14">
        <f t="shared" si="359"/>
        <v>42475.598136574074</v>
      </c>
      <c r="V3771">
        <f t="shared" si="360"/>
        <v>2016</v>
      </c>
    </row>
    <row r="3772" spans="1:22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8">
        <f t="shared" si="355"/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356"/>
        <v>100</v>
      </c>
      <c r="Q3772">
        <f t="shared" si="357"/>
        <v>100</v>
      </c>
      <c r="R3772" s="10" t="s">
        <v>8314</v>
      </c>
      <c r="S3772" t="s">
        <v>8356</v>
      </c>
      <c r="T3772" s="14">
        <f t="shared" si="358"/>
        <v>42138.930671296301</v>
      </c>
      <c r="U3772" s="14">
        <f t="shared" si="359"/>
        <v>42168.930671296301</v>
      </c>
      <c r="V3772">
        <f t="shared" si="360"/>
        <v>2015</v>
      </c>
    </row>
    <row r="3773" spans="1:22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 t="shared" si="355"/>
        <v>1230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356"/>
        <v>146</v>
      </c>
      <c r="Q3773">
        <f t="shared" si="357"/>
        <v>38.42</v>
      </c>
      <c r="R3773" s="10" t="s">
        <v>8314</v>
      </c>
      <c r="S3773" t="s">
        <v>8356</v>
      </c>
      <c r="T3773" s="14">
        <f t="shared" si="358"/>
        <v>42493.857083333336</v>
      </c>
      <c r="U3773" s="14">
        <f t="shared" si="359"/>
        <v>42508</v>
      </c>
      <c r="V3773">
        <f t="shared" si="360"/>
        <v>2016</v>
      </c>
    </row>
    <row r="3774" spans="1:22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 t="shared" si="355"/>
        <v>5255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356"/>
        <v>110</v>
      </c>
      <c r="Q3774">
        <f t="shared" si="357"/>
        <v>166.97</v>
      </c>
      <c r="R3774" s="10" t="s">
        <v>8314</v>
      </c>
      <c r="S3774" t="s">
        <v>8356</v>
      </c>
      <c r="T3774" s="14">
        <f t="shared" si="358"/>
        <v>42682.616967592592</v>
      </c>
      <c r="U3774" s="14">
        <f t="shared" si="359"/>
        <v>42703.25</v>
      </c>
      <c r="V3774">
        <f t="shared" si="360"/>
        <v>2016</v>
      </c>
    </row>
    <row r="3775" spans="1:22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 t="shared" si="355"/>
        <v>5205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356"/>
        <v>108</v>
      </c>
      <c r="Q3775">
        <f t="shared" si="357"/>
        <v>94.91</v>
      </c>
      <c r="R3775" s="10" t="s">
        <v>8314</v>
      </c>
      <c r="S3775" t="s">
        <v>8356</v>
      </c>
      <c r="T3775" s="14">
        <f t="shared" si="358"/>
        <v>42656.005173611105</v>
      </c>
      <c r="U3775" s="14">
        <f t="shared" si="359"/>
        <v>42689.088888888888</v>
      </c>
      <c r="V3775">
        <f t="shared" si="360"/>
        <v>2016</v>
      </c>
    </row>
    <row r="3776" spans="1:22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 t="shared" si="355"/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356"/>
        <v>100</v>
      </c>
      <c r="Q3776">
        <f t="shared" si="357"/>
        <v>100</v>
      </c>
      <c r="R3776" s="10" t="s">
        <v>8314</v>
      </c>
      <c r="S3776" t="s">
        <v>8356</v>
      </c>
      <c r="T3776" s="14">
        <f t="shared" si="358"/>
        <v>42087.792303240742</v>
      </c>
      <c r="U3776" s="14">
        <f t="shared" si="359"/>
        <v>42103.792303240742</v>
      </c>
      <c r="V3776">
        <f t="shared" si="360"/>
        <v>2015</v>
      </c>
    </row>
    <row r="3777" spans="1:22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 t="shared" si="355"/>
        <v>2003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356"/>
        <v>100</v>
      </c>
      <c r="Q3777">
        <f t="shared" si="357"/>
        <v>143.21</v>
      </c>
      <c r="R3777" s="10" t="s">
        <v>8314</v>
      </c>
      <c r="S3777" t="s">
        <v>8356</v>
      </c>
      <c r="T3777" s="14">
        <f t="shared" si="358"/>
        <v>42075.942627314813</v>
      </c>
      <c r="U3777" s="14">
        <f t="shared" si="359"/>
        <v>42103.166666666672</v>
      </c>
      <c r="V3777">
        <f t="shared" si="360"/>
        <v>2015</v>
      </c>
    </row>
    <row r="3778" spans="1:22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 t="shared" si="355"/>
        <v>8269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356"/>
        <v>107</v>
      </c>
      <c r="Q3778">
        <f t="shared" si="357"/>
        <v>90.82</v>
      </c>
      <c r="R3778" s="10" t="s">
        <v>8314</v>
      </c>
      <c r="S3778" t="s">
        <v>8356</v>
      </c>
      <c r="T3778" s="14">
        <f t="shared" si="358"/>
        <v>41814.367800925924</v>
      </c>
      <c r="U3778" s="14">
        <f t="shared" si="359"/>
        <v>41852.041666666664</v>
      </c>
      <c r="V3778">
        <f t="shared" si="360"/>
        <v>2014</v>
      </c>
    </row>
    <row r="3779" spans="1:22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 t="shared" si="355"/>
        <v>2432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si="356"/>
        <v>143</v>
      </c>
      <c r="Q3779">
        <f t="shared" si="357"/>
        <v>48.54</v>
      </c>
      <c r="R3779" s="10" t="s">
        <v>8314</v>
      </c>
      <c r="S3779" t="s">
        <v>8356</v>
      </c>
      <c r="T3779" s="14">
        <f t="shared" si="358"/>
        <v>41887.111354166671</v>
      </c>
      <c r="U3779" s="14">
        <f t="shared" si="359"/>
        <v>41909.166666666664</v>
      </c>
      <c r="V3779">
        <f t="shared" si="360"/>
        <v>2014</v>
      </c>
    </row>
    <row r="3780" spans="1:22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 t="shared" si="355"/>
        <v>2461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356"/>
        <v>105</v>
      </c>
      <c r="Q3780">
        <f t="shared" si="357"/>
        <v>70.03</v>
      </c>
      <c r="R3780" s="10" t="s">
        <v>8314</v>
      </c>
      <c r="S3780" t="s">
        <v>8356</v>
      </c>
      <c r="T3780" s="14">
        <f t="shared" si="358"/>
        <v>41989.819212962961</v>
      </c>
      <c r="U3780" s="14">
        <f t="shared" si="359"/>
        <v>42049.819212962961</v>
      </c>
      <c r="V3780">
        <f t="shared" si="360"/>
        <v>2014</v>
      </c>
    </row>
    <row r="3781" spans="1:22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 t="shared" si="355"/>
        <v>15299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356"/>
        <v>104</v>
      </c>
      <c r="Q3781">
        <f t="shared" si="357"/>
        <v>135.63</v>
      </c>
      <c r="R3781" s="10" t="s">
        <v>8314</v>
      </c>
      <c r="S3781" t="s">
        <v>8356</v>
      </c>
      <c r="T3781" s="14">
        <f t="shared" si="358"/>
        <v>42425.735416666663</v>
      </c>
      <c r="U3781" s="14">
        <f t="shared" si="359"/>
        <v>42455.693750000006</v>
      </c>
      <c r="V3781">
        <f t="shared" si="360"/>
        <v>2016</v>
      </c>
    </row>
    <row r="3782" spans="1:22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 t="shared" si="355"/>
        <v>2750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356"/>
        <v>120</v>
      </c>
      <c r="Q3782">
        <f t="shared" si="357"/>
        <v>100</v>
      </c>
      <c r="R3782" s="10" t="s">
        <v>8314</v>
      </c>
      <c r="S3782" t="s">
        <v>8356</v>
      </c>
      <c r="T3782" s="14">
        <f t="shared" si="358"/>
        <v>42166.219733796301</v>
      </c>
      <c r="U3782" s="14">
        <f t="shared" si="359"/>
        <v>42198.837499999994</v>
      </c>
      <c r="V3782">
        <f t="shared" si="360"/>
        <v>2015</v>
      </c>
    </row>
    <row r="3783" spans="1:22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 t="shared" si="355"/>
        <v>4718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356"/>
        <v>110</v>
      </c>
      <c r="Q3783">
        <f t="shared" si="357"/>
        <v>94.9</v>
      </c>
      <c r="R3783" s="10" t="s">
        <v>8314</v>
      </c>
      <c r="S3783" t="s">
        <v>8356</v>
      </c>
      <c r="T3783" s="14">
        <f t="shared" si="358"/>
        <v>41865.882928240739</v>
      </c>
      <c r="U3783" s="14">
        <f t="shared" si="359"/>
        <v>41890.882928240739</v>
      </c>
      <c r="V3783">
        <f t="shared" si="360"/>
        <v>2014</v>
      </c>
    </row>
    <row r="3784" spans="1:22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8">
        <f t="shared" si="355"/>
        <v>2018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356"/>
        <v>102</v>
      </c>
      <c r="Q3784">
        <f t="shared" si="357"/>
        <v>75.37</v>
      </c>
      <c r="R3784" s="10" t="s">
        <v>8314</v>
      </c>
      <c r="S3784" t="s">
        <v>8356</v>
      </c>
      <c r="T3784" s="14">
        <f t="shared" si="358"/>
        <v>42546.862233796302</v>
      </c>
      <c r="U3784" s="14">
        <f t="shared" si="359"/>
        <v>42575.958333333328</v>
      </c>
      <c r="V3784">
        <f t="shared" si="360"/>
        <v>2016</v>
      </c>
    </row>
    <row r="3785" spans="1:22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 t="shared" si="355"/>
        <v>1374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356"/>
        <v>129</v>
      </c>
      <c r="Q3785">
        <f t="shared" si="357"/>
        <v>64.459999999999994</v>
      </c>
      <c r="R3785" s="10" t="s">
        <v>8314</v>
      </c>
      <c r="S3785" t="s">
        <v>8356</v>
      </c>
      <c r="T3785" s="14">
        <f t="shared" si="358"/>
        <v>42420.140277777777</v>
      </c>
      <c r="U3785" s="14">
        <f t="shared" si="359"/>
        <v>42444.666666666672</v>
      </c>
      <c r="V3785">
        <f t="shared" si="360"/>
        <v>2016</v>
      </c>
    </row>
    <row r="3786" spans="1:22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 t="shared" si="355"/>
        <v>1075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356"/>
        <v>115</v>
      </c>
      <c r="Q3786">
        <f t="shared" si="357"/>
        <v>115</v>
      </c>
      <c r="R3786" s="10" t="s">
        <v>8314</v>
      </c>
      <c r="S3786" t="s">
        <v>8356</v>
      </c>
      <c r="T3786" s="14">
        <f t="shared" si="358"/>
        <v>42531.980694444443</v>
      </c>
      <c r="U3786" s="14">
        <f t="shared" si="359"/>
        <v>42561.980694444443</v>
      </c>
      <c r="V3786">
        <f t="shared" si="360"/>
        <v>2016</v>
      </c>
    </row>
    <row r="3787" spans="1:22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8">
        <f t="shared" si="355"/>
        <v>2508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356"/>
        <v>151</v>
      </c>
      <c r="Q3787">
        <f t="shared" si="357"/>
        <v>100.5</v>
      </c>
      <c r="R3787" s="10" t="s">
        <v>8314</v>
      </c>
      <c r="S3787" t="s">
        <v>8356</v>
      </c>
      <c r="T3787" s="14">
        <f t="shared" si="358"/>
        <v>42548.63853009259</v>
      </c>
      <c r="U3787" s="14">
        <f t="shared" si="359"/>
        <v>42584.418749999997</v>
      </c>
      <c r="V3787">
        <f t="shared" si="360"/>
        <v>2016</v>
      </c>
    </row>
    <row r="3788" spans="1:22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 t="shared" si="355"/>
        <v>6329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356"/>
        <v>111</v>
      </c>
      <c r="Q3788">
        <f t="shared" si="357"/>
        <v>93.77</v>
      </c>
      <c r="R3788" s="10" t="s">
        <v>8314</v>
      </c>
      <c r="S3788" t="s">
        <v>8356</v>
      </c>
      <c r="T3788" s="14">
        <f t="shared" si="358"/>
        <v>42487.037905092591</v>
      </c>
      <c r="U3788" s="14">
        <f t="shared" si="359"/>
        <v>42517.037905092591</v>
      </c>
      <c r="V3788">
        <f t="shared" si="360"/>
        <v>2016</v>
      </c>
    </row>
    <row r="3789" spans="1:22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 t="shared" si="355"/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356"/>
        <v>100</v>
      </c>
      <c r="Q3789">
        <f t="shared" si="357"/>
        <v>35.1</v>
      </c>
      <c r="R3789" s="10" t="s">
        <v>8314</v>
      </c>
      <c r="S3789" t="s">
        <v>8356</v>
      </c>
      <c r="T3789" s="14">
        <f t="shared" si="358"/>
        <v>42167.534791666665</v>
      </c>
      <c r="U3789" s="14">
        <f t="shared" si="359"/>
        <v>42196.165972222225</v>
      </c>
      <c r="V3789">
        <f t="shared" si="360"/>
        <v>2015</v>
      </c>
    </row>
    <row r="3790" spans="1:22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 t="shared" si="355"/>
        <v>37750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356"/>
        <v>1</v>
      </c>
      <c r="Q3790">
        <f t="shared" si="357"/>
        <v>500</v>
      </c>
      <c r="R3790" s="10" t="s">
        <v>8314</v>
      </c>
      <c r="S3790" t="s">
        <v>8356</v>
      </c>
      <c r="T3790" s="14">
        <f t="shared" si="358"/>
        <v>42333.695821759262</v>
      </c>
      <c r="U3790" s="14">
        <f t="shared" si="359"/>
        <v>42361.679166666669</v>
      </c>
      <c r="V3790">
        <f t="shared" si="360"/>
        <v>2015</v>
      </c>
    </row>
    <row r="3791" spans="1:22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8">
        <f t="shared" si="355"/>
        <v>1833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356"/>
        <v>3</v>
      </c>
      <c r="Q3791">
        <f t="shared" si="357"/>
        <v>29</v>
      </c>
      <c r="R3791" s="10" t="s">
        <v>8314</v>
      </c>
      <c r="S3791" t="s">
        <v>8356</v>
      </c>
      <c r="T3791" s="14">
        <f t="shared" si="358"/>
        <v>42138.798819444448</v>
      </c>
      <c r="U3791" s="14">
        <f t="shared" si="359"/>
        <v>42170.798819444448</v>
      </c>
      <c r="V3791">
        <f t="shared" si="360"/>
        <v>2015</v>
      </c>
    </row>
    <row r="3792" spans="1:22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>
        <f t="shared" si="355"/>
        <v>7500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356"/>
        <v>0</v>
      </c>
      <c r="Q3792">
        <f t="shared" si="357"/>
        <v>0</v>
      </c>
      <c r="R3792" s="10" t="s">
        <v>8314</v>
      </c>
      <c r="S3792" t="s">
        <v>8356</v>
      </c>
      <c r="T3792" s="14">
        <f t="shared" si="358"/>
        <v>42666.666932870372</v>
      </c>
      <c r="U3792" s="14">
        <f t="shared" si="359"/>
        <v>42696.708599537036</v>
      </c>
      <c r="V3792">
        <f t="shared" si="360"/>
        <v>2016</v>
      </c>
    </row>
    <row r="3793" spans="1:22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>
        <f t="shared" si="355"/>
        <v>750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356"/>
        <v>0</v>
      </c>
      <c r="Q3793">
        <f t="shared" si="357"/>
        <v>0</v>
      </c>
      <c r="R3793" s="10" t="s">
        <v>8314</v>
      </c>
      <c r="S3793" t="s">
        <v>8356</v>
      </c>
      <c r="T3793" s="14">
        <f t="shared" si="358"/>
        <v>41766.692037037035</v>
      </c>
      <c r="U3793" s="14">
        <f t="shared" si="359"/>
        <v>41826.692037037035</v>
      </c>
      <c r="V3793">
        <f t="shared" si="360"/>
        <v>2014</v>
      </c>
    </row>
    <row r="3794" spans="1:22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 t="shared" si="355"/>
        <v>6268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356"/>
        <v>0</v>
      </c>
      <c r="Q3794">
        <f t="shared" si="357"/>
        <v>17.5</v>
      </c>
      <c r="R3794" s="10" t="s">
        <v>8314</v>
      </c>
      <c r="S3794" t="s">
        <v>8356</v>
      </c>
      <c r="T3794" s="14">
        <f t="shared" si="358"/>
        <v>42170.447013888886</v>
      </c>
      <c r="U3794" s="14">
        <f t="shared" si="359"/>
        <v>42200.447013888886</v>
      </c>
      <c r="V3794">
        <f t="shared" si="360"/>
        <v>2015</v>
      </c>
    </row>
    <row r="3795" spans="1:22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 t="shared" si="355"/>
        <v>5588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356"/>
        <v>60</v>
      </c>
      <c r="Q3795">
        <f t="shared" si="357"/>
        <v>174</v>
      </c>
      <c r="R3795" s="10" t="s">
        <v>8314</v>
      </c>
      <c r="S3795" t="s">
        <v>8356</v>
      </c>
      <c r="T3795" s="14">
        <f t="shared" si="358"/>
        <v>41968.938993055555</v>
      </c>
      <c r="U3795" s="14">
        <f t="shared" si="359"/>
        <v>41989.938993055555</v>
      </c>
      <c r="V3795">
        <f t="shared" si="360"/>
        <v>2014</v>
      </c>
    </row>
    <row r="3796" spans="1:22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8">
        <f t="shared" si="355"/>
        <v>2525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356"/>
        <v>1</v>
      </c>
      <c r="Q3796">
        <f t="shared" si="357"/>
        <v>50</v>
      </c>
      <c r="R3796" s="10" t="s">
        <v>8314</v>
      </c>
      <c r="S3796" t="s">
        <v>8356</v>
      </c>
      <c r="T3796" s="14">
        <f t="shared" si="358"/>
        <v>42132.58048611111</v>
      </c>
      <c r="U3796" s="14">
        <f t="shared" si="359"/>
        <v>42162.58048611111</v>
      </c>
      <c r="V3796">
        <f t="shared" si="360"/>
        <v>2015</v>
      </c>
    </row>
    <row r="3797" spans="1:22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8">
        <f t="shared" si="355"/>
        <v>305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356"/>
        <v>2</v>
      </c>
      <c r="Q3797">
        <f t="shared" si="357"/>
        <v>5</v>
      </c>
      <c r="R3797" s="10" t="s">
        <v>8314</v>
      </c>
      <c r="S3797" t="s">
        <v>8356</v>
      </c>
      <c r="T3797" s="14">
        <f t="shared" si="358"/>
        <v>42201.436226851853</v>
      </c>
      <c r="U3797" s="14">
        <f t="shared" si="359"/>
        <v>42244.9375</v>
      </c>
      <c r="V3797">
        <f t="shared" si="360"/>
        <v>2015</v>
      </c>
    </row>
    <row r="3798" spans="1:22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 t="shared" si="355"/>
        <v>11251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356"/>
        <v>0</v>
      </c>
      <c r="Q3798">
        <f t="shared" si="357"/>
        <v>1</v>
      </c>
      <c r="R3798" s="10" t="s">
        <v>8314</v>
      </c>
      <c r="S3798" t="s">
        <v>8356</v>
      </c>
      <c r="T3798" s="14">
        <f t="shared" si="358"/>
        <v>42689.029583333337</v>
      </c>
      <c r="U3798" s="14">
        <f t="shared" si="359"/>
        <v>42749.029583333337</v>
      </c>
      <c r="V3798">
        <f t="shared" si="360"/>
        <v>2016</v>
      </c>
    </row>
    <row r="3799" spans="1:22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 t="shared" si="355"/>
        <v>5690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356"/>
        <v>90</v>
      </c>
      <c r="Q3799">
        <f t="shared" si="357"/>
        <v>145.41</v>
      </c>
      <c r="R3799" s="10" t="s">
        <v>8314</v>
      </c>
      <c r="S3799" t="s">
        <v>8356</v>
      </c>
      <c r="T3799" s="14">
        <f t="shared" si="358"/>
        <v>42084.881539351853</v>
      </c>
      <c r="U3799" s="14">
        <f t="shared" si="359"/>
        <v>42114.881539351853</v>
      </c>
      <c r="V3799">
        <f t="shared" si="360"/>
        <v>2015</v>
      </c>
    </row>
    <row r="3800" spans="1:22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 t="shared" si="355"/>
        <v>35513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356"/>
        <v>1</v>
      </c>
      <c r="Q3800">
        <f t="shared" si="357"/>
        <v>205</v>
      </c>
      <c r="R3800" s="10" t="s">
        <v>8314</v>
      </c>
      <c r="S3800" t="s">
        <v>8356</v>
      </c>
      <c r="T3800" s="14">
        <f t="shared" si="358"/>
        <v>41831.722777777781</v>
      </c>
      <c r="U3800" s="14">
        <f t="shared" si="359"/>
        <v>41861.722777777781</v>
      </c>
      <c r="V3800">
        <f t="shared" si="360"/>
        <v>2014</v>
      </c>
    </row>
    <row r="3801" spans="1:22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 t="shared" si="355"/>
        <v>5201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356"/>
        <v>4</v>
      </c>
      <c r="Q3801">
        <f t="shared" si="357"/>
        <v>100.5</v>
      </c>
      <c r="R3801" s="10" t="s">
        <v>8314</v>
      </c>
      <c r="S3801" t="s">
        <v>8356</v>
      </c>
      <c r="T3801" s="14">
        <f t="shared" si="358"/>
        <v>42410.93105324074</v>
      </c>
      <c r="U3801" s="14">
        <f t="shared" si="359"/>
        <v>42440.93105324074</v>
      </c>
      <c r="V3801">
        <f t="shared" si="360"/>
        <v>2016</v>
      </c>
    </row>
    <row r="3802" spans="1:22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 t="shared" si="355"/>
        <v>11441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356"/>
        <v>4</v>
      </c>
      <c r="Q3802">
        <f t="shared" si="357"/>
        <v>55.06</v>
      </c>
      <c r="R3802" s="10" t="s">
        <v>8314</v>
      </c>
      <c r="S3802" t="s">
        <v>8356</v>
      </c>
      <c r="T3802" s="14">
        <f t="shared" si="358"/>
        <v>41982.737071759257</v>
      </c>
      <c r="U3802" s="14">
        <f t="shared" si="359"/>
        <v>42015.207638888889</v>
      </c>
      <c r="V3802">
        <f t="shared" si="360"/>
        <v>2014</v>
      </c>
    </row>
    <row r="3803" spans="1:22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 t="shared" si="355"/>
        <v>2713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356"/>
        <v>9</v>
      </c>
      <c r="Q3803">
        <f t="shared" si="357"/>
        <v>47.33</v>
      </c>
      <c r="R3803" s="10" t="s">
        <v>8314</v>
      </c>
      <c r="S3803" t="s">
        <v>8356</v>
      </c>
      <c r="T3803" s="14">
        <f t="shared" si="358"/>
        <v>41975.676111111112</v>
      </c>
      <c r="U3803" s="14">
        <f t="shared" si="359"/>
        <v>42006.676111111112</v>
      </c>
      <c r="V3803">
        <f t="shared" si="360"/>
        <v>2014</v>
      </c>
    </row>
    <row r="3804" spans="1:22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>
        <f t="shared" si="355"/>
        <v>1500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356"/>
        <v>0</v>
      </c>
      <c r="Q3804">
        <f t="shared" si="357"/>
        <v>0</v>
      </c>
      <c r="R3804" s="10" t="s">
        <v>8314</v>
      </c>
      <c r="S3804" t="s">
        <v>8356</v>
      </c>
      <c r="T3804" s="14">
        <f t="shared" si="358"/>
        <v>42269.126226851848</v>
      </c>
      <c r="U3804" s="14">
        <f t="shared" si="359"/>
        <v>42299.126226851848</v>
      </c>
      <c r="V3804">
        <f t="shared" si="360"/>
        <v>2015</v>
      </c>
    </row>
    <row r="3805" spans="1:22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 t="shared" ref="F3805:F3842" si="361">ROUND(AVERAGE(D3805:E3805),0)</f>
        <v>7179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ref="P3805:P3842" si="362">ROUND(E3805/D3805*100,0)</f>
        <v>20</v>
      </c>
      <c r="Q3805">
        <f t="shared" ref="Q3805:Q3842" si="363">IFERROR(ROUND(E3805/M3805,2),0)</f>
        <v>58.95</v>
      </c>
      <c r="R3805" s="10" t="s">
        <v>8314</v>
      </c>
      <c r="S3805" t="s">
        <v>8356</v>
      </c>
      <c r="T3805" s="14">
        <f t="shared" ref="T3805:T3842" si="364">(((K3805/60)/60)/24)+DATE(1970,1,1)</f>
        <v>42403.971851851849</v>
      </c>
      <c r="U3805" s="14">
        <f t="shared" ref="U3805:U3842" si="365">(((J3805/60)/60)/24)+DATE(1970,1,1)</f>
        <v>42433.971851851849</v>
      </c>
      <c r="V3805">
        <f t="shared" ref="V3805:V3842" si="366">YEAR(T3805)</f>
        <v>2016</v>
      </c>
    </row>
    <row r="3806" spans="1:22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>
        <f t="shared" si="361"/>
        <v>4000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362"/>
        <v>0</v>
      </c>
      <c r="Q3806">
        <f t="shared" si="363"/>
        <v>0</v>
      </c>
      <c r="R3806" s="10" t="s">
        <v>8314</v>
      </c>
      <c r="S3806" t="s">
        <v>8356</v>
      </c>
      <c r="T3806" s="14">
        <f t="shared" si="364"/>
        <v>42527.00953703704</v>
      </c>
      <c r="U3806" s="14">
        <f t="shared" si="365"/>
        <v>42582.291666666672</v>
      </c>
      <c r="V3806">
        <f t="shared" si="366"/>
        <v>2016</v>
      </c>
    </row>
    <row r="3807" spans="1:22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 t="shared" si="361"/>
        <v>75002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362"/>
        <v>0</v>
      </c>
      <c r="Q3807">
        <f t="shared" si="363"/>
        <v>1.5</v>
      </c>
      <c r="R3807" s="10" t="s">
        <v>8314</v>
      </c>
      <c r="S3807" t="s">
        <v>8356</v>
      </c>
      <c r="T3807" s="14">
        <f t="shared" si="364"/>
        <v>41849.887037037035</v>
      </c>
      <c r="U3807" s="14">
        <f t="shared" si="365"/>
        <v>41909.887037037035</v>
      </c>
      <c r="V3807">
        <f t="shared" si="366"/>
        <v>2014</v>
      </c>
    </row>
    <row r="3808" spans="1:22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 t="shared" si="361"/>
        <v>3753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362"/>
        <v>0</v>
      </c>
      <c r="Q3808">
        <f t="shared" si="363"/>
        <v>5</v>
      </c>
      <c r="R3808" s="10" t="s">
        <v>8314</v>
      </c>
      <c r="S3808" t="s">
        <v>8356</v>
      </c>
      <c r="T3808" s="14">
        <f t="shared" si="364"/>
        <v>41799.259039351848</v>
      </c>
      <c r="U3808" s="14">
        <f t="shared" si="365"/>
        <v>41819.259039351848</v>
      </c>
      <c r="V3808">
        <f t="shared" si="366"/>
        <v>2014</v>
      </c>
    </row>
    <row r="3809" spans="1:22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 t="shared" si="361"/>
        <v>978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362"/>
        <v>30</v>
      </c>
      <c r="Q3809">
        <f t="shared" si="363"/>
        <v>50.56</v>
      </c>
      <c r="R3809" s="10" t="s">
        <v>8314</v>
      </c>
      <c r="S3809" t="s">
        <v>8356</v>
      </c>
      <c r="T3809" s="14">
        <f t="shared" si="364"/>
        <v>42090.909016203703</v>
      </c>
      <c r="U3809" s="14">
        <f t="shared" si="365"/>
        <v>42097.909016203703</v>
      </c>
      <c r="V3809">
        <f t="shared" si="366"/>
        <v>2015</v>
      </c>
    </row>
    <row r="3810" spans="1:22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 t="shared" si="361"/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362"/>
        <v>100</v>
      </c>
      <c r="Q3810">
        <f t="shared" si="363"/>
        <v>41.67</v>
      </c>
      <c r="R3810" s="10" t="s">
        <v>8314</v>
      </c>
      <c r="S3810" t="s">
        <v>8315</v>
      </c>
      <c r="T3810" s="14">
        <f t="shared" si="364"/>
        <v>42059.453923611116</v>
      </c>
      <c r="U3810" s="14">
        <f t="shared" si="365"/>
        <v>42119.412256944444</v>
      </c>
      <c r="V3810">
        <f t="shared" si="366"/>
        <v>2015</v>
      </c>
    </row>
    <row r="3811" spans="1:22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 t="shared" si="361"/>
        <v>2013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362"/>
        <v>101</v>
      </c>
      <c r="Q3811">
        <f t="shared" si="363"/>
        <v>53.29</v>
      </c>
      <c r="R3811" s="10" t="s">
        <v>8314</v>
      </c>
      <c r="S3811" t="s">
        <v>8315</v>
      </c>
      <c r="T3811" s="14">
        <f t="shared" si="364"/>
        <v>41800.526701388888</v>
      </c>
      <c r="U3811" s="14">
        <f t="shared" si="365"/>
        <v>41850.958333333336</v>
      </c>
      <c r="V3811">
        <f t="shared" si="366"/>
        <v>2014</v>
      </c>
    </row>
    <row r="3812" spans="1:22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 t="shared" si="361"/>
        <v>1663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362"/>
        <v>122</v>
      </c>
      <c r="Q3812">
        <f t="shared" si="363"/>
        <v>70.23</v>
      </c>
      <c r="R3812" s="10" t="s">
        <v>8314</v>
      </c>
      <c r="S3812" t="s">
        <v>8315</v>
      </c>
      <c r="T3812" s="14">
        <f t="shared" si="364"/>
        <v>42054.849050925928</v>
      </c>
      <c r="U3812" s="14">
        <f t="shared" si="365"/>
        <v>42084.807384259257</v>
      </c>
      <c r="V3812">
        <f t="shared" si="366"/>
        <v>2015</v>
      </c>
    </row>
    <row r="3813" spans="1:22" ht="60" x14ac:dyDescent="0.25">
      <c r="A3813">
        <v>3536</v>
      </c>
      <c r="B3813" s="3" t="s">
        <v>3535</v>
      </c>
      <c r="C3813" s="3" t="s">
        <v>7646</v>
      </c>
      <c r="D3813" s="6">
        <v>150</v>
      </c>
      <c r="E3813" s="8">
        <v>230</v>
      </c>
      <c r="F3813" s="8">
        <f t="shared" si="361"/>
        <v>190</v>
      </c>
      <c r="G3813" t="s">
        <v>8218</v>
      </c>
      <c r="H3813" t="s">
        <v>8224</v>
      </c>
      <c r="I3813" t="s">
        <v>8246</v>
      </c>
      <c r="J3813">
        <v>1450612740</v>
      </c>
      <c r="K3813">
        <v>1448040425</v>
      </c>
      <c r="L3813" t="b">
        <v>0</v>
      </c>
      <c r="M3813">
        <v>17</v>
      </c>
      <c r="N3813" t="b">
        <v>1</v>
      </c>
      <c r="O3813" t="s">
        <v>8269</v>
      </c>
      <c r="P3813">
        <f t="shared" si="362"/>
        <v>153</v>
      </c>
      <c r="Q3813">
        <f t="shared" si="363"/>
        <v>13.53</v>
      </c>
      <c r="R3813" s="10" t="s">
        <v>8314</v>
      </c>
      <c r="S3813" t="s">
        <v>8315</v>
      </c>
      <c r="T3813" s="14">
        <f t="shared" si="364"/>
        <v>42328.727141203708</v>
      </c>
      <c r="U3813" s="14">
        <f t="shared" si="365"/>
        <v>42358.499305555553</v>
      </c>
      <c r="V3813">
        <f t="shared" si="366"/>
        <v>2015</v>
      </c>
    </row>
    <row r="3814" spans="1:22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 t="shared" si="361"/>
        <v>2096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362"/>
        <v>110</v>
      </c>
      <c r="Q3814">
        <f t="shared" si="363"/>
        <v>199.18</v>
      </c>
      <c r="R3814" s="10" t="s">
        <v>8314</v>
      </c>
      <c r="S3814" t="s">
        <v>8315</v>
      </c>
      <c r="T3814" s="14">
        <f t="shared" si="364"/>
        <v>42109.751250000001</v>
      </c>
      <c r="U3814" s="14">
        <f t="shared" si="365"/>
        <v>42156.165972222225</v>
      </c>
      <c r="V3814">
        <f t="shared" si="366"/>
        <v>2015</v>
      </c>
    </row>
    <row r="3815" spans="1:22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 t="shared" si="361"/>
        <v>2110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362"/>
        <v>101</v>
      </c>
      <c r="Q3815">
        <f t="shared" si="363"/>
        <v>78.52</v>
      </c>
      <c r="R3815" s="10" t="s">
        <v>8314</v>
      </c>
      <c r="S3815" t="s">
        <v>8315</v>
      </c>
      <c r="T3815" s="14">
        <f t="shared" si="364"/>
        <v>42497.275706018518</v>
      </c>
      <c r="U3815" s="14">
        <f t="shared" si="365"/>
        <v>42535.904861111107</v>
      </c>
      <c r="V3815">
        <f t="shared" si="366"/>
        <v>2016</v>
      </c>
    </row>
    <row r="3816" spans="1:22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 t="shared" si="361"/>
        <v>1801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362"/>
        <v>140</v>
      </c>
      <c r="Q3816">
        <f t="shared" si="363"/>
        <v>61.82</v>
      </c>
      <c r="R3816" s="10" t="s">
        <v>8314</v>
      </c>
      <c r="S3816" t="s">
        <v>8315</v>
      </c>
      <c r="T3816" s="14">
        <f t="shared" si="364"/>
        <v>42058.904074074075</v>
      </c>
      <c r="U3816" s="14">
        <f t="shared" si="365"/>
        <v>42095.165972222225</v>
      </c>
      <c r="V3816">
        <f t="shared" si="366"/>
        <v>2015</v>
      </c>
    </row>
    <row r="3817" spans="1:22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 t="shared" si="361"/>
        <v>1000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362"/>
        <v>100</v>
      </c>
      <c r="Q3817">
        <f t="shared" si="363"/>
        <v>50</v>
      </c>
      <c r="R3817" s="10" t="s">
        <v>8314</v>
      </c>
      <c r="S3817" t="s">
        <v>8315</v>
      </c>
      <c r="T3817" s="14">
        <f t="shared" si="364"/>
        <v>42207.259918981479</v>
      </c>
      <c r="U3817" s="14">
        <f t="shared" si="365"/>
        <v>42236.958333333328</v>
      </c>
      <c r="V3817">
        <f t="shared" si="366"/>
        <v>2015</v>
      </c>
    </row>
    <row r="3818" spans="1:22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 t="shared" si="361"/>
        <v>1644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362"/>
        <v>119</v>
      </c>
      <c r="Q3818">
        <f t="shared" si="363"/>
        <v>48.34</v>
      </c>
      <c r="R3818" s="10" t="s">
        <v>8314</v>
      </c>
      <c r="S3818" t="s">
        <v>8315</v>
      </c>
      <c r="T3818" s="14">
        <f t="shared" si="364"/>
        <v>41807.690081018518</v>
      </c>
      <c r="U3818" s="14">
        <f t="shared" si="365"/>
        <v>41837.690081018518</v>
      </c>
      <c r="V3818">
        <f t="shared" si="366"/>
        <v>2014</v>
      </c>
    </row>
    <row r="3819" spans="1:22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 t="shared" si="361"/>
        <v>2073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362"/>
        <v>107</v>
      </c>
      <c r="Q3819">
        <f t="shared" si="363"/>
        <v>107.25</v>
      </c>
      <c r="R3819" s="10" t="s">
        <v>8314</v>
      </c>
      <c r="S3819" t="s">
        <v>8315</v>
      </c>
      <c r="T3819" s="14">
        <f t="shared" si="364"/>
        <v>42284.69694444444</v>
      </c>
      <c r="U3819" s="14">
        <f t="shared" si="365"/>
        <v>42301.165972222225</v>
      </c>
      <c r="V3819">
        <f t="shared" si="366"/>
        <v>2015</v>
      </c>
    </row>
    <row r="3820" spans="1:22" ht="45" x14ac:dyDescent="0.25">
      <c r="A3820">
        <v>3292</v>
      </c>
      <c r="B3820" s="3" t="s">
        <v>3292</v>
      </c>
      <c r="C3820" s="3" t="s">
        <v>7402</v>
      </c>
      <c r="D3820" s="6">
        <v>101</v>
      </c>
      <c r="E3820" s="8">
        <v>289</v>
      </c>
      <c r="F3820" s="8">
        <f t="shared" si="361"/>
        <v>195</v>
      </c>
      <c r="G3820" t="s">
        <v>8218</v>
      </c>
      <c r="H3820" t="s">
        <v>8224</v>
      </c>
      <c r="I3820" t="s">
        <v>8246</v>
      </c>
      <c r="J3820">
        <v>1449257348</v>
      </c>
      <c r="K3820">
        <v>1444069748</v>
      </c>
      <c r="L3820" t="b">
        <v>0</v>
      </c>
      <c r="M3820">
        <v>15</v>
      </c>
      <c r="N3820" t="b">
        <v>1</v>
      </c>
      <c r="O3820" t="s">
        <v>8269</v>
      </c>
      <c r="P3820">
        <f t="shared" si="362"/>
        <v>286</v>
      </c>
      <c r="Q3820">
        <f t="shared" si="363"/>
        <v>19.27</v>
      </c>
      <c r="R3820" s="10" t="s">
        <v>8314</v>
      </c>
      <c r="S3820" t="s">
        <v>8315</v>
      </c>
      <c r="T3820" s="14">
        <f t="shared" si="364"/>
        <v>42282.770231481481</v>
      </c>
      <c r="U3820" s="14">
        <f t="shared" si="365"/>
        <v>42342.811898148153</v>
      </c>
      <c r="V3820">
        <f t="shared" si="366"/>
        <v>2015</v>
      </c>
    </row>
    <row r="3821" spans="1:22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 t="shared" si="361"/>
        <v>1032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362"/>
        <v>106</v>
      </c>
      <c r="Q3821">
        <f t="shared" si="363"/>
        <v>40.92</v>
      </c>
      <c r="R3821" s="10" t="s">
        <v>8314</v>
      </c>
      <c r="S3821" t="s">
        <v>8315</v>
      </c>
      <c r="T3821" s="14">
        <f t="shared" si="364"/>
        <v>42184.209537037037</v>
      </c>
      <c r="U3821" s="14">
        <f t="shared" si="365"/>
        <v>42202.876388888893</v>
      </c>
      <c r="V3821">
        <f t="shared" si="366"/>
        <v>2015</v>
      </c>
    </row>
    <row r="3822" spans="1:22" ht="60" x14ac:dyDescent="0.25">
      <c r="A3822">
        <v>2823</v>
      </c>
      <c r="B3822" s="3" t="s">
        <v>2823</v>
      </c>
      <c r="C3822" s="3" t="s">
        <v>6933</v>
      </c>
      <c r="D3822" s="6">
        <v>100</v>
      </c>
      <c r="E3822" s="8">
        <v>124</v>
      </c>
      <c r="F3822" s="8">
        <f t="shared" si="361"/>
        <v>112</v>
      </c>
      <c r="G3822" t="s">
        <v>8218</v>
      </c>
      <c r="H3822" t="s">
        <v>8224</v>
      </c>
      <c r="I3822" t="s">
        <v>8246</v>
      </c>
      <c r="J3822">
        <v>1427842740</v>
      </c>
      <c r="K3822">
        <v>1425428206</v>
      </c>
      <c r="L3822" t="b">
        <v>0</v>
      </c>
      <c r="M3822">
        <v>14</v>
      </c>
      <c r="N3822" t="b">
        <v>1</v>
      </c>
      <c r="O3822" t="s">
        <v>8269</v>
      </c>
      <c r="P3822">
        <f t="shared" si="362"/>
        <v>124</v>
      </c>
      <c r="Q3822">
        <f t="shared" si="363"/>
        <v>8.86</v>
      </c>
      <c r="R3822" s="10" t="s">
        <v>8314</v>
      </c>
      <c r="S3822" t="s">
        <v>8315</v>
      </c>
      <c r="T3822" s="14">
        <f t="shared" si="364"/>
        <v>42067.011643518519</v>
      </c>
      <c r="U3822" s="14">
        <f t="shared" si="365"/>
        <v>42094.957638888889</v>
      </c>
      <c r="V3822">
        <f t="shared" si="366"/>
        <v>2015</v>
      </c>
    </row>
    <row r="3823" spans="1:22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 t="shared" si="361"/>
        <v>3580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362"/>
        <v>105</v>
      </c>
      <c r="Q3823">
        <f t="shared" si="363"/>
        <v>79.540000000000006</v>
      </c>
      <c r="R3823" s="10" t="s">
        <v>8314</v>
      </c>
      <c r="S3823" t="s">
        <v>8315</v>
      </c>
      <c r="T3823" s="14">
        <f t="shared" si="364"/>
        <v>42341.180636574078</v>
      </c>
      <c r="U3823" s="14">
        <f t="shared" si="365"/>
        <v>42373.180636574078</v>
      </c>
      <c r="V3823">
        <f t="shared" si="366"/>
        <v>2015</v>
      </c>
    </row>
    <row r="3824" spans="1:22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 t="shared" si="361"/>
        <v>5251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362"/>
        <v>110</v>
      </c>
      <c r="Q3824">
        <f t="shared" si="363"/>
        <v>72.38</v>
      </c>
      <c r="R3824" s="10" t="s">
        <v>8314</v>
      </c>
      <c r="S3824" t="s">
        <v>8315</v>
      </c>
      <c r="T3824" s="14">
        <f t="shared" si="364"/>
        <v>42329.838159722218</v>
      </c>
      <c r="U3824" s="14">
        <f t="shared" si="365"/>
        <v>42388.957638888889</v>
      </c>
      <c r="V3824">
        <f t="shared" si="366"/>
        <v>2015</v>
      </c>
    </row>
    <row r="3825" spans="1:22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 t="shared" si="361"/>
        <v>2575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362"/>
        <v>106</v>
      </c>
      <c r="Q3825">
        <f t="shared" si="363"/>
        <v>64.63</v>
      </c>
      <c r="R3825" s="10" t="s">
        <v>8314</v>
      </c>
      <c r="S3825" t="s">
        <v>8315</v>
      </c>
      <c r="T3825" s="14">
        <f t="shared" si="364"/>
        <v>42170.910231481481</v>
      </c>
      <c r="U3825" s="14">
        <f t="shared" si="365"/>
        <v>42205.165972222225</v>
      </c>
      <c r="V3825">
        <f t="shared" si="366"/>
        <v>2015</v>
      </c>
    </row>
    <row r="3826" spans="1:22" ht="60" x14ac:dyDescent="0.25">
      <c r="A3826">
        <v>3508</v>
      </c>
      <c r="B3826" s="3" t="s">
        <v>3507</v>
      </c>
      <c r="C3826" s="3" t="s">
        <v>7618</v>
      </c>
      <c r="D3826" s="6">
        <v>100</v>
      </c>
      <c r="E3826" s="8">
        <v>180</v>
      </c>
      <c r="F3826" s="8">
        <f t="shared" si="361"/>
        <v>140</v>
      </c>
      <c r="G3826" t="s">
        <v>8218</v>
      </c>
      <c r="H3826" t="s">
        <v>8224</v>
      </c>
      <c r="I3826" t="s">
        <v>8246</v>
      </c>
      <c r="J3826">
        <v>1462914000</v>
      </c>
      <c r="K3826">
        <v>1460914253</v>
      </c>
      <c r="L3826" t="b">
        <v>0</v>
      </c>
      <c r="M3826">
        <v>15</v>
      </c>
      <c r="N3826" t="b">
        <v>1</v>
      </c>
      <c r="O3826" t="s">
        <v>8269</v>
      </c>
      <c r="P3826">
        <f t="shared" si="362"/>
        <v>180</v>
      </c>
      <c r="Q3826">
        <f t="shared" si="363"/>
        <v>12</v>
      </c>
      <c r="R3826" s="10" t="s">
        <v>8314</v>
      </c>
      <c r="S3826" t="s">
        <v>8315</v>
      </c>
      <c r="T3826" s="14">
        <f t="shared" si="364"/>
        <v>42477.729780092588</v>
      </c>
      <c r="U3826" s="14">
        <f t="shared" si="365"/>
        <v>42500.875</v>
      </c>
      <c r="V3826">
        <f t="shared" si="366"/>
        <v>2016</v>
      </c>
    </row>
    <row r="3827" spans="1:22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 t="shared" si="361"/>
        <v>5136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362"/>
        <v>105</v>
      </c>
      <c r="Q3827">
        <f t="shared" si="363"/>
        <v>107.57</v>
      </c>
      <c r="R3827" s="10" t="s">
        <v>8314</v>
      </c>
      <c r="S3827" t="s">
        <v>8315</v>
      </c>
      <c r="T3827" s="14">
        <f t="shared" si="364"/>
        <v>42151.069606481484</v>
      </c>
      <c r="U3827" s="14">
        <f t="shared" si="365"/>
        <v>42172.069606481484</v>
      </c>
      <c r="V3827">
        <f t="shared" si="366"/>
        <v>2015</v>
      </c>
    </row>
    <row r="3828" spans="1:22" ht="45" x14ac:dyDescent="0.25">
      <c r="A3828">
        <v>3576</v>
      </c>
      <c r="B3828" s="3" t="s">
        <v>3575</v>
      </c>
      <c r="C3828" s="3" t="s">
        <v>7686</v>
      </c>
      <c r="D3828" s="6">
        <v>100</v>
      </c>
      <c r="E3828" s="8">
        <v>100</v>
      </c>
      <c r="F3828" s="8">
        <f t="shared" si="361"/>
        <v>100</v>
      </c>
      <c r="G3828" t="s">
        <v>8218</v>
      </c>
      <c r="H3828" t="s">
        <v>8223</v>
      </c>
      <c r="I3828" t="s">
        <v>8245</v>
      </c>
      <c r="J3828">
        <v>1480947054</v>
      </c>
      <c r="K3828">
        <v>1475759454</v>
      </c>
      <c r="L3828" t="b">
        <v>0</v>
      </c>
      <c r="M3828">
        <v>5</v>
      </c>
      <c r="N3828" t="b">
        <v>1</v>
      </c>
      <c r="O3828" t="s">
        <v>8269</v>
      </c>
      <c r="P3828">
        <f t="shared" si="362"/>
        <v>100</v>
      </c>
      <c r="Q3828">
        <f t="shared" si="363"/>
        <v>20</v>
      </c>
      <c r="R3828" s="10" t="s">
        <v>8314</v>
      </c>
      <c r="S3828" t="s">
        <v>8315</v>
      </c>
      <c r="T3828" s="14">
        <f t="shared" si="364"/>
        <v>42649.54923611111</v>
      </c>
      <c r="U3828" s="14">
        <f t="shared" si="365"/>
        <v>42709.590902777782</v>
      </c>
      <c r="V3828">
        <f t="shared" si="366"/>
        <v>2016</v>
      </c>
    </row>
    <row r="3829" spans="1:22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 t="shared" si="361"/>
        <v>3790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362"/>
        <v>153</v>
      </c>
      <c r="Q3829">
        <f t="shared" si="363"/>
        <v>70.459999999999994</v>
      </c>
      <c r="R3829" s="10" t="s">
        <v>8314</v>
      </c>
      <c r="S3829" t="s">
        <v>8315</v>
      </c>
      <c r="T3829" s="14">
        <f t="shared" si="364"/>
        <v>42034.928252314814</v>
      </c>
      <c r="U3829" s="14">
        <f t="shared" si="365"/>
        <v>42090</v>
      </c>
      <c r="V3829">
        <f t="shared" si="366"/>
        <v>2015</v>
      </c>
    </row>
    <row r="3830" spans="1:22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 t="shared" si="361"/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362"/>
        <v>100</v>
      </c>
      <c r="Q3830">
        <f t="shared" si="363"/>
        <v>178.57</v>
      </c>
      <c r="R3830" s="10" t="s">
        <v>8314</v>
      </c>
      <c r="S3830" t="s">
        <v>8315</v>
      </c>
      <c r="T3830" s="14">
        <f t="shared" si="364"/>
        <v>41944.527627314819</v>
      </c>
      <c r="U3830" s="14">
        <f t="shared" si="365"/>
        <v>42004.569293981483</v>
      </c>
      <c r="V3830">
        <f t="shared" si="366"/>
        <v>2014</v>
      </c>
    </row>
    <row r="3831" spans="1:22" ht="45" x14ac:dyDescent="0.25">
      <c r="A3831">
        <v>3830</v>
      </c>
      <c r="B3831" s="3" t="s">
        <v>3827</v>
      </c>
      <c r="C3831" s="3" t="s">
        <v>7939</v>
      </c>
      <c r="D3831" s="6">
        <v>100</v>
      </c>
      <c r="E3831" s="8">
        <v>225</v>
      </c>
      <c r="F3831" s="8">
        <f t="shared" si="361"/>
        <v>163</v>
      </c>
      <c r="G3831" t="s">
        <v>8218</v>
      </c>
      <c r="H3831" t="s">
        <v>8223</v>
      </c>
      <c r="I3831" t="s">
        <v>8245</v>
      </c>
      <c r="J3831">
        <v>1464371211</v>
      </c>
      <c r="K3831">
        <v>1463161611</v>
      </c>
      <c r="L3831" t="b">
        <v>0</v>
      </c>
      <c r="M3831">
        <v>3</v>
      </c>
      <c r="N3831" t="b">
        <v>1</v>
      </c>
      <c r="O3831" t="s">
        <v>8269</v>
      </c>
      <c r="P3831">
        <f t="shared" si="362"/>
        <v>225</v>
      </c>
      <c r="Q3831">
        <f t="shared" si="363"/>
        <v>75</v>
      </c>
      <c r="R3831" s="10" t="s">
        <v>8314</v>
      </c>
      <c r="S3831" t="s">
        <v>8315</v>
      </c>
      <c r="T3831" s="14">
        <f t="shared" si="364"/>
        <v>42503.740868055553</v>
      </c>
      <c r="U3831" s="14">
        <f t="shared" si="365"/>
        <v>42517.740868055553</v>
      </c>
      <c r="V3831">
        <f t="shared" si="366"/>
        <v>2016</v>
      </c>
    </row>
    <row r="3832" spans="1:22" ht="45" x14ac:dyDescent="0.25">
      <c r="A3832">
        <v>2976</v>
      </c>
      <c r="B3832" s="3" t="s">
        <v>2976</v>
      </c>
      <c r="C3832" s="3" t="s">
        <v>7086</v>
      </c>
      <c r="D3832" s="6">
        <v>70</v>
      </c>
      <c r="E3832" s="8">
        <v>120</v>
      </c>
      <c r="F3832" s="8">
        <f t="shared" si="361"/>
        <v>95</v>
      </c>
      <c r="G3832" t="s">
        <v>8218</v>
      </c>
      <c r="H3832" t="s">
        <v>8224</v>
      </c>
      <c r="I3832" t="s">
        <v>8246</v>
      </c>
      <c r="J3832">
        <v>1457870400</v>
      </c>
      <c r="K3832">
        <v>1456421530</v>
      </c>
      <c r="L3832" t="b">
        <v>0</v>
      </c>
      <c r="M3832">
        <v>14</v>
      </c>
      <c r="N3832" t="b">
        <v>1</v>
      </c>
      <c r="O3832" t="s">
        <v>8269</v>
      </c>
      <c r="P3832">
        <f t="shared" si="362"/>
        <v>171</v>
      </c>
      <c r="Q3832">
        <f t="shared" si="363"/>
        <v>8.57</v>
      </c>
      <c r="R3832" s="10" t="s">
        <v>8314</v>
      </c>
      <c r="S3832" t="s">
        <v>8315</v>
      </c>
      <c r="T3832" s="14">
        <f t="shared" si="364"/>
        <v>42425.730671296296</v>
      </c>
      <c r="U3832" s="14">
        <f t="shared" si="365"/>
        <v>42442.5</v>
      </c>
      <c r="V3832">
        <f t="shared" si="366"/>
        <v>2016</v>
      </c>
    </row>
    <row r="3833" spans="1:22" ht="60" x14ac:dyDescent="0.25">
      <c r="A3833">
        <v>2794</v>
      </c>
      <c r="B3833" s="3" t="s">
        <v>2794</v>
      </c>
      <c r="C3833" s="3" t="s">
        <v>6904</v>
      </c>
      <c r="D3833" s="6">
        <v>50</v>
      </c>
      <c r="E3833" s="8">
        <v>75</v>
      </c>
      <c r="F3833" s="8">
        <f t="shared" si="361"/>
        <v>63</v>
      </c>
      <c r="G3833" t="s">
        <v>8218</v>
      </c>
      <c r="H3833" t="s">
        <v>8224</v>
      </c>
      <c r="I3833" t="s">
        <v>8246</v>
      </c>
      <c r="J3833">
        <v>1457031600</v>
      </c>
      <c r="K3833">
        <v>1455640559</v>
      </c>
      <c r="L3833" t="b">
        <v>0</v>
      </c>
      <c r="M3833">
        <v>3</v>
      </c>
      <c r="N3833" t="b">
        <v>1</v>
      </c>
      <c r="O3833" t="s">
        <v>8269</v>
      </c>
      <c r="P3833">
        <f t="shared" si="362"/>
        <v>150</v>
      </c>
      <c r="Q3833">
        <f t="shared" si="363"/>
        <v>25</v>
      </c>
      <c r="R3833" s="10" t="s">
        <v>8314</v>
      </c>
      <c r="S3833" t="s">
        <v>8315</v>
      </c>
      <c r="T3833" s="14">
        <f t="shared" si="364"/>
        <v>42416.691655092596</v>
      </c>
      <c r="U3833" s="14">
        <f t="shared" si="365"/>
        <v>42432.791666666672</v>
      </c>
      <c r="V3833">
        <f t="shared" si="366"/>
        <v>2016</v>
      </c>
    </row>
    <row r="3834" spans="1:22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 t="shared" si="361"/>
        <v>1228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362"/>
        <v>105</v>
      </c>
      <c r="Q3834">
        <f t="shared" si="363"/>
        <v>139.56</v>
      </c>
      <c r="R3834" s="10" t="s">
        <v>8314</v>
      </c>
      <c r="S3834" t="s">
        <v>8315</v>
      </c>
      <c r="T3834" s="14">
        <f t="shared" si="364"/>
        <v>42375.114988425921</v>
      </c>
      <c r="U3834" s="14">
        <f t="shared" si="365"/>
        <v>42420.114988425921</v>
      </c>
      <c r="V3834">
        <f t="shared" si="366"/>
        <v>2016</v>
      </c>
    </row>
    <row r="3835" spans="1:22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 t="shared" si="361"/>
        <v>1300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362"/>
        <v>117</v>
      </c>
      <c r="Q3835">
        <f t="shared" si="363"/>
        <v>70</v>
      </c>
      <c r="R3835" s="10" t="s">
        <v>8314</v>
      </c>
      <c r="S3835" t="s">
        <v>8315</v>
      </c>
      <c r="T3835" s="14">
        <f t="shared" si="364"/>
        <v>41963.872361111105</v>
      </c>
      <c r="U3835" s="14">
        <f t="shared" si="365"/>
        <v>41974.797916666663</v>
      </c>
      <c r="V3835">
        <f t="shared" si="366"/>
        <v>2014</v>
      </c>
    </row>
    <row r="3836" spans="1:22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 t="shared" si="361"/>
        <v>3136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362"/>
        <v>109</v>
      </c>
      <c r="Q3836">
        <f t="shared" si="363"/>
        <v>57.39</v>
      </c>
      <c r="R3836" s="10" t="s">
        <v>8314</v>
      </c>
      <c r="S3836" t="s">
        <v>8315</v>
      </c>
      <c r="T3836" s="14">
        <f t="shared" si="364"/>
        <v>42143.445219907408</v>
      </c>
      <c r="U3836" s="14">
        <f t="shared" si="365"/>
        <v>42173.445219907408</v>
      </c>
      <c r="V3836">
        <f t="shared" si="366"/>
        <v>2015</v>
      </c>
    </row>
    <row r="3837" spans="1:22" ht="60" x14ac:dyDescent="0.25">
      <c r="A3837">
        <v>3675</v>
      </c>
      <c r="B3837" s="3" t="s">
        <v>3672</v>
      </c>
      <c r="C3837" s="3" t="s">
        <v>7785</v>
      </c>
      <c r="D3837" s="6">
        <v>50</v>
      </c>
      <c r="E3837" s="8">
        <v>70</v>
      </c>
      <c r="F3837" s="8">
        <f t="shared" si="361"/>
        <v>60</v>
      </c>
      <c r="G3837" t="s">
        <v>8218</v>
      </c>
      <c r="H3837" t="s">
        <v>8224</v>
      </c>
      <c r="I3837" t="s">
        <v>8246</v>
      </c>
      <c r="J3837">
        <v>1463353200</v>
      </c>
      <c r="K3837">
        <v>1462285182</v>
      </c>
      <c r="L3837" t="b">
        <v>0</v>
      </c>
      <c r="M3837">
        <v>3</v>
      </c>
      <c r="N3837" t="b">
        <v>1</v>
      </c>
      <c r="O3837" t="s">
        <v>8269</v>
      </c>
      <c r="P3837">
        <f t="shared" si="362"/>
        <v>140</v>
      </c>
      <c r="Q3837">
        <f t="shared" si="363"/>
        <v>23.33</v>
      </c>
      <c r="R3837" s="10" t="s">
        <v>8314</v>
      </c>
      <c r="S3837" t="s">
        <v>8315</v>
      </c>
      <c r="T3837" s="14">
        <f t="shared" si="364"/>
        <v>42493.597013888888</v>
      </c>
      <c r="U3837" s="14">
        <f t="shared" si="365"/>
        <v>42505.958333333328</v>
      </c>
      <c r="V3837">
        <f t="shared" si="366"/>
        <v>2016</v>
      </c>
    </row>
    <row r="3838" spans="1:22" ht="30" x14ac:dyDescent="0.25">
      <c r="A3838">
        <v>3600</v>
      </c>
      <c r="B3838" s="3" t="s">
        <v>3599</v>
      </c>
      <c r="C3838" s="3" t="s">
        <v>7710</v>
      </c>
      <c r="D3838" s="6">
        <v>10</v>
      </c>
      <c r="E3838" s="8">
        <v>13</v>
      </c>
      <c r="F3838" s="8">
        <f t="shared" si="361"/>
        <v>12</v>
      </c>
      <c r="G3838" t="s">
        <v>8218</v>
      </c>
      <c r="H3838" t="s">
        <v>8223</v>
      </c>
      <c r="I3838" t="s">
        <v>8245</v>
      </c>
      <c r="J3838">
        <v>1476390164</v>
      </c>
      <c r="K3838">
        <v>1473970964</v>
      </c>
      <c r="L3838" t="b">
        <v>0</v>
      </c>
      <c r="M3838">
        <v>4</v>
      </c>
      <c r="N3838" t="b">
        <v>1</v>
      </c>
      <c r="O3838" t="s">
        <v>8269</v>
      </c>
      <c r="P3838">
        <f t="shared" si="362"/>
        <v>130</v>
      </c>
      <c r="Q3838">
        <f t="shared" si="363"/>
        <v>3.25</v>
      </c>
      <c r="R3838" s="10" t="s">
        <v>8314</v>
      </c>
      <c r="S3838" t="s">
        <v>8315</v>
      </c>
      <c r="T3838" s="14">
        <f t="shared" si="364"/>
        <v>42628.849120370374</v>
      </c>
      <c r="U3838" s="14">
        <f t="shared" si="365"/>
        <v>42656.849120370374</v>
      </c>
      <c r="V3838">
        <f t="shared" si="366"/>
        <v>2016</v>
      </c>
    </row>
    <row r="3839" spans="1:22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 t="shared" si="361"/>
        <v>2021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362"/>
        <v>102</v>
      </c>
      <c r="Q3839">
        <f t="shared" si="363"/>
        <v>120.12</v>
      </c>
      <c r="R3839" s="10" t="s">
        <v>8314</v>
      </c>
      <c r="S3839" t="s">
        <v>8315</v>
      </c>
      <c r="T3839" s="14">
        <f t="shared" si="364"/>
        <v>42152.765717592592</v>
      </c>
      <c r="U3839" s="14">
        <f t="shared" si="365"/>
        <v>42188.765717592592</v>
      </c>
      <c r="V3839">
        <f t="shared" si="366"/>
        <v>2015</v>
      </c>
    </row>
    <row r="3840" spans="1:22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 t="shared" si="361"/>
        <v>100412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362"/>
        <v>101</v>
      </c>
      <c r="Q3840">
        <f t="shared" si="363"/>
        <v>1008.24</v>
      </c>
      <c r="R3840" s="10" t="s">
        <v>8314</v>
      </c>
      <c r="S3840" t="s">
        <v>8315</v>
      </c>
      <c r="T3840" s="14">
        <f t="shared" si="364"/>
        <v>42116.710752314815</v>
      </c>
      <c r="U3840" s="14">
        <f t="shared" si="365"/>
        <v>42146.710752314815</v>
      </c>
      <c r="V3840">
        <f t="shared" si="366"/>
        <v>2015</v>
      </c>
    </row>
    <row r="3841" spans="1:22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 t="shared" si="361"/>
        <v>2013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362"/>
        <v>101</v>
      </c>
      <c r="Q3841">
        <f t="shared" si="363"/>
        <v>63.28</v>
      </c>
      <c r="R3841" s="10" t="s">
        <v>8314</v>
      </c>
      <c r="S3841" t="s">
        <v>8315</v>
      </c>
      <c r="T3841" s="14">
        <f t="shared" si="364"/>
        <v>42155.142638888887</v>
      </c>
      <c r="U3841" s="14">
        <f t="shared" si="365"/>
        <v>42215.142638888887</v>
      </c>
      <c r="V3841">
        <f t="shared" si="366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 t="shared" si="361"/>
        <v>33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362"/>
        <v>6500</v>
      </c>
      <c r="Q3842">
        <f t="shared" si="363"/>
        <v>21.67</v>
      </c>
      <c r="R3842" s="10" t="s">
        <v>8314</v>
      </c>
      <c r="S3842" t="s">
        <v>8315</v>
      </c>
      <c r="T3842" s="14">
        <f t="shared" si="364"/>
        <v>42432.701724537037</v>
      </c>
      <c r="U3842" s="14">
        <f t="shared" si="365"/>
        <v>42457.660057870366</v>
      </c>
      <c r="V3842">
        <f t="shared" si="366"/>
        <v>2016</v>
      </c>
    </row>
    <row r="3843" spans="1:22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 t="shared" ref="F3843:F3906" si="367">ROUND(AVERAGE(D3843:E3843),0)</f>
        <v>5436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5" si="368">ROUND(E3843/D3843*100,0)</f>
        <v>9</v>
      </c>
      <c r="Q3843">
        <f t="shared" ref="Q3843:Q3905" si="369">IFERROR(ROUND(E3843/M3843,2),0)</f>
        <v>25.65</v>
      </c>
      <c r="R3843" s="10" t="s">
        <v>8314</v>
      </c>
      <c r="S3843" t="s">
        <v>8315</v>
      </c>
      <c r="T3843" s="14">
        <f t="shared" ref="T3843:T3906" si="370">(((K3843/60)/60)/24)+DATE(1970,1,1)</f>
        <v>41780.785729166666</v>
      </c>
      <c r="U3843" s="14">
        <f t="shared" ref="U3843:U3906" si="371">(((J3843/60)/60)/24)+DATE(1970,1,1)</f>
        <v>41840.785729166666</v>
      </c>
      <c r="V3843">
        <f t="shared" ref="V3843:V3851" si="372">YEAR(T3843)</f>
        <v>2014</v>
      </c>
    </row>
    <row r="3844" spans="1:22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 t="shared" si="367"/>
        <v>3049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68"/>
        <v>22</v>
      </c>
      <c r="Q3844">
        <f t="shared" si="369"/>
        <v>47.7</v>
      </c>
      <c r="R3844" s="10" t="s">
        <v>8314</v>
      </c>
      <c r="S3844" t="s">
        <v>8315</v>
      </c>
      <c r="T3844" s="14">
        <f t="shared" si="370"/>
        <v>41740.493657407409</v>
      </c>
      <c r="U3844" s="14">
        <f t="shared" si="371"/>
        <v>41770.493657407409</v>
      </c>
      <c r="V3844">
        <f t="shared" si="372"/>
        <v>2014</v>
      </c>
    </row>
    <row r="3845" spans="1:22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 t="shared" si="367"/>
        <v>3033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68"/>
        <v>21</v>
      </c>
      <c r="Q3845">
        <f t="shared" si="369"/>
        <v>56.05</v>
      </c>
      <c r="R3845" s="10" t="s">
        <v>8314</v>
      </c>
      <c r="S3845" t="s">
        <v>8315</v>
      </c>
      <c r="T3845" s="14">
        <f t="shared" si="370"/>
        <v>41766.072500000002</v>
      </c>
      <c r="U3845" s="14">
        <f t="shared" si="371"/>
        <v>41791.072500000002</v>
      </c>
      <c r="V3845">
        <f t="shared" si="372"/>
        <v>2014</v>
      </c>
    </row>
    <row r="3846" spans="1:22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 t="shared" si="367"/>
        <v>6933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68"/>
        <v>41</v>
      </c>
      <c r="Q3846">
        <f t="shared" si="369"/>
        <v>81.319999999999993</v>
      </c>
      <c r="R3846" s="10" t="s">
        <v>8314</v>
      </c>
      <c r="S3846" t="s">
        <v>8315</v>
      </c>
      <c r="T3846" s="14">
        <f t="shared" si="370"/>
        <v>41766.617291666669</v>
      </c>
      <c r="U3846" s="14">
        <f t="shared" si="371"/>
        <v>41793.290972222225</v>
      </c>
      <c r="V3846">
        <f t="shared" si="372"/>
        <v>2014</v>
      </c>
    </row>
    <row r="3847" spans="1:22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 t="shared" si="367"/>
        <v>20421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68"/>
        <v>2</v>
      </c>
      <c r="Q3847">
        <f t="shared" si="369"/>
        <v>70.17</v>
      </c>
      <c r="R3847" s="10" t="s">
        <v>8314</v>
      </c>
      <c r="S3847" t="s">
        <v>8315</v>
      </c>
      <c r="T3847" s="14">
        <f t="shared" si="370"/>
        <v>42248.627013888887</v>
      </c>
      <c r="U3847" s="14">
        <f t="shared" si="371"/>
        <v>42278.627013888887</v>
      </c>
      <c r="V3847">
        <f t="shared" si="372"/>
        <v>2015</v>
      </c>
    </row>
    <row r="3848" spans="1:22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 t="shared" si="367"/>
        <v>3595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68"/>
        <v>3</v>
      </c>
      <c r="Q3848">
        <f t="shared" si="369"/>
        <v>23.63</v>
      </c>
      <c r="R3848" s="10" t="s">
        <v>8314</v>
      </c>
      <c r="S3848" t="s">
        <v>8315</v>
      </c>
      <c r="T3848" s="14">
        <f t="shared" si="370"/>
        <v>41885.221550925926</v>
      </c>
      <c r="U3848" s="14">
        <f t="shared" si="371"/>
        <v>41916.290972222225</v>
      </c>
      <c r="V3848">
        <f t="shared" si="372"/>
        <v>2014</v>
      </c>
    </row>
    <row r="3849" spans="1:22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 t="shared" si="367"/>
        <v>6099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68"/>
        <v>16</v>
      </c>
      <c r="Q3849">
        <f t="shared" si="369"/>
        <v>188.56</v>
      </c>
      <c r="R3849" s="10" t="s">
        <v>8314</v>
      </c>
      <c r="S3849" t="s">
        <v>8315</v>
      </c>
      <c r="T3849" s="14">
        <f t="shared" si="370"/>
        <v>42159.224432870367</v>
      </c>
      <c r="U3849" s="14">
        <f t="shared" si="371"/>
        <v>42204.224432870367</v>
      </c>
      <c r="V3849">
        <f t="shared" si="372"/>
        <v>2015</v>
      </c>
    </row>
    <row r="3850" spans="1:22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 t="shared" si="367"/>
        <v>7565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68"/>
        <v>16</v>
      </c>
      <c r="Q3850">
        <f t="shared" si="369"/>
        <v>49.51</v>
      </c>
      <c r="R3850" s="10" t="s">
        <v>8314</v>
      </c>
      <c r="S3850" t="s">
        <v>8315</v>
      </c>
      <c r="T3850" s="14">
        <f t="shared" si="370"/>
        <v>42265.817002314812</v>
      </c>
      <c r="U3850" s="14">
        <f t="shared" si="371"/>
        <v>42295.817002314812</v>
      </c>
      <c r="V3850">
        <f t="shared" si="372"/>
        <v>2015</v>
      </c>
    </row>
    <row r="3851" spans="1:22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 t="shared" si="367"/>
        <v>16057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68"/>
        <v>7</v>
      </c>
      <c r="Q3851">
        <f t="shared" si="369"/>
        <v>75.459999999999994</v>
      </c>
      <c r="R3851" s="10" t="s">
        <v>8314</v>
      </c>
      <c r="S3851" t="s">
        <v>8315</v>
      </c>
      <c r="T3851" s="14">
        <f t="shared" si="370"/>
        <v>42136.767175925925</v>
      </c>
      <c r="U3851" s="14">
        <f t="shared" si="371"/>
        <v>42166.767175925925</v>
      </c>
      <c r="V3851">
        <f t="shared" si="372"/>
        <v>2015</v>
      </c>
    </row>
    <row r="3852" spans="1:22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 t="shared" si="367"/>
        <v>519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68"/>
        <v>4</v>
      </c>
      <c r="Q3852">
        <f t="shared" si="369"/>
        <v>9.5</v>
      </c>
      <c r="R3852" s="10" t="s">
        <v>8314</v>
      </c>
      <c r="S3852" t="s">
        <v>8315</v>
      </c>
      <c r="T3852" s="14">
        <f t="shared" si="370"/>
        <v>41975.124340277776</v>
      </c>
      <c r="U3852" s="14">
        <f t="shared" si="371"/>
        <v>42005.124340277776</v>
      </c>
      <c r="V3852">
        <f t="shared" ref="V3852:V3915" si="373">YEAR(T3852)</f>
        <v>2014</v>
      </c>
    </row>
    <row r="3853" spans="1:22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 t="shared" si="367"/>
        <v>1676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68"/>
        <v>34</v>
      </c>
      <c r="Q3853">
        <f t="shared" si="369"/>
        <v>35.5</v>
      </c>
      <c r="R3853" s="10" t="s">
        <v>8314</v>
      </c>
      <c r="S3853" t="s">
        <v>8315</v>
      </c>
      <c r="T3853" s="14">
        <f t="shared" si="370"/>
        <v>42172.439571759256</v>
      </c>
      <c r="U3853" s="14">
        <f t="shared" si="371"/>
        <v>42202.439571759256</v>
      </c>
      <c r="V3853">
        <f t="shared" si="373"/>
        <v>2015</v>
      </c>
    </row>
    <row r="3854" spans="1:22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 t="shared" si="367"/>
        <v>5010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68"/>
        <v>0</v>
      </c>
      <c r="Q3854">
        <f t="shared" si="369"/>
        <v>10</v>
      </c>
      <c r="R3854" s="10" t="s">
        <v>8314</v>
      </c>
      <c r="S3854" t="s">
        <v>8315</v>
      </c>
      <c r="T3854" s="14">
        <f t="shared" si="370"/>
        <v>42065.190694444449</v>
      </c>
      <c r="U3854" s="14">
        <f t="shared" si="371"/>
        <v>42090.149027777778</v>
      </c>
      <c r="V3854">
        <f t="shared" si="373"/>
        <v>2015</v>
      </c>
    </row>
    <row r="3855" spans="1:22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 t="shared" si="367"/>
        <v>50013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68"/>
        <v>0</v>
      </c>
      <c r="Q3855">
        <f t="shared" si="369"/>
        <v>13</v>
      </c>
      <c r="R3855" s="10" t="s">
        <v>8314</v>
      </c>
      <c r="S3855" t="s">
        <v>8315</v>
      </c>
      <c r="T3855" s="14">
        <f t="shared" si="370"/>
        <v>41848.84002314815</v>
      </c>
      <c r="U3855" s="14">
        <f t="shared" si="371"/>
        <v>41883.84002314815</v>
      </c>
      <c r="V3855">
        <f t="shared" si="373"/>
        <v>2014</v>
      </c>
    </row>
    <row r="3856" spans="1:22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 t="shared" si="367"/>
        <v>6394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68"/>
        <v>16</v>
      </c>
      <c r="Q3856">
        <f t="shared" si="369"/>
        <v>89.4</v>
      </c>
      <c r="R3856" s="10" t="s">
        <v>8314</v>
      </c>
      <c r="S3856" t="s">
        <v>8315</v>
      </c>
      <c r="T3856" s="14">
        <f t="shared" si="370"/>
        <v>42103.884930555556</v>
      </c>
      <c r="U3856" s="14">
        <f t="shared" si="371"/>
        <v>42133.884930555556</v>
      </c>
      <c r="V3856">
        <f t="shared" si="373"/>
        <v>2015</v>
      </c>
    </row>
    <row r="3857" spans="1:22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 t="shared" si="367"/>
        <v>513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68"/>
        <v>3</v>
      </c>
      <c r="Q3857">
        <f t="shared" si="369"/>
        <v>25</v>
      </c>
      <c r="R3857" s="10" t="s">
        <v>8314</v>
      </c>
      <c r="S3857" t="s">
        <v>8315</v>
      </c>
      <c r="T3857" s="14">
        <f t="shared" si="370"/>
        <v>42059.970729166671</v>
      </c>
      <c r="U3857" s="14">
        <f t="shared" si="371"/>
        <v>42089.929062499999</v>
      </c>
      <c r="V3857">
        <f t="shared" si="373"/>
        <v>2015</v>
      </c>
    </row>
    <row r="3858" spans="1:22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 t="shared" si="367"/>
        <v>2501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68"/>
        <v>0</v>
      </c>
      <c r="Q3858">
        <f t="shared" si="369"/>
        <v>1</v>
      </c>
      <c r="R3858" s="10" t="s">
        <v>8314</v>
      </c>
      <c r="S3858" t="s">
        <v>8315</v>
      </c>
      <c r="T3858" s="14">
        <f t="shared" si="370"/>
        <v>42041.743090277778</v>
      </c>
      <c r="U3858" s="14">
        <f t="shared" si="371"/>
        <v>42071.701423611114</v>
      </c>
      <c r="V3858">
        <f t="shared" si="373"/>
        <v>2015</v>
      </c>
    </row>
    <row r="3859" spans="1:22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 t="shared" si="367"/>
        <v>2630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68"/>
        <v>5</v>
      </c>
      <c r="Q3859">
        <f t="shared" si="369"/>
        <v>65</v>
      </c>
      <c r="R3859" s="10" t="s">
        <v>8314</v>
      </c>
      <c r="S3859" t="s">
        <v>8315</v>
      </c>
      <c r="T3859" s="14">
        <f t="shared" si="370"/>
        <v>41829.73715277778</v>
      </c>
      <c r="U3859" s="14">
        <f t="shared" si="371"/>
        <v>41852.716666666667</v>
      </c>
      <c r="V3859">
        <f t="shared" si="373"/>
        <v>2014</v>
      </c>
    </row>
    <row r="3860" spans="1:22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 t="shared" si="367"/>
        <v>255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68"/>
        <v>2</v>
      </c>
      <c r="Q3860">
        <f t="shared" si="369"/>
        <v>10</v>
      </c>
      <c r="R3860" s="10" t="s">
        <v>8314</v>
      </c>
      <c r="S3860" t="s">
        <v>8315</v>
      </c>
      <c r="T3860" s="14">
        <f t="shared" si="370"/>
        <v>42128.431064814817</v>
      </c>
      <c r="U3860" s="14">
        <f t="shared" si="371"/>
        <v>42146.875</v>
      </c>
      <c r="V3860">
        <f t="shared" si="373"/>
        <v>2015</v>
      </c>
    </row>
    <row r="3861" spans="1:22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 t="shared" si="367"/>
        <v>1251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68"/>
        <v>0</v>
      </c>
      <c r="Q3861">
        <f t="shared" si="369"/>
        <v>1</v>
      </c>
      <c r="R3861" s="10" t="s">
        <v>8314</v>
      </c>
      <c r="S3861" t="s">
        <v>8315</v>
      </c>
      <c r="T3861" s="14">
        <f t="shared" si="370"/>
        <v>41789.893599537041</v>
      </c>
      <c r="U3861" s="14">
        <f t="shared" si="371"/>
        <v>41815.875</v>
      </c>
      <c r="V3861">
        <f t="shared" si="373"/>
        <v>2014</v>
      </c>
    </row>
    <row r="3862" spans="1:22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 t="shared" si="367"/>
        <v>3530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68"/>
        <v>18</v>
      </c>
      <c r="Q3862">
        <f t="shared" si="369"/>
        <v>81.540000000000006</v>
      </c>
      <c r="R3862" s="10" t="s">
        <v>8314</v>
      </c>
      <c r="S3862" t="s">
        <v>8315</v>
      </c>
      <c r="T3862" s="14">
        <f t="shared" si="370"/>
        <v>41833.660995370366</v>
      </c>
      <c r="U3862" s="14">
        <f t="shared" si="371"/>
        <v>41863.660995370366</v>
      </c>
      <c r="V3862">
        <f t="shared" si="373"/>
        <v>2014</v>
      </c>
    </row>
    <row r="3863" spans="1:22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 t="shared" si="367"/>
        <v>1050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68"/>
        <v>5</v>
      </c>
      <c r="Q3863">
        <f t="shared" si="369"/>
        <v>100</v>
      </c>
      <c r="R3863" s="10" t="s">
        <v>8314</v>
      </c>
      <c r="S3863" t="s">
        <v>8315</v>
      </c>
      <c r="T3863" s="14">
        <f t="shared" si="370"/>
        <v>41914.590011574073</v>
      </c>
      <c r="U3863" s="14">
        <f t="shared" si="371"/>
        <v>41955.907638888893</v>
      </c>
      <c r="V3863">
        <f t="shared" si="373"/>
        <v>2014</v>
      </c>
    </row>
    <row r="3864" spans="1:22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 t="shared" si="367"/>
        <v>3751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68"/>
        <v>0</v>
      </c>
      <c r="Q3864">
        <f t="shared" si="369"/>
        <v>1</v>
      </c>
      <c r="R3864" s="10" t="s">
        <v>8314</v>
      </c>
      <c r="S3864" t="s">
        <v>8315</v>
      </c>
      <c r="T3864" s="14">
        <f t="shared" si="370"/>
        <v>42611.261064814811</v>
      </c>
      <c r="U3864" s="14">
        <f t="shared" si="371"/>
        <v>42625.707638888889</v>
      </c>
      <c r="V3864">
        <f t="shared" si="373"/>
        <v>2016</v>
      </c>
    </row>
    <row r="3865" spans="1:22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>
        <f t="shared" si="367"/>
        <v>3000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68"/>
        <v>0</v>
      </c>
      <c r="Q3865">
        <f t="shared" si="369"/>
        <v>0</v>
      </c>
      <c r="R3865" s="10" t="s">
        <v>8314</v>
      </c>
      <c r="S3865" t="s">
        <v>8315</v>
      </c>
      <c r="T3865" s="14">
        <f t="shared" si="370"/>
        <v>42253.633159722223</v>
      </c>
      <c r="U3865" s="14">
        <f t="shared" si="371"/>
        <v>42313.674826388888</v>
      </c>
      <c r="V3865">
        <f t="shared" si="373"/>
        <v>2015</v>
      </c>
    </row>
    <row r="3866" spans="1:22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 t="shared" si="367"/>
        <v>2530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68"/>
        <v>1</v>
      </c>
      <c r="Q3866">
        <f t="shared" si="369"/>
        <v>20</v>
      </c>
      <c r="R3866" s="10" t="s">
        <v>8314</v>
      </c>
      <c r="S3866" t="s">
        <v>8315</v>
      </c>
      <c r="T3866" s="14">
        <f t="shared" si="370"/>
        <v>42295.891828703709</v>
      </c>
      <c r="U3866" s="14">
        <f t="shared" si="371"/>
        <v>42325.933495370366</v>
      </c>
      <c r="V3866">
        <f t="shared" si="373"/>
        <v>2015</v>
      </c>
    </row>
    <row r="3867" spans="1:22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 t="shared" si="367"/>
        <v>1532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68"/>
        <v>27</v>
      </c>
      <c r="Q3867">
        <f t="shared" si="369"/>
        <v>46.43</v>
      </c>
      <c r="R3867" s="10" t="s">
        <v>8314</v>
      </c>
      <c r="S3867" t="s">
        <v>8315</v>
      </c>
      <c r="T3867" s="14">
        <f t="shared" si="370"/>
        <v>41841.651597222226</v>
      </c>
      <c r="U3867" s="14">
        <f t="shared" si="371"/>
        <v>41881.229166666664</v>
      </c>
      <c r="V3867">
        <f t="shared" si="373"/>
        <v>2014</v>
      </c>
    </row>
    <row r="3868" spans="1:22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 t="shared" si="367"/>
        <v>1006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68"/>
        <v>1</v>
      </c>
      <c r="Q3868">
        <f t="shared" si="369"/>
        <v>5.5</v>
      </c>
      <c r="R3868" s="10" t="s">
        <v>8314</v>
      </c>
      <c r="S3868" t="s">
        <v>8315</v>
      </c>
      <c r="T3868" s="14">
        <f t="shared" si="370"/>
        <v>42402.947002314817</v>
      </c>
      <c r="U3868" s="14">
        <f t="shared" si="371"/>
        <v>42452.145138888889</v>
      </c>
      <c r="V3868">
        <f t="shared" si="373"/>
        <v>2016</v>
      </c>
    </row>
    <row r="3869" spans="1:22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 t="shared" si="367"/>
        <v>1126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68"/>
        <v>13</v>
      </c>
      <c r="Q3869">
        <f t="shared" si="369"/>
        <v>50.2</v>
      </c>
      <c r="R3869" s="10" t="s">
        <v>8314</v>
      </c>
      <c r="S3869" t="s">
        <v>8315</v>
      </c>
      <c r="T3869" s="14">
        <f t="shared" si="370"/>
        <v>42509.814108796301</v>
      </c>
      <c r="U3869" s="14">
        <f t="shared" si="371"/>
        <v>42539.814108796301</v>
      </c>
      <c r="V3869">
        <f t="shared" si="373"/>
        <v>2016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8">
        <f t="shared" si="367"/>
        <v>2505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68"/>
        <v>0</v>
      </c>
      <c r="Q3870">
        <f t="shared" si="369"/>
        <v>10</v>
      </c>
      <c r="R3870" s="10" t="s">
        <v>8314</v>
      </c>
      <c r="S3870" t="s">
        <v>8356</v>
      </c>
      <c r="T3870" s="14">
        <f t="shared" si="370"/>
        <v>41865.659780092588</v>
      </c>
      <c r="U3870" s="14">
        <f t="shared" si="371"/>
        <v>41890.659780092588</v>
      </c>
      <c r="V3870">
        <f t="shared" si="373"/>
        <v>2014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 t="shared" si="367"/>
        <v>6782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68"/>
        <v>3</v>
      </c>
      <c r="Q3871">
        <f t="shared" si="369"/>
        <v>30.13</v>
      </c>
      <c r="R3871" s="10" t="s">
        <v>8314</v>
      </c>
      <c r="S3871" t="s">
        <v>8356</v>
      </c>
      <c r="T3871" s="14">
        <f t="shared" si="370"/>
        <v>42047.724444444444</v>
      </c>
      <c r="U3871" s="14">
        <f t="shared" si="371"/>
        <v>42077.132638888885</v>
      </c>
      <c r="V3871">
        <f t="shared" si="373"/>
        <v>2015</v>
      </c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 t="shared" si="367"/>
        <v>5750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68"/>
        <v>15</v>
      </c>
      <c r="Q3872">
        <f t="shared" si="369"/>
        <v>150</v>
      </c>
      <c r="R3872" s="10" t="s">
        <v>8314</v>
      </c>
      <c r="S3872" t="s">
        <v>8356</v>
      </c>
      <c r="T3872" s="14">
        <f t="shared" si="370"/>
        <v>41793.17219907407</v>
      </c>
      <c r="U3872" s="14">
        <f t="shared" si="371"/>
        <v>41823.17219907407</v>
      </c>
      <c r="V3872">
        <f t="shared" si="373"/>
        <v>2014</v>
      </c>
    </row>
    <row r="3873" spans="1:22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 t="shared" si="367"/>
        <v>770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68"/>
        <v>3</v>
      </c>
      <c r="Q3873">
        <f t="shared" si="369"/>
        <v>13.33</v>
      </c>
      <c r="R3873" s="10" t="s">
        <v>8314</v>
      </c>
      <c r="S3873" t="s">
        <v>8356</v>
      </c>
      <c r="T3873" s="14">
        <f t="shared" si="370"/>
        <v>42763.780671296292</v>
      </c>
      <c r="U3873" s="14">
        <f t="shared" si="371"/>
        <v>42823.739004629635</v>
      </c>
      <c r="V3873">
        <f t="shared" si="373"/>
        <v>2017</v>
      </c>
    </row>
    <row r="3874" spans="1:22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>
        <f t="shared" si="367"/>
        <v>7500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68"/>
        <v>0</v>
      </c>
      <c r="Q3874">
        <f t="shared" si="369"/>
        <v>0</v>
      </c>
      <c r="R3874" s="10" t="s">
        <v>8314</v>
      </c>
      <c r="S3874" t="s">
        <v>8356</v>
      </c>
      <c r="T3874" s="14">
        <f t="shared" si="370"/>
        <v>42180.145787037036</v>
      </c>
      <c r="U3874" s="14">
        <f t="shared" si="371"/>
        <v>42230.145787037036</v>
      </c>
      <c r="V3874">
        <f t="shared" si="373"/>
        <v>2015</v>
      </c>
    </row>
    <row r="3875" spans="1:22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>
        <f t="shared" si="367"/>
        <v>2750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68"/>
        <v>0</v>
      </c>
      <c r="Q3875">
        <f t="shared" si="369"/>
        <v>0</v>
      </c>
      <c r="R3875" s="10" t="s">
        <v>8314</v>
      </c>
      <c r="S3875" t="s">
        <v>8356</v>
      </c>
      <c r="T3875" s="14">
        <f t="shared" si="370"/>
        <v>42255.696006944447</v>
      </c>
      <c r="U3875" s="14">
        <f t="shared" si="371"/>
        <v>42285.696006944447</v>
      </c>
      <c r="V3875">
        <f t="shared" si="373"/>
        <v>2015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>
        <f t="shared" si="367"/>
        <v>310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68"/>
        <v>0</v>
      </c>
      <c r="Q3876">
        <f t="shared" si="369"/>
        <v>0</v>
      </c>
      <c r="R3876" s="10" t="s">
        <v>8314</v>
      </c>
      <c r="S3876" t="s">
        <v>8356</v>
      </c>
      <c r="T3876" s="14">
        <f t="shared" si="370"/>
        <v>42007.016458333332</v>
      </c>
      <c r="U3876" s="14">
        <f t="shared" si="371"/>
        <v>42028.041666666672</v>
      </c>
      <c r="V3876">
        <f t="shared" si="373"/>
        <v>2015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>
        <f t="shared" si="367"/>
        <v>15000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68"/>
        <v>0</v>
      </c>
      <c r="Q3877">
        <f t="shared" si="369"/>
        <v>0</v>
      </c>
      <c r="R3877" s="10" t="s">
        <v>8314</v>
      </c>
      <c r="S3877" t="s">
        <v>8356</v>
      </c>
      <c r="T3877" s="14">
        <f t="shared" si="370"/>
        <v>42615.346817129626</v>
      </c>
      <c r="U3877" s="14">
        <f t="shared" si="371"/>
        <v>42616.416666666672</v>
      </c>
      <c r="V3877">
        <f t="shared" si="373"/>
        <v>2016</v>
      </c>
    </row>
    <row r="3878" spans="1:22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8">
        <f t="shared" si="367"/>
        <v>2980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68"/>
        <v>53</v>
      </c>
      <c r="Q3878">
        <f t="shared" si="369"/>
        <v>44.76</v>
      </c>
      <c r="R3878" s="10" t="s">
        <v>8314</v>
      </c>
      <c r="S3878" t="s">
        <v>8356</v>
      </c>
      <c r="T3878" s="14">
        <f t="shared" si="370"/>
        <v>42372.624166666668</v>
      </c>
      <c r="U3878" s="14">
        <f t="shared" si="371"/>
        <v>42402.624166666668</v>
      </c>
      <c r="V3878">
        <f t="shared" si="373"/>
        <v>2016</v>
      </c>
    </row>
    <row r="3879" spans="1:22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 t="shared" si="367"/>
        <v>13121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68"/>
        <v>5</v>
      </c>
      <c r="Q3879">
        <f t="shared" si="369"/>
        <v>88.64</v>
      </c>
      <c r="R3879" s="10" t="s">
        <v>8314</v>
      </c>
      <c r="S3879" t="s">
        <v>8356</v>
      </c>
      <c r="T3879" s="14">
        <f t="shared" si="370"/>
        <v>42682.67768518519</v>
      </c>
      <c r="U3879" s="14">
        <f t="shared" si="371"/>
        <v>42712.67768518519</v>
      </c>
      <c r="V3879">
        <f t="shared" si="373"/>
        <v>2016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 t="shared" si="367"/>
        <v>9005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68"/>
        <v>0</v>
      </c>
      <c r="Q3880">
        <f t="shared" si="369"/>
        <v>10</v>
      </c>
      <c r="R3880" s="10" t="s">
        <v>8314</v>
      </c>
      <c r="S3880" t="s">
        <v>8356</v>
      </c>
      <c r="T3880" s="14">
        <f t="shared" si="370"/>
        <v>42154.818819444445</v>
      </c>
      <c r="U3880" s="14">
        <f t="shared" si="371"/>
        <v>42185.165972222225</v>
      </c>
      <c r="V3880">
        <f t="shared" si="373"/>
        <v>2015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8">
        <f t="shared" si="367"/>
        <v>7500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68"/>
        <v>0</v>
      </c>
      <c r="Q3881">
        <f t="shared" si="369"/>
        <v>0</v>
      </c>
      <c r="R3881" s="10" t="s">
        <v>8314</v>
      </c>
      <c r="S3881" t="s">
        <v>8356</v>
      </c>
      <c r="T3881" s="14">
        <f t="shared" si="370"/>
        <v>41999.861064814817</v>
      </c>
      <c r="U3881" s="14">
        <f t="shared" si="371"/>
        <v>42029.861064814817</v>
      </c>
      <c r="V3881">
        <f t="shared" si="373"/>
        <v>2014</v>
      </c>
    </row>
    <row r="3882" spans="1:22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8">
        <f t="shared" si="367"/>
        <v>4240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68"/>
        <v>13</v>
      </c>
      <c r="Q3882">
        <f t="shared" si="369"/>
        <v>57.65</v>
      </c>
      <c r="R3882" s="10" t="s">
        <v>8314</v>
      </c>
      <c r="S3882" t="s">
        <v>8356</v>
      </c>
      <c r="T3882" s="14">
        <f t="shared" si="370"/>
        <v>41815.815046296295</v>
      </c>
      <c r="U3882" s="14">
        <f t="shared" si="371"/>
        <v>41850.958333333336</v>
      </c>
      <c r="V3882">
        <f t="shared" si="373"/>
        <v>2014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 t="shared" si="367"/>
        <v>263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68"/>
        <v>5</v>
      </c>
      <c r="Q3883">
        <f t="shared" si="369"/>
        <v>25</v>
      </c>
      <c r="R3883" s="10" t="s">
        <v>8314</v>
      </c>
      <c r="S3883" t="s">
        <v>8356</v>
      </c>
      <c r="T3883" s="14">
        <f t="shared" si="370"/>
        <v>42756.018506944441</v>
      </c>
      <c r="U3883" s="14">
        <f t="shared" si="371"/>
        <v>42786.018506944441</v>
      </c>
      <c r="V3883">
        <f t="shared" si="373"/>
        <v>2017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>
        <f t="shared" si="367"/>
        <v>15000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68"/>
        <v>0</v>
      </c>
      <c r="Q3884">
        <f t="shared" si="369"/>
        <v>0</v>
      </c>
      <c r="R3884" s="10" t="s">
        <v>8314</v>
      </c>
      <c r="S3884" t="s">
        <v>8356</v>
      </c>
      <c r="T3884" s="14">
        <f t="shared" si="370"/>
        <v>42373.983449074076</v>
      </c>
      <c r="U3884" s="14">
        <f t="shared" si="371"/>
        <v>42400.960416666669</v>
      </c>
      <c r="V3884">
        <f t="shared" si="373"/>
        <v>2016</v>
      </c>
    </row>
    <row r="3885" spans="1:22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8">
        <f t="shared" si="367"/>
        <v>7500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68"/>
        <v>0</v>
      </c>
      <c r="Q3885">
        <f t="shared" si="369"/>
        <v>0</v>
      </c>
      <c r="R3885" s="10" t="s">
        <v>8314</v>
      </c>
      <c r="S3885" t="s">
        <v>8356</v>
      </c>
      <c r="T3885" s="14">
        <f t="shared" si="370"/>
        <v>41854.602650462963</v>
      </c>
      <c r="U3885" s="14">
        <f t="shared" si="371"/>
        <v>41884.602650462963</v>
      </c>
      <c r="V3885">
        <f t="shared" si="373"/>
        <v>2014</v>
      </c>
    </row>
    <row r="3886" spans="1:22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>
        <f t="shared" si="367"/>
        <v>5000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68"/>
        <v>0</v>
      </c>
      <c r="Q3886">
        <f t="shared" si="369"/>
        <v>0</v>
      </c>
      <c r="R3886" s="10" t="s">
        <v>8314</v>
      </c>
      <c r="S3886" t="s">
        <v>8356</v>
      </c>
      <c r="T3886" s="14">
        <f t="shared" si="370"/>
        <v>42065.791574074072</v>
      </c>
      <c r="U3886" s="14">
        <f t="shared" si="371"/>
        <v>42090.749907407408</v>
      </c>
      <c r="V3886">
        <f t="shared" si="373"/>
        <v>2015</v>
      </c>
    </row>
    <row r="3887" spans="1:22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>
        <f t="shared" si="367"/>
        <v>187500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68"/>
        <v>0</v>
      </c>
      <c r="Q3887">
        <f t="shared" si="369"/>
        <v>0</v>
      </c>
      <c r="R3887" s="10" t="s">
        <v>8314</v>
      </c>
      <c r="S3887" t="s">
        <v>8356</v>
      </c>
      <c r="T3887" s="14">
        <f t="shared" si="370"/>
        <v>42469.951284722221</v>
      </c>
      <c r="U3887" s="14">
        <f t="shared" si="371"/>
        <v>42499.951284722221</v>
      </c>
      <c r="V3887">
        <f t="shared" si="373"/>
        <v>2016</v>
      </c>
    </row>
    <row r="3888" spans="1:22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>
        <f t="shared" si="367"/>
        <v>5000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68"/>
        <v>0</v>
      </c>
      <c r="Q3888">
        <f t="shared" si="369"/>
        <v>0</v>
      </c>
      <c r="R3888" s="10" t="s">
        <v>8314</v>
      </c>
      <c r="S3888" t="s">
        <v>8356</v>
      </c>
      <c r="T3888" s="14">
        <f t="shared" si="370"/>
        <v>41954.228032407409</v>
      </c>
      <c r="U3888" s="14">
        <f t="shared" si="371"/>
        <v>41984.228032407409</v>
      </c>
      <c r="V3888">
        <f t="shared" si="373"/>
        <v>2014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 t="shared" si="367"/>
        <v>1018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68"/>
        <v>2</v>
      </c>
      <c r="Q3889">
        <f t="shared" si="369"/>
        <v>17.5</v>
      </c>
      <c r="R3889" s="10" t="s">
        <v>8314</v>
      </c>
      <c r="S3889" t="s">
        <v>8356</v>
      </c>
      <c r="T3889" s="14">
        <f t="shared" si="370"/>
        <v>42079.857974537037</v>
      </c>
      <c r="U3889" s="14">
        <f t="shared" si="371"/>
        <v>42125.916666666672</v>
      </c>
      <c r="V3889">
        <f t="shared" si="373"/>
        <v>2015</v>
      </c>
    </row>
    <row r="3890" spans="1:22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 t="shared" si="367"/>
        <v>1271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68"/>
        <v>27</v>
      </c>
      <c r="Q3890">
        <f t="shared" si="369"/>
        <v>38.71</v>
      </c>
      <c r="R3890" s="10" t="s">
        <v>8314</v>
      </c>
      <c r="S3890" t="s">
        <v>8315</v>
      </c>
      <c r="T3890" s="14">
        <f t="shared" si="370"/>
        <v>42762.545810185184</v>
      </c>
      <c r="U3890" s="14">
        <f t="shared" si="371"/>
        <v>42792.545810185184</v>
      </c>
      <c r="V3890">
        <f t="shared" si="373"/>
        <v>2017</v>
      </c>
    </row>
    <row r="3891" spans="1:22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 t="shared" si="367"/>
        <v>4059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68"/>
        <v>1</v>
      </c>
      <c r="Q3891">
        <f t="shared" si="369"/>
        <v>13.11</v>
      </c>
      <c r="R3891" s="10" t="s">
        <v>8314</v>
      </c>
      <c r="S3891" t="s">
        <v>8315</v>
      </c>
      <c r="T3891" s="14">
        <f t="shared" si="370"/>
        <v>41977.004976851851</v>
      </c>
      <c r="U3891" s="14">
        <f t="shared" si="371"/>
        <v>42008.976388888885</v>
      </c>
      <c r="V3891">
        <f t="shared" si="373"/>
        <v>2014</v>
      </c>
    </row>
    <row r="3892" spans="1:22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 t="shared" si="367"/>
        <v>8762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68"/>
        <v>17</v>
      </c>
      <c r="Q3892">
        <f t="shared" si="369"/>
        <v>315.5</v>
      </c>
      <c r="R3892" s="10" t="s">
        <v>8314</v>
      </c>
      <c r="S3892" t="s">
        <v>8315</v>
      </c>
      <c r="T3892" s="14">
        <f t="shared" si="370"/>
        <v>42171.758611111116</v>
      </c>
      <c r="U3892" s="14">
        <f t="shared" si="371"/>
        <v>42231.758611111116</v>
      </c>
      <c r="V3892">
        <f t="shared" si="373"/>
        <v>2015</v>
      </c>
    </row>
    <row r="3893" spans="1:22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 t="shared" si="367"/>
        <v>530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68"/>
        <v>33</v>
      </c>
      <c r="Q3893">
        <f t="shared" si="369"/>
        <v>37.14</v>
      </c>
      <c r="R3893" s="10" t="s">
        <v>8314</v>
      </c>
      <c r="S3893" t="s">
        <v>8315</v>
      </c>
      <c r="T3893" s="14">
        <f t="shared" si="370"/>
        <v>42056.1324537037</v>
      </c>
      <c r="U3893" s="14">
        <f t="shared" si="371"/>
        <v>42086.207638888889</v>
      </c>
      <c r="V3893">
        <f t="shared" si="373"/>
        <v>2015</v>
      </c>
    </row>
    <row r="3894" spans="1:22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>
        <f t="shared" si="367"/>
        <v>500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68"/>
        <v>0</v>
      </c>
      <c r="Q3894">
        <f t="shared" si="369"/>
        <v>0</v>
      </c>
      <c r="R3894" s="10" t="s">
        <v>8314</v>
      </c>
      <c r="S3894" t="s">
        <v>8315</v>
      </c>
      <c r="T3894" s="14">
        <f t="shared" si="370"/>
        <v>41867.652280092596</v>
      </c>
      <c r="U3894" s="14">
        <f t="shared" si="371"/>
        <v>41875.291666666664</v>
      </c>
      <c r="V3894">
        <f t="shared" si="373"/>
        <v>2014</v>
      </c>
    </row>
    <row r="3895" spans="1:22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 t="shared" si="367"/>
        <v>30388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68"/>
        <v>22</v>
      </c>
      <c r="Q3895">
        <f t="shared" si="369"/>
        <v>128.27000000000001</v>
      </c>
      <c r="R3895" s="10" t="s">
        <v>8314</v>
      </c>
      <c r="S3895" t="s">
        <v>8315</v>
      </c>
      <c r="T3895" s="14">
        <f t="shared" si="370"/>
        <v>41779.657870370371</v>
      </c>
      <c r="U3895" s="14">
        <f t="shared" si="371"/>
        <v>41821.25</v>
      </c>
      <c r="V3895">
        <f t="shared" si="373"/>
        <v>2014</v>
      </c>
    </row>
    <row r="3896" spans="1:22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 t="shared" si="367"/>
        <v>7760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68"/>
        <v>3</v>
      </c>
      <c r="Q3896">
        <f t="shared" si="369"/>
        <v>47.27</v>
      </c>
      <c r="R3896" s="10" t="s">
        <v>8314</v>
      </c>
      <c r="S3896" t="s">
        <v>8315</v>
      </c>
      <c r="T3896" s="14">
        <f t="shared" si="370"/>
        <v>42679.958472222221</v>
      </c>
      <c r="U3896" s="14">
        <f t="shared" si="371"/>
        <v>42710.207638888889</v>
      </c>
      <c r="V3896">
        <f t="shared" si="373"/>
        <v>2016</v>
      </c>
    </row>
    <row r="3897" spans="1:22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 t="shared" si="367"/>
        <v>525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68"/>
        <v>5</v>
      </c>
      <c r="Q3897">
        <f t="shared" si="369"/>
        <v>50</v>
      </c>
      <c r="R3897" s="10" t="s">
        <v>8314</v>
      </c>
      <c r="S3897" t="s">
        <v>8315</v>
      </c>
      <c r="T3897" s="14">
        <f t="shared" si="370"/>
        <v>42032.250208333338</v>
      </c>
      <c r="U3897" s="14">
        <f t="shared" si="371"/>
        <v>42063.250208333338</v>
      </c>
      <c r="V3897">
        <f t="shared" si="373"/>
        <v>2015</v>
      </c>
    </row>
    <row r="3898" spans="1:22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 t="shared" si="367"/>
        <v>885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68"/>
        <v>11</v>
      </c>
      <c r="Q3898">
        <f t="shared" si="369"/>
        <v>42.5</v>
      </c>
      <c r="R3898" s="10" t="s">
        <v>8314</v>
      </c>
      <c r="S3898" t="s">
        <v>8315</v>
      </c>
      <c r="T3898" s="14">
        <f t="shared" si="370"/>
        <v>41793.191875000004</v>
      </c>
      <c r="U3898" s="14">
        <f t="shared" si="371"/>
        <v>41807.191875000004</v>
      </c>
      <c r="V3898">
        <f t="shared" si="373"/>
        <v>2014</v>
      </c>
    </row>
    <row r="3899" spans="1:22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 t="shared" si="367"/>
        <v>1470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68"/>
        <v>18</v>
      </c>
      <c r="Q3899">
        <f t="shared" si="369"/>
        <v>44</v>
      </c>
      <c r="R3899" s="10" t="s">
        <v>8314</v>
      </c>
      <c r="S3899" t="s">
        <v>8315</v>
      </c>
      <c r="T3899" s="14">
        <f t="shared" si="370"/>
        <v>41982.87364583333</v>
      </c>
      <c r="U3899" s="14">
        <f t="shared" si="371"/>
        <v>42012.87364583333</v>
      </c>
      <c r="V3899">
        <f t="shared" si="373"/>
        <v>2014</v>
      </c>
    </row>
    <row r="3900" spans="1:22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 t="shared" si="367"/>
        <v>1657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68"/>
        <v>33</v>
      </c>
      <c r="Q3900">
        <f t="shared" si="369"/>
        <v>50.88</v>
      </c>
      <c r="R3900" s="10" t="s">
        <v>8314</v>
      </c>
      <c r="S3900" t="s">
        <v>8315</v>
      </c>
      <c r="T3900" s="14">
        <f t="shared" si="370"/>
        <v>42193.482291666667</v>
      </c>
      <c r="U3900" s="14">
        <f t="shared" si="371"/>
        <v>42233.666666666672</v>
      </c>
      <c r="V3900">
        <f t="shared" si="373"/>
        <v>2015</v>
      </c>
    </row>
    <row r="3901" spans="1:22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 t="shared" si="367"/>
        <v>5063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68"/>
        <v>1</v>
      </c>
      <c r="Q3901">
        <f t="shared" si="369"/>
        <v>62.5</v>
      </c>
      <c r="R3901" s="10" t="s">
        <v>8314</v>
      </c>
      <c r="S3901" t="s">
        <v>8315</v>
      </c>
      <c r="T3901" s="14">
        <f t="shared" si="370"/>
        <v>41843.775011574071</v>
      </c>
      <c r="U3901" s="14">
        <f t="shared" si="371"/>
        <v>41863.775011574071</v>
      </c>
      <c r="V3901">
        <f t="shared" si="373"/>
        <v>2014</v>
      </c>
    </row>
    <row r="3902" spans="1:22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 t="shared" si="367"/>
        <v>1318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68"/>
        <v>5</v>
      </c>
      <c r="Q3902">
        <f t="shared" si="369"/>
        <v>27</v>
      </c>
      <c r="R3902" s="10" t="s">
        <v>8314</v>
      </c>
      <c r="S3902" t="s">
        <v>8315</v>
      </c>
      <c r="T3902" s="14">
        <f t="shared" si="370"/>
        <v>42136.092488425929</v>
      </c>
      <c r="U3902" s="14">
        <f t="shared" si="371"/>
        <v>42166.092488425929</v>
      </c>
      <c r="V3902">
        <f t="shared" si="373"/>
        <v>2015</v>
      </c>
    </row>
    <row r="3903" spans="1:22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 t="shared" si="367"/>
        <v>1513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68"/>
        <v>1</v>
      </c>
      <c r="Q3903">
        <f t="shared" si="369"/>
        <v>25</v>
      </c>
      <c r="R3903" s="10" t="s">
        <v>8314</v>
      </c>
      <c r="S3903" t="s">
        <v>8315</v>
      </c>
      <c r="T3903" s="14">
        <f t="shared" si="370"/>
        <v>42317.826377314821</v>
      </c>
      <c r="U3903" s="14">
        <f t="shared" si="371"/>
        <v>42357.826377314821</v>
      </c>
      <c r="V3903">
        <f t="shared" si="373"/>
        <v>2015</v>
      </c>
    </row>
    <row r="3904" spans="1:22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 t="shared" si="367"/>
        <v>2233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68"/>
        <v>49</v>
      </c>
      <c r="Q3904">
        <f t="shared" si="369"/>
        <v>47.26</v>
      </c>
      <c r="R3904" s="10" t="s">
        <v>8314</v>
      </c>
      <c r="S3904" t="s">
        <v>8315</v>
      </c>
      <c r="T3904" s="14">
        <f t="shared" si="370"/>
        <v>42663.468078703707</v>
      </c>
      <c r="U3904" s="14">
        <f t="shared" si="371"/>
        <v>42688.509745370371</v>
      </c>
      <c r="V3904">
        <f t="shared" si="373"/>
        <v>2016</v>
      </c>
    </row>
    <row r="3905" spans="1:22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>
        <f t="shared" si="367"/>
        <v>750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68"/>
        <v>0</v>
      </c>
      <c r="Q3905">
        <f t="shared" si="369"/>
        <v>0</v>
      </c>
      <c r="R3905" s="10" t="s">
        <v>8314</v>
      </c>
      <c r="S3905" t="s">
        <v>8315</v>
      </c>
      <c r="T3905" s="14">
        <f t="shared" si="370"/>
        <v>42186.01116898148</v>
      </c>
      <c r="U3905" s="14">
        <f t="shared" si="371"/>
        <v>42230.818055555559</v>
      </c>
      <c r="V3905">
        <f t="shared" si="373"/>
        <v>2015</v>
      </c>
    </row>
    <row r="3906" spans="1:22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 t="shared" si="367"/>
        <v>5002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ref="P3906:P3969" si="374">ROUND(E3906/D3906*100,0)</f>
        <v>0</v>
      </c>
      <c r="Q3906">
        <f t="shared" ref="Q3906:Q3969" si="375">IFERROR(ROUND(E3906/M3906,2),0)</f>
        <v>1.5</v>
      </c>
      <c r="R3906" s="10" t="s">
        <v>8314</v>
      </c>
      <c r="S3906" t="s">
        <v>8315</v>
      </c>
      <c r="T3906" s="14">
        <f t="shared" si="370"/>
        <v>42095.229166666672</v>
      </c>
      <c r="U3906" s="14">
        <f t="shared" si="371"/>
        <v>42109.211111111115</v>
      </c>
      <c r="V3906">
        <f t="shared" si="373"/>
        <v>2015</v>
      </c>
    </row>
    <row r="3907" spans="1:22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 t="shared" ref="F3907:F3970" si="376">ROUND(AVERAGE(D3907:E3907),0)</f>
        <v>837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si="374"/>
        <v>12</v>
      </c>
      <c r="Q3907">
        <f t="shared" si="375"/>
        <v>24.71</v>
      </c>
      <c r="R3907" s="10" t="s">
        <v>8314</v>
      </c>
      <c r="S3907" t="s">
        <v>8315</v>
      </c>
      <c r="T3907" s="14">
        <f t="shared" ref="T3907:T3970" si="377">(((K3907/60)/60)/24)+DATE(1970,1,1)</f>
        <v>42124.623877314814</v>
      </c>
      <c r="U3907" s="14">
        <f t="shared" ref="U3907:U3970" si="378">(((J3907/60)/60)/24)+DATE(1970,1,1)</f>
        <v>42166.958333333328</v>
      </c>
      <c r="V3907">
        <f t="shared" si="373"/>
        <v>2015</v>
      </c>
    </row>
    <row r="3908" spans="1:22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 t="shared" si="376"/>
        <v>1255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74"/>
        <v>67</v>
      </c>
      <c r="Q3908">
        <f t="shared" si="375"/>
        <v>63.13</v>
      </c>
      <c r="R3908" s="10" t="s">
        <v>8314</v>
      </c>
      <c r="S3908" t="s">
        <v>8315</v>
      </c>
      <c r="T3908" s="14">
        <f t="shared" si="377"/>
        <v>42143.917743055557</v>
      </c>
      <c r="U3908" s="14">
        <f t="shared" si="378"/>
        <v>42181.559027777781</v>
      </c>
      <c r="V3908">
        <f t="shared" si="373"/>
        <v>2015</v>
      </c>
    </row>
    <row r="3909" spans="1:22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 t="shared" si="376"/>
        <v>577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74"/>
        <v>15</v>
      </c>
      <c r="Q3909">
        <f t="shared" si="375"/>
        <v>38.25</v>
      </c>
      <c r="R3909" s="10" t="s">
        <v>8314</v>
      </c>
      <c r="S3909" t="s">
        <v>8315</v>
      </c>
      <c r="T3909" s="14">
        <f t="shared" si="377"/>
        <v>41906.819513888891</v>
      </c>
      <c r="U3909" s="14">
        <f t="shared" si="378"/>
        <v>41938.838888888888</v>
      </c>
      <c r="V3909">
        <f t="shared" si="373"/>
        <v>2014</v>
      </c>
    </row>
    <row r="3910" spans="1:22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 t="shared" si="376"/>
        <v>408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74"/>
        <v>9</v>
      </c>
      <c r="Q3910">
        <f t="shared" si="375"/>
        <v>16.25</v>
      </c>
      <c r="R3910" s="10" t="s">
        <v>8314</v>
      </c>
      <c r="S3910" t="s">
        <v>8315</v>
      </c>
      <c r="T3910" s="14">
        <f t="shared" si="377"/>
        <v>41834.135370370372</v>
      </c>
      <c r="U3910" s="14">
        <f t="shared" si="378"/>
        <v>41849.135370370372</v>
      </c>
      <c r="V3910">
        <f t="shared" si="373"/>
        <v>2014</v>
      </c>
    </row>
    <row r="3911" spans="1:22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 t="shared" si="376"/>
        <v>30068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74"/>
        <v>0</v>
      </c>
      <c r="Q3911">
        <f t="shared" si="375"/>
        <v>33.75</v>
      </c>
      <c r="R3911" s="10" t="s">
        <v>8314</v>
      </c>
      <c r="S3911" t="s">
        <v>8315</v>
      </c>
      <c r="T3911" s="14">
        <f t="shared" si="377"/>
        <v>41863.359282407408</v>
      </c>
      <c r="U3911" s="14">
        <f t="shared" si="378"/>
        <v>41893.359282407408</v>
      </c>
      <c r="V3911">
        <f t="shared" si="373"/>
        <v>2014</v>
      </c>
    </row>
    <row r="3912" spans="1:22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 t="shared" si="376"/>
        <v>3093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74"/>
        <v>3</v>
      </c>
      <c r="Q3912">
        <f t="shared" si="375"/>
        <v>61.67</v>
      </c>
      <c r="R3912" s="10" t="s">
        <v>8314</v>
      </c>
      <c r="S3912" t="s">
        <v>8315</v>
      </c>
      <c r="T3912" s="14">
        <f t="shared" si="377"/>
        <v>42224.756909722222</v>
      </c>
      <c r="U3912" s="14">
        <f t="shared" si="378"/>
        <v>42254.756909722222</v>
      </c>
      <c r="V3912">
        <f t="shared" si="373"/>
        <v>2015</v>
      </c>
    </row>
    <row r="3913" spans="1:22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 t="shared" si="376"/>
        <v>5497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74"/>
        <v>37</v>
      </c>
      <c r="Q3913">
        <f t="shared" si="375"/>
        <v>83.14</v>
      </c>
      <c r="R3913" s="10" t="s">
        <v>8314</v>
      </c>
      <c r="S3913" t="s">
        <v>8315</v>
      </c>
      <c r="T3913" s="14">
        <f t="shared" si="377"/>
        <v>41939.8122337963</v>
      </c>
      <c r="U3913" s="14">
        <f t="shared" si="378"/>
        <v>41969.853900462964</v>
      </c>
      <c r="V3913">
        <f t="shared" si="373"/>
        <v>2014</v>
      </c>
    </row>
    <row r="3914" spans="1:22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 t="shared" si="376"/>
        <v>7501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74"/>
        <v>0</v>
      </c>
      <c r="Q3914">
        <f t="shared" si="375"/>
        <v>1</v>
      </c>
      <c r="R3914" s="10" t="s">
        <v>8314</v>
      </c>
      <c r="S3914" t="s">
        <v>8315</v>
      </c>
      <c r="T3914" s="14">
        <f t="shared" si="377"/>
        <v>42059.270023148143</v>
      </c>
      <c r="U3914" s="14">
        <f t="shared" si="378"/>
        <v>42119.190972222219</v>
      </c>
      <c r="V3914">
        <f t="shared" si="373"/>
        <v>2015</v>
      </c>
    </row>
    <row r="3915" spans="1:22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 t="shared" si="376"/>
        <v>5500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74"/>
        <v>10</v>
      </c>
      <c r="Q3915">
        <f t="shared" si="375"/>
        <v>142.86000000000001</v>
      </c>
      <c r="R3915" s="10" t="s">
        <v>8314</v>
      </c>
      <c r="S3915" t="s">
        <v>8315</v>
      </c>
      <c r="T3915" s="14">
        <f t="shared" si="377"/>
        <v>42308.211215277777</v>
      </c>
      <c r="U3915" s="14">
        <f t="shared" si="378"/>
        <v>42338.252881944441</v>
      </c>
      <c r="V3915">
        <f t="shared" si="373"/>
        <v>2015</v>
      </c>
    </row>
    <row r="3916" spans="1:22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 t="shared" si="376"/>
        <v>1705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74"/>
        <v>36</v>
      </c>
      <c r="Q3916">
        <f t="shared" si="375"/>
        <v>33.67</v>
      </c>
      <c r="R3916" s="10" t="s">
        <v>8314</v>
      </c>
      <c r="S3916" t="s">
        <v>8315</v>
      </c>
      <c r="T3916" s="14">
        <f t="shared" si="377"/>
        <v>42114.818935185183</v>
      </c>
      <c r="U3916" s="14">
        <f t="shared" si="378"/>
        <v>42134.957638888889</v>
      </c>
      <c r="V3916">
        <f t="shared" ref="V3916:V3979" si="379">YEAR(T3916)</f>
        <v>2015</v>
      </c>
    </row>
    <row r="3917" spans="1:22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 t="shared" si="376"/>
        <v>753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74"/>
        <v>0</v>
      </c>
      <c r="Q3917">
        <f t="shared" si="375"/>
        <v>5</v>
      </c>
      <c r="R3917" s="10" t="s">
        <v>8314</v>
      </c>
      <c r="S3917" t="s">
        <v>8315</v>
      </c>
      <c r="T3917" s="14">
        <f t="shared" si="377"/>
        <v>42492.98505787037</v>
      </c>
      <c r="U3917" s="14">
        <f t="shared" si="378"/>
        <v>42522.98505787037</v>
      </c>
      <c r="V3917">
        <f t="shared" si="379"/>
        <v>2016</v>
      </c>
    </row>
    <row r="3918" spans="1:22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>
        <f t="shared" si="376"/>
        <v>1000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74"/>
        <v>0</v>
      </c>
      <c r="Q3918">
        <f t="shared" si="375"/>
        <v>0</v>
      </c>
      <c r="R3918" s="10" t="s">
        <v>8314</v>
      </c>
      <c r="S3918" t="s">
        <v>8315</v>
      </c>
      <c r="T3918" s="14">
        <f t="shared" si="377"/>
        <v>42494.471666666665</v>
      </c>
      <c r="U3918" s="14">
        <f t="shared" si="378"/>
        <v>42524.471666666665</v>
      </c>
      <c r="V3918">
        <f t="shared" si="379"/>
        <v>2016</v>
      </c>
    </row>
    <row r="3919" spans="1:22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 t="shared" si="376"/>
        <v>1755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74"/>
        <v>0</v>
      </c>
      <c r="Q3919">
        <f t="shared" si="375"/>
        <v>10</v>
      </c>
      <c r="R3919" s="10" t="s">
        <v>8314</v>
      </c>
      <c r="S3919" t="s">
        <v>8315</v>
      </c>
      <c r="T3919" s="14">
        <f t="shared" si="377"/>
        <v>41863.527326388888</v>
      </c>
      <c r="U3919" s="14">
        <f t="shared" si="378"/>
        <v>41893.527326388888</v>
      </c>
      <c r="V3919">
        <f t="shared" si="379"/>
        <v>2014</v>
      </c>
    </row>
    <row r="3920" spans="1:22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 t="shared" si="376"/>
        <v>30060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74"/>
        <v>0</v>
      </c>
      <c r="Q3920">
        <f t="shared" si="375"/>
        <v>40</v>
      </c>
      <c r="R3920" s="10" t="s">
        <v>8314</v>
      </c>
      <c r="S3920" t="s">
        <v>8315</v>
      </c>
      <c r="T3920" s="14">
        <f t="shared" si="377"/>
        <v>41843.664618055554</v>
      </c>
      <c r="U3920" s="14">
        <f t="shared" si="378"/>
        <v>41855.666666666664</v>
      </c>
      <c r="V3920">
        <f t="shared" si="379"/>
        <v>2014</v>
      </c>
    </row>
    <row r="3921" spans="1:22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 t="shared" si="376"/>
        <v>2545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74"/>
        <v>2</v>
      </c>
      <c r="Q3921">
        <f t="shared" si="375"/>
        <v>30</v>
      </c>
      <c r="R3921" s="10" t="s">
        <v>8314</v>
      </c>
      <c r="S3921" t="s">
        <v>8315</v>
      </c>
      <c r="T3921" s="14">
        <f t="shared" si="377"/>
        <v>42358.684872685189</v>
      </c>
      <c r="U3921" s="14">
        <f t="shared" si="378"/>
        <v>42387</v>
      </c>
      <c r="V3921">
        <f t="shared" si="379"/>
        <v>2015</v>
      </c>
    </row>
    <row r="3922" spans="1:22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 t="shared" si="376"/>
        <v>1318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74"/>
        <v>5</v>
      </c>
      <c r="Q3922">
        <f t="shared" si="375"/>
        <v>45</v>
      </c>
      <c r="R3922" s="10" t="s">
        <v>8314</v>
      </c>
      <c r="S3922" t="s">
        <v>8315</v>
      </c>
      <c r="T3922" s="14">
        <f t="shared" si="377"/>
        <v>42657.38726851852</v>
      </c>
      <c r="U3922" s="14">
        <f t="shared" si="378"/>
        <v>42687.428935185191</v>
      </c>
      <c r="V3922">
        <f t="shared" si="379"/>
        <v>2016</v>
      </c>
    </row>
    <row r="3923" spans="1:22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>
        <f t="shared" si="376"/>
        <v>1500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74"/>
        <v>0</v>
      </c>
      <c r="Q3923">
        <f t="shared" si="375"/>
        <v>0</v>
      </c>
      <c r="R3923" s="10" t="s">
        <v>8314</v>
      </c>
      <c r="S3923" t="s">
        <v>8315</v>
      </c>
      <c r="T3923" s="14">
        <f t="shared" si="377"/>
        <v>41926.542303240742</v>
      </c>
      <c r="U3923" s="14">
        <f t="shared" si="378"/>
        <v>41938.75</v>
      </c>
      <c r="V3923">
        <f t="shared" si="379"/>
        <v>2014</v>
      </c>
    </row>
    <row r="3924" spans="1:22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 t="shared" si="376"/>
        <v>406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74"/>
        <v>8</v>
      </c>
      <c r="Q3924">
        <f t="shared" si="375"/>
        <v>10.17</v>
      </c>
      <c r="R3924" s="10" t="s">
        <v>8314</v>
      </c>
      <c r="S3924" t="s">
        <v>8315</v>
      </c>
      <c r="T3924" s="14">
        <f t="shared" si="377"/>
        <v>42020.768634259264</v>
      </c>
      <c r="U3924" s="14">
        <f t="shared" si="378"/>
        <v>42065.958333333328</v>
      </c>
      <c r="V3924">
        <f t="shared" si="379"/>
        <v>2015</v>
      </c>
    </row>
    <row r="3925" spans="1:22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 t="shared" si="376"/>
        <v>6442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74"/>
        <v>12</v>
      </c>
      <c r="Q3925">
        <f t="shared" si="375"/>
        <v>81.41</v>
      </c>
      <c r="R3925" s="10" t="s">
        <v>8314</v>
      </c>
      <c r="S3925" t="s">
        <v>8315</v>
      </c>
      <c r="T3925" s="14">
        <f t="shared" si="377"/>
        <v>42075.979988425926</v>
      </c>
      <c r="U3925" s="14">
        <f t="shared" si="378"/>
        <v>42103.979988425926</v>
      </c>
      <c r="V3925">
        <f t="shared" si="379"/>
        <v>2015</v>
      </c>
    </row>
    <row r="3926" spans="1:22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 t="shared" si="376"/>
        <v>8645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74"/>
        <v>15</v>
      </c>
      <c r="Q3926">
        <f t="shared" si="375"/>
        <v>57.25</v>
      </c>
      <c r="R3926" s="10" t="s">
        <v>8314</v>
      </c>
      <c r="S3926" t="s">
        <v>8315</v>
      </c>
      <c r="T3926" s="14">
        <f t="shared" si="377"/>
        <v>41786.959745370368</v>
      </c>
      <c r="U3926" s="14">
        <f t="shared" si="378"/>
        <v>41816.959745370368</v>
      </c>
      <c r="V3926">
        <f t="shared" si="379"/>
        <v>2014</v>
      </c>
    </row>
    <row r="3927" spans="1:22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 t="shared" si="376"/>
        <v>83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74"/>
        <v>10</v>
      </c>
      <c r="Q3927">
        <f t="shared" si="375"/>
        <v>5</v>
      </c>
      <c r="R3927" s="10" t="s">
        <v>8314</v>
      </c>
      <c r="S3927" t="s">
        <v>8315</v>
      </c>
      <c r="T3927" s="14">
        <f t="shared" si="377"/>
        <v>41820.870821759258</v>
      </c>
      <c r="U3927" s="14">
        <f t="shared" si="378"/>
        <v>41850.870821759258</v>
      </c>
      <c r="V3927">
        <f t="shared" si="379"/>
        <v>2014</v>
      </c>
    </row>
    <row r="3928" spans="1:22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 t="shared" si="376"/>
        <v>2508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74"/>
        <v>0</v>
      </c>
      <c r="Q3928">
        <f t="shared" si="375"/>
        <v>15</v>
      </c>
      <c r="R3928" s="10" t="s">
        <v>8314</v>
      </c>
      <c r="S3928" t="s">
        <v>8315</v>
      </c>
      <c r="T3928" s="14">
        <f t="shared" si="377"/>
        <v>41970.085046296299</v>
      </c>
      <c r="U3928" s="14">
        <f t="shared" si="378"/>
        <v>42000.085046296299</v>
      </c>
      <c r="V3928">
        <f t="shared" si="379"/>
        <v>2014</v>
      </c>
    </row>
    <row r="3929" spans="1:22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 t="shared" si="376"/>
        <v>1263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74"/>
        <v>1</v>
      </c>
      <c r="Q3929">
        <f t="shared" si="375"/>
        <v>12.5</v>
      </c>
      <c r="R3929" s="10" t="s">
        <v>8314</v>
      </c>
      <c r="S3929" t="s">
        <v>8315</v>
      </c>
      <c r="T3929" s="14">
        <f t="shared" si="377"/>
        <v>41830.267407407409</v>
      </c>
      <c r="U3929" s="14">
        <f t="shared" si="378"/>
        <v>41860.267407407409</v>
      </c>
      <c r="V3929">
        <f t="shared" si="379"/>
        <v>2014</v>
      </c>
    </row>
    <row r="3930" spans="1:22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 t="shared" si="376"/>
        <v>2826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74"/>
        <v>13</v>
      </c>
      <c r="Q3930">
        <f t="shared" si="375"/>
        <v>93</v>
      </c>
      <c r="R3930" s="10" t="s">
        <v>8314</v>
      </c>
      <c r="S3930" t="s">
        <v>8315</v>
      </c>
      <c r="T3930" s="14">
        <f t="shared" si="377"/>
        <v>42265.683182870373</v>
      </c>
      <c r="U3930" s="14">
        <f t="shared" si="378"/>
        <v>42293.207638888889</v>
      </c>
      <c r="V3930">
        <f t="shared" si="379"/>
        <v>2015</v>
      </c>
    </row>
    <row r="3931" spans="1:22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 t="shared" si="376"/>
        <v>10227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74"/>
        <v>2</v>
      </c>
      <c r="Q3931">
        <f t="shared" si="375"/>
        <v>32.36</v>
      </c>
      <c r="R3931" s="10" t="s">
        <v>8314</v>
      </c>
      <c r="S3931" t="s">
        <v>8315</v>
      </c>
      <c r="T3931" s="14">
        <f t="shared" si="377"/>
        <v>42601.827141203699</v>
      </c>
      <c r="U3931" s="14">
        <f t="shared" si="378"/>
        <v>42631.827141203699</v>
      </c>
      <c r="V3931">
        <f t="shared" si="379"/>
        <v>2016</v>
      </c>
    </row>
    <row r="3932" spans="1:22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>
        <f t="shared" si="376"/>
        <v>5000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74"/>
        <v>0</v>
      </c>
      <c r="Q3932">
        <f t="shared" si="375"/>
        <v>0</v>
      </c>
      <c r="R3932" s="10" t="s">
        <v>8314</v>
      </c>
      <c r="S3932" t="s">
        <v>8315</v>
      </c>
      <c r="T3932" s="14">
        <f t="shared" si="377"/>
        <v>42433.338749999995</v>
      </c>
      <c r="U3932" s="14">
        <f t="shared" si="378"/>
        <v>42461.25</v>
      </c>
      <c r="V3932">
        <f t="shared" si="379"/>
        <v>2016</v>
      </c>
    </row>
    <row r="3933" spans="1:22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>
        <f t="shared" si="376"/>
        <v>4000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74"/>
        <v>0</v>
      </c>
      <c r="Q3933">
        <f t="shared" si="375"/>
        <v>0</v>
      </c>
      <c r="R3933" s="10" t="s">
        <v>8314</v>
      </c>
      <c r="S3933" t="s">
        <v>8315</v>
      </c>
      <c r="T3933" s="14">
        <f t="shared" si="377"/>
        <v>42228.151701388888</v>
      </c>
      <c r="U3933" s="14">
        <f t="shared" si="378"/>
        <v>42253.151701388888</v>
      </c>
      <c r="V3933">
        <f t="shared" si="379"/>
        <v>2015</v>
      </c>
    </row>
    <row r="3934" spans="1:22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 t="shared" si="376"/>
        <v>6001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74"/>
        <v>0</v>
      </c>
      <c r="Q3934">
        <f t="shared" si="375"/>
        <v>1</v>
      </c>
      <c r="R3934" s="10" t="s">
        <v>8314</v>
      </c>
      <c r="S3934" t="s">
        <v>8315</v>
      </c>
      <c r="T3934" s="14">
        <f t="shared" si="377"/>
        <v>42415.168564814812</v>
      </c>
      <c r="U3934" s="14">
        <f t="shared" si="378"/>
        <v>42445.126898148148</v>
      </c>
      <c r="V3934">
        <f t="shared" si="379"/>
        <v>2016</v>
      </c>
    </row>
    <row r="3935" spans="1:22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 t="shared" si="376"/>
        <v>4051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74"/>
        <v>16</v>
      </c>
      <c r="Q3935">
        <f t="shared" si="375"/>
        <v>91.83</v>
      </c>
      <c r="R3935" s="10" t="s">
        <v>8314</v>
      </c>
      <c r="S3935" t="s">
        <v>8315</v>
      </c>
      <c r="T3935" s="14">
        <f t="shared" si="377"/>
        <v>42538.968310185184</v>
      </c>
      <c r="U3935" s="14">
        <f t="shared" si="378"/>
        <v>42568.029861111107</v>
      </c>
      <c r="V3935">
        <f t="shared" si="379"/>
        <v>2016</v>
      </c>
    </row>
    <row r="3936" spans="1:22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 t="shared" si="376"/>
        <v>2775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74"/>
        <v>11</v>
      </c>
      <c r="Q3936">
        <f t="shared" si="375"/>
        <v>45.83</v>
      </c>
      <c r="R3936" s="10" t="s">
        <v>8314</v>
      </c>
      <c r="S3936" t="s">
        <v>8315</v>
      </c>
      <c r="T3936" s="14">
        <f t="shared" si="377"/>
        <v>42233.671747685185</v>
      </c>
      <c r="U3936" s="14">
        <f t="shared" si="378"/>
        <v>42278.541666666672</v>
      </c>
      <c r="V3936">
        <f t="shared" si="379"/>
        <v>2015</v>
      </c>
    </row>
    <row r="3937" spans="1:22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 t="shared" si="376"/>
        <v>2158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74"/>
        <v>44</v>
      </c>
      <c r="Q3937">
        <f t="shared" si="375"/>
        <v>57.17</v>
      </c>
      <c r="R3937" s="10" t="s">
        <v>8314</v>
      </c>
      <c r="S3937" t="s">
        <v>8315</v>
      </c>
      <c r="T3937" s="14">
        <f t="shared" si="377"/>
        <v>42221.656782407401</v>
      </c>
      <c r="U3937" s="14">
        <f t="shared" si="378"/>
        <v>42281.656782407401</v>
      </c>
      <c r="V3937">
        <f t="shared" si="379"/>
        <v>2015</v>
      </c>
    </row>
    <row r="3938" spans="1:22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>
        <f t="shared" si="376"/>
        <v>10000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74"/>
        <v>0</v>
      </c>
      <c r="Q3938">
        <f t="shared" si="375"/>
        <v>0</v>
      </c>
      <c r="R3938" s="10" t="s">
        <v>8314</v>
      </c>
      <c r="S3938" t="s">
        <v>8315</v>
      </c>
      <c r="T3938" s="14">
        <f t="shared" si="377"/>
        <v>42675.262962962966</v>
      </c>
      <c r="U3938" s="14">
        <f t="shared" si="378"/>
        <v>42705.304629629631</v>
      </c>
      <c r="V3938">
        <f t="shared" si="379"/>
        <v>2016</v>
      </c>
    </row>
    <row r="3939" spans="1:22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 t="shared" si="376"/>
        <v>2685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74"/>
        <v>86</v>
      </c>
      <c r="Q3939">
        <f t="shared" si="375"/>
        <v>248.5</v>
      </c>
      <c r="R3939" s="10" t="s">
        <v>8314</v>
      </c>
      <c r="S3939" t="s">
        <v>8315</v>
      </c>
      <c r="T3939" s="14">
        <f t="shared" si="377"/>
        <v>42534.631481481483</v>
      </c>
      <c r="U3939" s="14">
        <f t="shared" si="378"/>
        <v>42562.631481481483</v>
      </c>
      <c r="V3939">
        <f t="shared" si="379"/>
        <v>2016</v>
      </c>
    </row>
    <row r="3940" spans="1:22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 t="shared" si="376"/>
        <v>1826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74"/>
        <v>12</v>
      </c>
      <c r="Q3940">
        <f t="shared" si="375"/>
        <v>79.400000000000006</v>
      </c>
      <c r="R3940" s="10" t="s">
        <v>8314</v>
      </c>
      <c r="S3940" t="s">
        <v>8315</v>
      </c>
      <c r="T3940" s="14">
        <f t="shared" si="377"/>
        <v>42151.905717592599</v>
      </c>
      <c r="U3940" s="14">
        <f t="shared" si="378"/>
        <v>42182.905717592599</v>
      </c>
      <c r="V3940">
        <f t="shared" si="379"/>
        <v>2015</v>
      </c>
    </row>
    <row r="3941" spans="1:22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 t="shared" si="376"/>
        <v>2503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74"/>
        <v>0</v>
      </c>
      <c r="Q3941">
        <f t="shared" si="375"/>
        <v>5</v>
      </c>
      <c r="R3941" s="10" t="s">
        <v>8314</v>
      </c>
      <c r="S3941" t="s">
        <v>8315</v>
      </c>
      <c r="T3941" s="14">
        <f t="shared" si="377"/>
        <v>41915.400219907409</v>
      </c>
      <c r="U3941" s="14">
        <f t="shared" si="378"/>
        <v>41919.1875</v>
      </c>
      <c r="V3941">
        <f t="shared" si="379"/>
        <v>2014</v>
      </c>
    </row>
    <row r="3942" spans="1:22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 t="shared" si="376"/>
        <v>2506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74"/>
        <v>0</v>
      </c>
      <c r="Q3942">
        <f t="shared" si="375"/>
        <v>5.5</v>
      </c>
      <c r="R3942" s="10" t="s">
        <v>8314</v>
      </c>
      <c r="S3942" t="s">
        <v>8315</v>
      </c>
      <c r="T3942" s="14">
        <f t="shared" si="377"/>
        <v>41961.492488425924</v>
      </c>
      <c r="U3942" s="14">
        <f t="shared" si="378"/>
        <v>42006.492488425924</v>
      </c>
      <c r="V3942">
        <f t="shared" si="379"/>
        <v>2014</v>
      </c>
    </row>
    <row r="3943" spans="1:22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 t="shared" si="376"/>
        <v>2775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74"/>
        <v>1</v>
      </c>
      <c r="Q3943">
        <f t="shared" si="375"/>
        <v>25</v>
      </c>
      <c r="R3943" s="10" t="s">
        <v>8314</v>
      </c>
      <c r="S3943" t="s">
        <v>8315</v>
      </c>
      <c r="T3943" s="14">
        <f t="shared" si="377"/>
        <v>41940.587233796294</v>
      </c>
      <c r="U3943" s="14">
        <f t="shared" si="378"/>
        <v>41968.041666666672</v>
      </c>
      <c r="V3943">
        <f t="shared" si="379"/>
        <v>2014</v>
      </c>
    </row>
    <row r="3944" spans="1:22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>
        <f t="shared" si="376"/>
        <v>600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74"/>
        <v>0</v>
      </c>
      <c r="Q3944">
        <f t="shared" si="375"/>
        <v>0</v>
      </c>
      <c r="R3944" s="10" t="s">
        <v>8314</v>
      </c>
      <c r="S3944" t="s">
        <v>8315</v>
      </c>
      <c r="T3944" s="14">
        <f t="shared" si="377"/>
        <v>42111.904097222221</v>
      </c>
      <c r="U3944" s="14">
        <f t="shared" si="378"/>
        <v>42171.904097222221</v>
      </c>
      <c r="V3944">
        <f t="shared" si="379"/>
        <v>2015</v>
      </c>
    </row>
    <row r="3945" spans="1:22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 t="shared" si="376"/>
        <v>3391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74"/>
        <v>36</v>
      </c>
      <c r="Q3945">
        <f t="shared" si="375"/>
        <v>137.08000000000001</v>
      </c>
      <c r="R3945" s="10" t="s">
        <v>8314</v>
      </c>
      <c r="S3945" t="s">
        <v>8315</v>
      </c>
      <c r="T3945" s="14">
        <f t="shared" si="377"/>
        <v>42279.778564814813</v>
      </c>
      <c r="U3945" s="14">
        <f t="shared" si="378"/>
        <v>42310.701388888891</v>
      </c>
      <c r="V3945">
        <f t="shared" si="379"/>
        <v>2015</v>
      </c>
    </row>
    <row r="3946" spans="1:22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>
        <f t="shared" si="376"/>
        <v>2500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74"/>
        <v>0</v>
      </c>
      <c r="Q3946">
        <f t="shared" si="375"/>
        <v>0</v>
      </c>
      <c r="R3946" s="10" t="s">
        <v>8314</v>
      </c>
      <c r="S3946" t="s">
        <v>8315</v>
      </c>
      <c r="T3946" s="14">
        <f t="shared" si="377"/>
        <v>42213.662905092591</v>
      </c>
      <c r="U3946" s="14">
        <f t="shared" si="378"/>
        <v>42243.662905092591</v>
      </c>
      <c r="V3946">
        <f t="shared" si="379"/>
        <v>2015</v>
      </c>
    </row>
    <row r="3947" spans="1:22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 t="shared" si="376"/>
        <v>1003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74"/>
        <v>0</v>
      </c>
      <c r="Q3947">
        <f t="shared" si="375"/>
        <v>5</v>
      </c>
      <c r="R3947" s="10" t="s">
        <v>8314</v>
      </c>
      <c r="S3947" t="s">
        <v>8315</v>
      </c>
      <c r="T3947" s="14">
        <f t="shared" si="377"/>
        <v>42109.801712962959</v>
      </c>
      <c r="U3947" s="14">
        <f t="shared" si="378"/>
        <v>42139.801712962959</v>
      </c>
      <c r="V3947">
        <f t="shared" si="379"/>
        <v>2015</v>
      </c>
    </row>
    <row r="3948" spans="1:22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 t="shared" si="376"/>
        <v>3098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74"/>
        <v>3</v>
      </c>
      <c r="Q3948">
        <f t="shared" si="375"/>
        <v>39</v>
      </c>
      <c r="R3948" s="10" t="s">
        <v>8314</v>
      </c>
      <c r="S3948" t="s">
        <v>8315</v>
      </c>
      <c r="T3948" s="14">
        <f t="shared" si="377"/>
        <v>42031.833587962959</v>
      </c>
      <c r="U3948" s="14">
        <f t="shared" si="378"/>
        <v>42063.333333333328</v>
      </c>
      <c r="V3948">
        <f t="shared" si="379"/>
        <v>2015</v>
      </c>
    </row>
    <row r="3949" spans="1:22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 t="shared" si="376"/>
        <v>1551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74"/>
        <v>3</v>
      </c>
      <c r="Q3949">
        <f t="shared" si="375"/>
        <v>50.5</v>
      </c>
      <c r="R3949" s="10" t="s">
        <v>8314</v>
      </c>
      <c r="S3949" t="s">
        <v>8315</v>
      </c>
      <c r="T3949" s="14">
        <f t="shared" si="377"/>
        <v>42615.142870370371</v>
      </c>
      <c r="U3949" s="14">
        <f t="shared" si="378"/>
        <v>42645.142870370371</v>
      </c>
      <c r="V3949">
        <f t="shared" si="379"/>
        <v>2016</v>
      </c>
    </row>
    <row r="3950" spans="1:22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>
        <f t="shared" si="376"/>
        <v>15000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74"/>
        <v>0</v>
      </c>
      <c r="Q3950">
        <f t="shared" si="375"/>
        <v>0</v>
      </c>
      <c r="R3950" s="10" t="s">
        <v>8314</v>
      </c>
      <c r="S3950" t="s">
        <v>8315</v>
      </c>
      <c r="T3950" s="14">
        <f t="shared" si="377"/>
        <v>41829.325497685182</v>
      </c>
      <c r="U3950" s="14">
        <f t="shared" si="378"/>
        <v>41889.325497685182</v>
      </c>
      <c r="V3950">
        <f t="shared" si="379"/>
        <v>2014</v>
      </c>
    </row>
    <row r="3951" spans="1:22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 t="shared" si="376"/>
        <v>5789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74"/>
        <v>16</v>
      </c>
      <c r="Q3951">
        <f t="shared" si="375"/>
        <v>49.28</v>
      </c>
      <c r="R3951" s="10" t="s">
        <v>8314</v>
      </c>
      <c r="S3951" t="s">
        <v>8315</v>
      </c>
      <c r="T3951" s="14">
        <f t="shared" si="377"/>
        <v>42016.120613425926</v>
      </c>
      <c r="U3951" s="14">
        <f t="shared" si="378"/>
        <v>42046.120613425926</v>
      </c>
      <c r="V3951">
        <f t="shared" si="379"/>
        <v>2015</v>
      </c>
    </row>
    <row r="3952" spans="1:22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 t="shared" si="376"/>
        <v>2013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74"/>
        <v>1</v>
      </c>
      <c r="Q3952">
        <f t="shared" si="375"/>
        <v>25</v>
      </c>
      <c r="R3952" s="10" t="s">
        <v>8314</v>
      </c>
      <c r="S3952" t="s">
        <v>8315</v>
      </c>
      <c r="T3952" s="14">
        <f t="shared" si="377"/>
        <v>42439.702314814815</v>
      </c>
      <c r="U3952" s="14">
        <f t="shared" si="378"/>
        <v>42468.774305555555</v>
      </c>
      <c r="V3952">
        <f t="shared" si="379"/>
        <v>2016</v>
      </c>
    </row>
    <row r="3953" spans="1:22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 t="shared" si="376"/>
        <v>100001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74"/>
        <v>0</v>
      </c>
      <c r="Q3953">
        <f t="shared" si="375"/>
        <v>1</v>
      </c>
      <c r="R3953" s="10" t="s">
        <v>8314</v>
      </c>
      <c r="S3953" t="s">
        <v>8315</v>
      </c>
      <c r="T3953" s="14">
        <f t="shared" si="377"/>
        <v>42433.825717592597</v>
      </c>
      <c r="U3953" s="14">
        <f t="shared" si="378"/>
        <v>42493.784050925926</v>
      </c>
      <c r="V3953">
        <f t="shared" si="379"/>
        <v>2016</v>
      </c>
    </row>
    <row r="3954" spans="1:22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 t="shared" si="376"/>
        <v>13013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74"/>
        <v>0</v>
      </c>
      <c r="Q3954">
        <f t="shared" si="375"/>
        <v>25</v>
      </c>
      <c r="R3954" s="10" t="s">
        <v>8314</v>
      </c>
      <c r="S3954" t="s">
        <v>8315</v>
      </c>
      <c r="T3954" s="14">
        <f t="shared" si="377"/>
        <v>42243.790393518517</v>
      </c>
      <c r="U3954" s="14">
        <f t="shared" si="378"/>
        <v>42303.790393518517</v>
      </c>
      <c r="V3954">
        <f t="shared" si="379"/>
        <v>2015</v>
      </c>
    </row>
    <row r="3955" spans="1:22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>
        <f t="shared" si="376"/>
        <v>8800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74"/>
        <v>0</v>
      </c>
      <c r="Q3955">
        <f t="shared" si="375"/>
        <v>0</v>
      </c>
      <c r="R3955" s="10" t="s">
        <v>8314</v>
      </c>
      <c r="S3955" t="s">
        <v>8315</v>
      </c>
      <c r="T3955" s="14">
        <f t="shared" si="377"/>
        <v>42550.048449074078</v>
      </c>
      <c r="U3955" s="14">
        <f t="shared" si="378"/>
        <v>42580.978472222225</v>
      </c>
      <c r="V3955">
        <f t="shared" si="379"/>
        <v>2016</v>
      </c>
    </row>
    <row r="3956" spans="1:22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>
        <f t="shared" si="376"/>
        <v>12500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74"/>
        <v>0</v>
      </c>
      <c r="Q3956">
        <f t="shared" si="375"/>
        <v>0</v>
      </c>
      <c r="R3956" s="10" t="s">
        <v>8314</v>
      </c>
      <c r="S3956" t="s">
        <v>8315</v>
      </c>
      <c r="T3956" s="14">
        <f t="shared" si="377"/>
        <v>41774.651203703703</v>
      </c>
      <c r="U3956" s="14">
        <f t="shared" si="378"/>
        <v>41834.651203703703</v>
      </c>
      <c r="V3956">
        <f t="shared" si="379"/>
        <v>2014</v>
      </c>
    </row>
    <row r="3957" spans="1:22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 t="shared" si="376"/>
        <v>1088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74"/>
        <v>24</v>
      </c>
      <c r="Q3957">
        <f t="shared" si="375"/>
        <v>53.13</v>
      </c>
      <c r="R3957" s="10" t="s">
        <v>8314</v>
      </c>
      <c r="S3957" t="s">
        <v>8315</v>
      </c>
      <c r="T3957" s="14">
        <f t="shared" si="377"/>
        <v>42306.848854166667</v>
      </c>
      <c r="U3957" s="14">
        <f t="shared" si="378"/>
        <v>42336.890520833331</v>
      </c>
      <c r="V3957">
        <f t="shared" si="379"/>
        <v>2015</v>
      </c>
    </row>
    <row r="3958" spans="1:22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>
        <f t="shared" si="376"/>
        <v>2750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74"/>
        <v>0</v>
      </c>
      <c r="Q3958">
        <f t="shared" si="375"/>
        <v>0</v>
      </c>
      <c r="R3958" s="10" t="s">
        <v>8314</v>
      </c>
      <c r="S3958" t="s">
        <v>8315</v>
      </c>
      <c r="T3958" s="14">
        <f t="shared" si="377"/>
        <v>42457.932025462964</v>
      </c>
      <c r="U3958" s="14">
        <f t="shared" si="378"/>
        <v>42485.013888888891</v>
      </c>
      <c r="V3958">
        <f t="shared" si="379"/>
        <v>2016</v>
      </c>
    </row>
    <row r="3959" spans="1:22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 t="shared" si="376"/>
        <v>14004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74"/>
        <v>0</v>
      </c>
      <c r="Q3959">
        <f t="shared" si="375"/>
        <v>7</v>
      </c>
      <c r="R3959" s="10" t="s">
        <v>8314</v>
      </c>
      <c r="S3959" t="s">
        <v>8315</v>
      </c>
      <c r="T3959" s="14">
        <f t="shared" si="377"/>
        <v>42513.976319444439</v>
      </c>
      <c r="U3959" s="14">
        <f t="shared" si="378"/>
        <v>42559.976319444439</v>
      </c>
      <c r="V3959">
        <f t="shared" si="379"/>
        <v>2016</v>
      </c>
    </row>
    <row r="3960" spans="1:22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 t="shared" si="376"/>
        <v>1321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74"/>
        <v>32</v>
      </c>
      <c r="Q3960">
        <f t="shared" si="375"/>
        <v>40.06</v>
      </c>
      <c r="R3960" s="10" t="s">
        <v>8314</v>
      </c>
      <c r="S3960" t="s">
        <v>8315</v>
      </c>
      <c r="T3960" s="14">
        <f t="shared" si="377"/>
        <v>41816.950370370374</v>
      </c>
      <c r="U3960" s="14">
        <f t="shared" si="378"/>
        <v>41853.583333333336</v>
      </c>
      <c r="V3960">
        <f t="shared" si="379"/>
        <v>2014</v>
      </c>
    </row>
    <row r="3961" spans="1:22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 t="shared" si="376"/>
        <v>746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74"/>
        <v>24</v>
      </c>
      <c r="Q3961">
        <f t="shared" si="375"/>
        <v>24.33</v>
      </c>
      <c r="R3961" s="10" t="s">
        <v>8314</v>
      </c>
      <c r="S3961" t="s">
        <v>8315</v>
      </c>
      <c r="T3961" s="14">
        <f t="shared" si="377"/>
        <v>41880.788842592592</v>
      </c>
      <c r="U3961" s="14">
        <f t="shared" si="378"/>
        <v>41910.788842592592</v>
      </c>
      <c r="V3961">
        <f t="shared" si="379"/>
        <v>2014</v>
      </c>
    </row>
    <row r="3962" spans="1:22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 t="shared" si="376"/>
        <v>1523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74"/>
        <v>2</v>
      </c>
      <c r="Q3962">
        <f t="shared" si="375"/>
        <v>11.25</v>
      </c>
      <c r="R3962" s="10" t="s">
        <v>8314</v>
      </c>
      <c r="S3962" t="s">
        <v>8315</v>
      </c>
      <c r="T3962" s="14">
        <f t="shared" si="377"/>
        <v>42342.845555555556</v>
      </c>
      <c r="U3962" s="14">
        <f t="shared" si="378"/>
        <v>42372.845555555556</v>
      </c>
      <c r="V3962">
        <f t="shared" si="379"/>
        <v>2015</v>
      </c>
    </row>
    <row r="3963" spans="1:22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 t="shared" si="376"/>
        <v>2511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74"/>
        <v>0</v>
      </c>
      <c r="Q3963">
        <f t="shared" si="375"/>
        <v>10.5</v>
      </c>
      <c r="R3963" s="10" t="s">
        <v>8314</v>
      </c>
      <c r="S3963" t="s">
        <v>8315</v>
      </c>
      <c r="T3963" s="14">
        <f t="shared" si="377"/>
        <v>41745.891319444447</v>
      </c>
      <c r="U3963" s="14">
        <f t="shared" si="378"/>
        <v>41767.891319444447</v>
      </c>
      <c r="V3963">
        <f t="shared" si="379"/>
        <v>2014</v>
      </c>
    </row>
    <row r="3964" spans="1:22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 t="shared" si="376"/>
        <v>723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74"/>
        <v>3</v>
      </c>
      <c r="Q3964">
        <f t="shared" si="375"/>
        <v>15</v>
      </c>
      <c r="R3964" s="10" t="s">
        <v>8314</v>
      </c>
      <c r="S3964" t="s">
        <v>8315</v>
      </c>
      <c r="T3964" s="14">
        <f t="shared" si="377"/>
        <v>42311.621458333335</v>
      </c>
      <c r="U3964" s="14">
        <f t="shared" si="378"/>
        <v>42336.621458333335</v>
      </c>
      <c r="V3964">
        <f t="shared" si="379"/>
        <v>2015</v>
      </c>
    </row>
    <row r="3965" spans="1:22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>
        <f t="shared" si="376"/>
        <v>5000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74"/>
        <v>0</v>
      </c>
      <c r="Q3965">
        <f t="shared" si="375"/>
        <v>0</v>
      </c>
      <c r="R3965" s="10" t="s">
        <v>8314</v>
      </c>
      <c r="S3965" t="s">
        <v>8315</v>
      </c>
      <c r="T3965" s="14">
        <f t="shared" si="377"/>
        <v>42296.154131944444</v>
      </c>
      <c r="U3965" s="14">
        <f t="shared" si="378"/>
        <v>42326.195798611108</v>
      </c>
      <c r="V3965">
        <f t="shared" si="379"/>
        <v>2015</v>
      </c>
    </row>
    <row r="3966" spans="1:22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 t="shared" si="376"/>
        <v>1063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74"/>
        <v>6</v>
      </c>
      <c r="Q3966">
        <f t="shared" si="375"/>
        <v>42</v>
      </c>
      <c r="R3966" s="10" t="s">
        <v>8314</v>
      </c>
      <c r="S3966" t="s">
        <v>8315</v>
      </c>
      <c r="T3966" s="14">
        <f t="shared" si="377"/>
        <v>42053.722060185188</v>
      </c>
      <c r="U3966" s="14">
        <f t="shared" si="378"/>
        <v>42113.680393518516</v>
      </c>
      <c r="V3966">
        <f t="shared" si="379"/>
        <v>2015</v>
      </c>
    </row>
    <row r="3967" spans="1:22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 t="shared" si="376"/>
        <v>1143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74"/>
        <v>14</v>
      </c>
      <c r="Q3967">
        <f t="shared" si="375"/>
        <v>71.25</v>
      </c>
      <c r="R3967" s="10" t="s">
        <v>8314</v>
      </c>
      <c r="S3967" t="s">
        <v>8315</v>
      </c>
      <c r="T3967" s="14">
        <f t="shared" si="377"/>
        <v>42414.235879629632</v>
      </c>
      <c r="U3967" s="14">
        <f t="shared" si="378"/>
        <v>42474.194212962961</v>
      </c>
      <c r="V3967">
        <f t="shared" si="379"/>
        <v>2016</v>
      </c>
    </row>
    <row r="3968" spans="1:22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 t="shared" si="376"/>
        <v>3773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74"/>
        <v>1</v>
      </c>
      <c r="Q3968">
        <f t="shared" si="375"/>
        <v>22.5</v>
      </c>
      <c r="R3968" s="10" t="s">
        <v>8314</v>
      </c>
      <c r="S3968" t="s">
        <v>8315</v>
      </c>
      <c r="T3968" s="14">
        <f t="shared" si="377"/>
        <v>41801.711550925924</v>
      </c>
      <c r="U3968" s="14">
        <f t="shared" si="378"/>
        <v>41844.124305555553</v>
      </c>
      <c r="V3968">
        <f t="shared" si="379"/>
        <v>2014</v>
      </c>
    </row>
    <row r="3969" spans="1:22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 t="shared" si="376"/>
        <v>1055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74"/>
        <v>24</v>
      </c>
      <c r="Q3969">
        <f t="shared" si="375"/>
        <v>41</v>
      </c>
      <c r="R3969" s="10" t="s">
        <v>8314</v>
      </c>
      <c r="S3969" t="s">
        <v>8315</v>
      </c>
      <c r="T3969" s="14">
        <f t="shared" si="377"/>
        <v>42770.290590277778</v>
      </c>
      <c r="U3969" s="14">
        <f t="shared" si="378"/>
        <v>42800.290590277778</v>
      </c>
      <c r="V3969">
        <f t="shared" si="379"/>
        <v>2017</v>
      </c>
    </row>
    <row r="3970" spans="1:22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 t="shared" si="376"/>
        <v>2764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ref="P3970:P4033" si="380">ROUND(E3970/D3970*100,0)</f>
        <v>11</v>
      </c>
      <c r="Q3970">
        <f t="shared" ref="Q3970:Q4033" si="381">IFERROR(ROUND(E3970/M3970,2),0)</f>
        <v>47.91</v>
      </c>
      <c r="R3970" s="10" t="s">
        <v>8314</v>
      </c>
      <c r="S3970" t="s">
        <v>8315</v>
      </c>
      <c r="T3970" s="14">
        <f t="shared" si="377"/>
        <v>42452.815659722226</v>
      </c>
      <c r="U3970" s="14">
        <f t="shared" si="378"/>
        <v>42512.815659722226</v>
      </c>
      <c r="V3970">
        <f t="shared" si="379"/>
        <v>2016</v>
      </c>
    </row>
    <row r="3971" spans="1:22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 t="shared" ref="F3971:F4034" si="382">ROUND(AVERAGE(D3971:E3971),0)</f>
        <v>1518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si="380"/>
        <v>7</v>
      </c>
      <c r="Q3971">
        <f t="shared" si="381"/>
        <v>35.17</v>
      </c>
      <c r="R3971" s="10" t="s">
        <v>8314</v>
      </c>
      <c r="S3971" t="s">
        <v>8315</v>
      </c>
      <c r="T3971" s="14">
        <f t="shared" ref="T3971:T4034" si="383">(((K3971/60)/60)/24)+DATE(1970,1,1)</f>
        <v>42601.854699074072</v>
      </c>
      <c r="U3971" s="14">
        <f t="shared" ref="U3971:U4034" si="384">(((J3971/60)/60)/24)+DATE(1970,1,1)</f>
        <v>42611.163194444445</v>
      </c>
      <c r="V3971">
        <f t="shared" si="379"/>
        <v>2016</v>
      </c>
    </row>
    <row r="3972" spans="1:22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 t="shared" si="382"/>
        <v>7506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80"/>
        <v>0</v>
      </c>
      <c r="Q3972">
        <f t="shared" si="381"/>
        <v>5.5</v>
      </c>
      <c r="R3972" s="10" t="s">
        <v>8314</v>
      </c>
      <c r="S3972" t="s">
        <v>8315</v>
      </c>
      <c r="T3972" s="14">
        <f t="shared" si="383"/>
        <v>42447.863553240735</v>
      </c>
      <c r="U3972" s="14">
        <f t="shared" si="384"/>
        <v>42477.863553240735</v>
      </c>
      <c r="V3972">
        <f t="shared" si="379"/>
        <v>2016</v>
      </c>
    </row>
    <row r="3973" spans="1:22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 t="shared" si="382"/>
        <v>7068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80"/>
        <v>1</v>
      </c>
      <c r="Q3973">
        <f t="shared" si="381"/>
        <v>22.67</v>
      </c>
      <c r="R3973" s="10" t="s">
        <v>8314</v>
      </c>
      <c r="S3973" t="s">
        <v>8315</v>
      </c>
      <c r="T3973" s="14">
        <f t="shared" si="383"/>
        <v>41811.536180555559</v>
      </c>
      <c r="U3973" s="14">
        <f t="shared" si="384"/>
        <v>41841.536180555559</v>
      </c>
      <c r="V3973">
        <f t="shared" si="379"/>
        <v>2014</v>
      </c>
    </row>
    <row r="3974" spans="1:22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 t="shared" si="382"/>
        <v>606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80"/>
        <v>21</v>
      </c>
      <c r="Q3974">
        <f t="shared" si="381"/>
        <v>26.38</v>
      </c>
      <c r="R3974" s="10" t="s">
        <v>8314</v>
      </c>
      <c r="S3974" t="s">
        <v>8315</v>
      </c>
      <c r="T3974" s="14">
        <f t="shared" si="383"/>
        <v>41981.067523148144</v>
      </c>
      <c r="U3974" s="14">
        <f t="shared" si="384"/>
        <v>42041.067523148144</v>
      </c>
      <c r="V3974">
        <f t="shared" si="379"/>
        <v>2014</v>
      </c>
    </row>
    <row r="3975" spans="1:22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 t="shared" si="382"/>
        <v>4453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80"/>
        <v>78</v>
      </c>
      <c r="Q3975">
        <f t="shared" si="381"/>
        <v>105.54</v>
      </c>
      <c r="R3975" s="10" t="s">
        <v>8314</v>
      </c>
      <c r="S3975" t="s">
        <v>8315</v>
      </c>
      <c r="T3975" s="14">
        <f t="shared" si="383"/>
        <v>42469.68414351852</v>
      </c>
      <c r="U3975" s="14">
        <f t="shared" si="384"/>
        <v>42499.166666666672</v>
      </c>
      <c r="V3975">
        <f t="shared" si="379"/>
        <v>2016</v>
      </c>
    </row>
    <row r="3976" spans="1:22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 t="shared" si="382"/>
        <v>660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80"/>
        <v>32</v>
      </c>
      <c r="Q3976">
        <f t="shared" si="381"/>
        <v>29.09</v>
      </c>
      <c r="R3976" s="10" t="s">
        <v>8314</v>
      </c>
      <c r="S3976" t="s">
        <v>8315</v>
      </c>
      <c r="T3976" s="14">
        <f t="shared" si="383"/>
        <v>42493.546851851846</v>
      </c>
      <c r="U3976" s="14">
        <f t="shared" si="384"/>
        <v>42523.546851851846</v>
      </c>
      <c r="V3976">
        <f t="shared" si="379"/>
        <v>2016</v>
      </c>
    </row>
    <row r="3977" spans="1:22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>
        <f t="shared" si="382"/>
        <v>339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80"/>
        <v>0</v>
      </c>
      <c r="Q3977">
        <f t="shared" si="381"/>
        <v>0</v>
      </c>
      <c r="R3977" s="10" t="s">
        <v>8314</v>
      </c>
      <c r="S3977" t="s">
        <v>8315</v>
      </c>
      <c r="T3977" s="14">
        <f t="shared" si="383"/>
        <v>42534.866875</v>
      </c>
      <c r="U3977" s="14">
        <f t="shared" si="384"/>
        <v>42564.866875</v>
      </c>
      <c r="V3977">
        <f t="shared" si="379"/>
        <v>2016</v>
      </c>
    </row>
    <row r="3978" spans="1:22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 t="shared" si="382"/>
        <v>960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80"/>
        <v>48</v>
      </c>
      <c r="Q3978">
        <f t="shared" si="381"/>
        <v>62</v>
      </c>
      <c r="R3978" s="10" t="s">
        <v>8314</v>
      </c>
      <c r="S3978" t="s">
        <v>8315</v>
      </c>
      <c r="T3978" s="14">
        <f t="shared" si="383"/>
        <v>41830.858344907407</v>
      </c>
      <c r="U3978" s="14">
        <f t="shared" si="384"/>
        <v>41852.291666666664</v>
      </c>
      <c r="V3978">
        <f t="shared" si="379"/>
        <v>2014</v>
      </c>
    </row>
    <row r="3979" spans="1:22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 t="shared" si="382"/>
        <v>45653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80"/>
        <v>1</v>
      </c>
      <c r="Q3979">
        <f t="shared" si="381"/>
        <v>217.5</v>
      </c>
      <c r="R3979" s="10" t="s">
        <v>8314</v>
      </c>
      <c r="S3979" t="s">
        <v>8315</v>
      </c>
      <c r="T3979" s="14">
        <f t="shared" si="383"/>
        <v>42543.788564814815</v>
      </c>
      <c r="U3979" s="14">
        <f t="shared" si="384"/>
        <v>42573.788564814815</v>
      </c>
      <c r="V3979">
        <f t="shared" si="379"/>
        <v>2016</v>
      </c>
    </row>
    <row r="3980" spans="1:22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 t="shared" si="382"/>
        <v>1107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80"/>
        <v>11</v>
      </c>
      <c r="Q3980">
        <f t="shared" si="381"/>
        <v>26.75</v>
      </c>
      <c r="R3980" s="10" t="s">
        <v>8314</v>
      </c>
      <c r="S3980" t="s">
        <v>8315</v>
      </c>
      <c r="T3980" s="14">
        <f t="shared" si="383"/>
        <v>41975.642974537041</v>
      </c>
      <c r="U3980" s="14">
        <f t="shared" si="384"/>
        <v>42035.642974537041</v>
      </c>
      <c r="V3980">
        <f t="shared" ref="V3980:V4043" si="385">YEAR(T3980)</f>
        <v>2014</v>
      </c>
    </row>
    <row r="3981" spans="1:22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 t="shared" si="382"/>
        <v>3055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80"/>
        <v>2</v>
      </c>
      <c r="Q3981">
        <f t="shared" si="381"/>
        <v>18.329999999999998</v>
      </c>
      <c r="R3981" s="10" t="s">
        <v>8314</v>
      </c>
      <c r="S3981" t="s">
        <v>8315</v>
      </c>
      <c r="T3981" s="14">
        <f t="shared" si="383"/>
        <v>42069.903437500005</v>
      </c>
      <c r="U3981" s="14">
        <f t="shared" si="384"/>
        <v>42092.833333333328</v>
      </c>
      <c r="V3981">
        <f t="shared" si="385"/>
        <v>2015</v>
      </c>
    </row>
    <row r="3982" spans="1:22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 t="shared" si="382"/>
        <v>1475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80"/>
        <v>18</v>
      </c>
      <c r="Q3982">
        <f t="shared" si="381"/>
        <v>64.290000000000006</v>
      </c>
      <c r="R3982" s="10" t="s">
        <v>8314</v>
      </c>
      <c r="S3982" t="s">
        <v>8315</v>
      </c>
      <c r="T3982" s="14">
        <f t="shared" si="383"/>
        <v>41795.598923611113</v>
      </c>
      <c r="U3982" s="14">
        <f t="shared" si="384"/>
        <v>41825.598923611113</v>
      </c>
      <c r="V3982">
        <f t="shared" si="385"/>
        <v>2014</v>
      </c>
    </row>
    <row r="3983" spans="1:22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 t="shared" si="382"/>
        <v>15613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80"/>
        <v>4</v>
      </c>
      <c r="Q3983">
        <f t="shared" si="381"/>
        <v>175</v>
      </c>
      <c r="R3983" s="10" t="s">
        <v>8314</v>
      </c>
      <c r="S3983" t="s">
        <v>8315</v>
      </c>
      <c r="T3983" s="14">
        <f t="shared" si="383"/>
        <v>42508.179965277777</v>
      </c>
      <c r="U3983" s="14">
        <f t="shared" si="384"/>
        <v>42568.179965277777</v>
      </c>
      <c r="V3983">
        <f t="shared" si="385"/>
        <v>2016</v>
      </c>
    </row>
    <row r="3984" spans="1:22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 t="shared" si="382"/>
        <v>510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80"/>
        <v>20</v>
      </c>
      <c r="Q3984">
        <f t="shared" si="381"/>
        <v>34</v>
      </c>
      <c r="R3984" s="10" t="s">
        <v>8314</v>
      </c>
      <c r="S3984" t="s">
        <v>8315</v>
      </c>
      <c r="T3984" s="14">
        <f t="shared" si="383"/>
        <v>42132.809953703705</v>
      </c>
      <c r="U3984" s="14">
        <f t="shared" si="384"/>
        <v>42192.809953703705</v>
      </c>
      <c r="V3984">
        <f t="shared" si="385"/>
        <v>2015</v>
      </c>
    </row>
    <row r="3985" spans="1:22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 t="shared" si="382"/>
        <v>7509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80"/>
        <v>35</v>
      </c>
      <c r="Q3985">
        <f t="shared" si="381"/>
        <v>84.28</v>
      </c>
      <c r="R3985" s="10" t="s">
        <v>8314</v>
      </c>
      <c r="S3985" t="s">
        <v>8315</v>
      </c>
      <c r="T3985" s="14">
        <f t="shared" si="383"/>
        <v>41747.86986111111</v>
      </c>
      <c r="U3985" s="14">
        <f t="shared" si="384"/>
        <v>41779.290972222225</v>
      </c>
      <c r="V3985">
        <f t="shared" si="385"/>
        <v>2014</v>
      </c>
    </row>
    <row r="3986" spans="1:22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 t="shared" si="382"/>
        <v>798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80"/>
        <v>6</v>
      </c>
      <c r="Q3986">
        <f t="shared" si="381"/>
        <v>9.5</v>
      </c>
      <c r="R3986" s="10" t="s">
        <v>8314</v>
      </c>
      <c r="S3986" t="s">
        <v>8315</v>
      </c>
      <c r="T3986" s="14">
        <f t="shared" si="383"/>
        <v>41920.963472222218</v>
      </c>
      <c r="U3986" s="14">
        <f t="shared" si="384"/>
        <v>41951</v>
      </c>
      <c r="V3986">
        <f t="shared" si="385"/>
        <v>2014</v>
      </c>
    </row>
    <row r="3987" spans="1:22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 t="shared" si="382"/>
        <v>1321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80"/>
        <v>32</v>
      </c>
      <c r="Q3987">
        <f t="shared" si="381"/>
        <v>33.74</v>
      </c>
      <c r="R3987" s="10" t="s">
        <v>8314</v>
      </c>
      <c r="S3987" t="s">
        <v>8315</v>
      </c>
      <c r="T3987" s="14">
        <f t="shared" si="383"/>
        <v>42399.707407407404</v>
      </c>
      <c r="U3987" s="14">
        <f t="shared" si="384"/>
        <v>42420.878472222219</v>
      </c>
      <c r="V3987">
        <f t="shared" si="385"/>
        <v>2016</v>
      </c>
    </row>
    <row r="3988" spans="1:22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 t="shared" si="382"/>
        <v>2744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80"/>
        <v>10</v>
      </c>
      <c r="Q3988">
        <f t="shared" si="381"/>
        <v>37.54</v>
      </c>
      <c r="R3988" s="10" t="s">
        <v>8314</v>
      </c>
      <c r="S3988" t="s">
        <v>8315</v>
      </c>
      <c r="T3988" s="14">
        <f t="shared" si="383"/>
        <v>42467.548541666663</v>
      </c>
      <c r="U3988" s="14">
        <f t="shared" si="384"/>
        <v>42496.544444444444</v>
      </c>
      <c r="V3988">
        <f t="shared" si="385"/>
        <v>2016</v>
      </c>
    </row>
    <row r="3989" spans="1:22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 t="shared" si="382"/>
        <v>276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80"/>
        <v>38</v>
      </c>
      <c r="Q3989">
        <f t="shared" si="381"/>
        <v>11.62</v>
      </c>
      <c r="R3989" s="10" t="s">
        <v>8314</v>
      </c>
      <c r="S3989" t="s">
        <v>8315</v>
      </c>
      <c r="T3989" s="14">
        <f t="shared" si="383"/>
        <v>41765.92465277778</v>
      </c>
      <c r="U3989" s="14">
        <f t="shared" si="384"/>
        <v>41775.92465277778</v>
      </c>
      <c r="V3989">
        <f t="shared" si="385"/>
        <v>2014</v>
      </c>
    </row>
    <row r="3990" spans="1:22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 t="shared" si="382"/>
        <v>766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80"/>
        <v>2</v>
      </c>
      <c r="Q3990">
        <f t="shared" si="381"/>
        <v>8</v>
      </c>
      <c r="R3990" s="10" t="s">
        <v>8314</v>
      </c>
      <c r="S3990" t="s">
        <v>8315</v>
      </c>
      <c r="T3990" s="14">
        <f t="shared" si="383"/>
        <v>42230.08116898148</v>
      </c>
      <c r="U3990" s="14">
        <f t="shared" si="384"/>
        <v>42245.08116898148</v>
      </c>
      <c r="V3990">
        <f t="shared" si="385"/>
        <v>2015</v>
      </c>
    </row>
    <row r="3991" spans="1:22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>
        <f t="shared" si="382"/>
        <v>1500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80"/>
        <v>0</v>
      </c>
      <c r="Q3991">
        <f t="shared" si="381"/>
        <v>0</v>
      </c>
      <c r="R3991" s="10" t="s">
        <v>8314</v>
      </c>
      <c r="S3991" t="s">
        <v>8315</v>
      </c>
      <c r="T3991" s="14">
        <f t="shared" si="383"/>
        <v>42286.749780092592</v>
      </c>
      <c r="U3991" s="14">
        <f t="shared" si="384"/>
        <v>42316.791446759264</v>
      </c>
      <c r="V3991">
        <f t="shared" si="385"/>
        <v>2015</v>
      </c>
    </row>
    <row r="3992" spans="1:22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 t="shared" si="382"/>
        <v>860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80"/>
        <v>4</v>
      </c>
      <c r="Q3992">
        <f t="shared" si="381"/>
        <v>23</v>
      </c>
      <c r="R3992" s="10" t="s">
        <v>8314</v>
      </c>
      <c r="S3992" t="s">
        <v>8315</v>
      </c>
      <c r="T3992" s="14">
        <f t="shared" si="383"/>
        <v>42401.672372685185</v>
      </c>
      <c r="U3992" s="14">
        <f t="shared" si="384"/>
        <v>42431.672372685185</v>
      </c>
      <c r="V3992">
        <f t="shared" si="385"/>
        <v>2016</v>
      </c>
    </row>
    <row r="3993" spans="1:22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 t="shared" si="382"/>
        <v>300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80"/>
        <v>20</v>
      </c>
      <c r="Q3993">
        <f t="shared" si="381"/>
        <v>100</v>
      </c>
      <c r="R3993" s="10" t="s">
        <v>8314</v>
      </c>
      <c r="S3993" t="s">
        <v>8315</v>
      </c>
      <c r="T3993" s="14">
        <f t="shared" si="383"/>
        <v>42125.644467592589</v>
      </c>
      <c r="U3993" s="14">
        <f t="shared" si="384"/>
        <v>42155.644467592589</v>
      </c>
      <c r="V3993">
        <f t="shared" si="385"/>
        <v>2015</v>
      </c>
    </row>
    <row r="3994" spans="1:22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 t="shared" si="382"/>
        <v>5271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80"/>
        <v>5</v>
      </c>
      <c r="Q3994">
        <f t="shared" si="381"/>
        <v>60.11</v>
      </c>
      <c r="R3994" s="10" t="s">
        <v>8314</v>
      </c>
      <c r="S3994" t="s">
        <v>8315</v>
      </c>
      <c r="T3994" s="14">
        <f t="shared" si="383"/>
        <v>42289.94049768518</v>
      </c>
      <c r="U3994" s="14">
        <f t="shared" si="384"/>
        <v>42349.982164351852</v>
      </c>
      <c r="V3994">
        <f t="shared" si="385"/>
        <v>2015</v>
      </c>
    </row>
    <row r="3995" spans="1:22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 t="shared" si="382"/>
        <v>25002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80"/>
        <v>0</v>
      </c>
      <c r="Q3995">
        <f t="shared" si="381"/>
        <v>3</v>
      </c>
      <c r="R3995" s="10" t="s">
        <v>8314</v>
      </c>
      <c r="S3995" t="s">
        <v>8315</v>
      </c>
      <c r="T3995" s="14">
        <f t="shared" si="383"/>
        <v>42107.864722222221</v>
      </c>
      <c r="U3995" s="14">
        <f t="shared" si="384"/>
        <v>42137.864722222221</v>
      </c>
      <c r="V3995">
        <f t="shared" si="385"/>
        <v>2015</v>
      </c>
    </row>
    <row r="3996" spans="1:22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 t="shared" si="382"/>
        <v>1003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80"/>
        <v>0</v>
      </c>
      <c r="Q3996">
        <f t="shared" si="381"/>
        <v>5</v>
      </c>
      <c r="R3996" s="10" t="s">
        <v>8314</v>
      </c>
      <c r="S3996" t="s">
        <v>8315</v>
      </c>
      <c r="T3996" s="14">
        <f t="shared" si="383"/>
        <v>41809.389930555553</v>
      </c>
      <c r="U3996" s="14">
        <f t="shared" si="384"/>
        <v>41839.389930555553</v>
      </c>
      <c r="V3996">
        <f t="shared" si="385"/>
        <v>2014</v>
      </c>
    </row>
    <row r="3997" spans="1:22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 t="shared" si="382"/>
        <v>135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80"/>
        <v>35</v>
      </c>
      <c r="Q3997">
        <f t="shared" si="381"/>
        <v>17.5</v>
      </c>
      <c r="R3997" s="10" t="s">
        <v>8314</v>
      </c>
      <c r="S3997" t="s">
        <v>8315</v>
      </c>
      <c r="T3997" s="14">
        <f t="shared" si="383"/>
        <v>42019.683761574073</v>
      </c>
      <c r="U3997" s="14">
        <f t="shared" si="384"/>
        <v>42049.477083333331</v>
      </c>
      <c r="V3997">
        <f t="shared" si="385"/>
        <v>2015</v>
      </c>
    </row>
    <row r="3998" spans="1:22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 t="shared" si="382"/>
        <v>1749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80"/>
        <v>17</v>
      </c>
      <c r="Q3998">
        <f t="shared" si="381"/>
        <v>29.24</v>
      </c>
      <c r="R3998" s="10" t="s">
        <v>8314</v>
      </c>
      <c r="S3998" t="s">
        <v>8315</v>
      </c>
      <c r="T3998" s="14">
        <f t="shared" si="383"/>
        <v>41950.26694444444</v>
      </c>
      <c r="U3998" s="14">
        <f t="shared" si="384"/>
        <v>41963.669444444444</v>
      </c>
      <c r="V3998">
        <f t="shared" si="385"/>
        <v>2014</v>
      </c>
    </row>
    <row r="3999" spans="1:22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>
        <f t="shared" si="382"/>
        <v>1500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80"/>
        <v>0</v>
      </c>
      <c r="Q3999">
        <f t="shared" si="381"/>
        <v>0</v>
      </c>
      <c r="R3999" s="10" t="s">
        <v>8314</v>
      </c>
      <c r="S3999" t="s">
        <v>8315</v>
      </c>
      <c r="T3999" s="14">
        <f t="shared" si="383"/>
        <v>42069.391446759255</v>
      </c>
      <c r="U3999" s="14">
        <f t="shared" si="384"/>
        <v>42099.349780092598</v>
      </c>
      <c r="V3999">
        <f t="shared" si="385"/>
        <v>2015</v>
      </c>
    </row>
    <row r="4000" spans="1:22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 t="shared" si="382"/>
        <v>983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80"/>
        <v>57</v>
      </c>
      <c r="Q4000">
        <f t="shared" si="381"/>
        <v>59.58</v>
      </c>
      <c r="R4000" s="10" t="s">
        <v>8314</v>
      </c>
      <c r="S4000" t="s">
        <v>8315</v>
      </c>
      <c r="T4000" s="14">
        <f t="shared" si="383"/>
        <v>42061.963263888887</v>
      </c>
      <c r="U4000" s="14">
        <f t="shared" si="384"/>
        <v>42091.921597222223</v>
      </c>
      <c r="V4000">
        <f t="shared" si="385"/>
        <v>2015</v>
      </c>
    </row>
    <row r="4001" spans="1:22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 t="shared" si="382"/>
        <v>4078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80"/>
        <v>17</v>
      </c>
      <c r="Q4001">
        <f t="shared" si="381"/>
        <v>82.57</v>
      </c>
      <c r="R4001" s="10" t="s">
        <v>8314</v>
      </c>
      <c r="S4001" t="s">
        <v>8315</v>
      </c>
      <c r="T4001" s="14">
        <f t="shared" si="383"/>
        <v>41842.828680555554</v>
      </c>
      <c r="U4001" s="14">
        <f t="shared" si="384"/>
        <v>41882.827650462961</v>
      </c>
      <c r="V4001">
        <f t="shared" si="385"/>
        <v>2014</v>
      </c>
    </row>
    <row r="4002" spans="1:22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 t="shared" si="382"/>
        <v>4005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80"/>
        <v>0</v>
      </c>
      <c r="Q4002">
        <f t="shared" si="381"/>
        <v>10</v>
      </c>
      <c r="R4002" s="10" t="s">
        <v>8314</v>
      </c>
      <c r="S4002" t="s">
        <v>8315</v>
      </c>
      <c r="T4002" s="14">
        <f t="shared" si="383"/>
        <v>42437.64534722222</v>
      </c>
      <c r="U4002" s="14">
        <f t="shared" si="384"/>
        <v>42497.603680555556</v>
      </c>
      <c r="V4002">
        <f t="shared" si="385"/>
        <v>2016</v>
      </c>
    </row>
    <row r="4003" spans="1:22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 t="shared" si="382"/>
        <v>827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80"/>
        <v>38</v>
      </c>
      <c r="Q4003">
        <f t="shared" si="381"/>
        <v>32.36</v>
      </c>
      <c r="R4003" s="10" t="s">
        <v>8314</v>
      </c>
      <c r="S4003" t="s">
        <v>8315</v>
      </c>
      <c r="T4003" s="14">
        <f t="shared" si="383"/>
        <v>42775.964212962965</v>
      </c>
      <c r="U4003" s="14">
        <f t="shared" si="384"/>
        <v>42795.791666666672</v>
      </c>
      <c r="V4003">
        <f t="shared" si="385"/>
        <v>2017</v>
      </c>
    </row>
    <row r="4004" spans="1:22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 t="shared" si="382"/>
        <v>637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80"/>
        <v>2</v>
      </c>
      <c r="Q4004">
        <f t="shared" si="381"/>
        <v>5.75</v>
      </c>
      <c r="R4004" s="10" t="s">
        <v>8314</v>
      </c>
      <c r="S4004" t="s">
        <v>8315</v>
      </c>
      <c r="T4004" s="14">
        <f t="shared" si="383"/>
        <v>41879.043530092589</v>
      </c>
      <c r="U4004" s="14">
        <f t="shared" si="384"/>
        <v>41909.043530092589</v>
      </c>
      <c r="V4004">
        <f t="shared" si="385"/>
        <v>2014</v>
      </c>
    </row>
    <row r="4005" spans="1:22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 t="shared" si="382"/>
        <v>1101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80"/>
        <v>10</v>
      </c>
      <c r="Q4005">
        <f t="shared" si="381"/>
        <v>100.5</v>
      </c>
      <c r="R4005" s="10" t="s">
        <v>8314</v>
      </c>
      <c r="S4005" t="s">
        <v>8315</v>
      </c>
      <c r="T4005" s="14">
        <f t="shared" si="383"/>
        <v>42020.587349537032</v>
      </c>
      <c r="U4005" s="14">
        <f t="shared" si="384"/>
        <v>42050.587349537032</v>
      </c>
      <c r="V4005">
        <f t="shared" si="385"/>
        <v>2015</v>
      </c>
    </row>
    <row r="4006" spans="1:22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 t="shared" si="382"/>
        <v>251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80"/>
        <v>0</v>
      </c>
      <c r="Q4006">
        <f t="shared" si="381"/>
        <v>1</v>
      </c>
      <c r="R4006" s="10" t="s">
        <v>8314</v>
      </c>
      <c r="S4006" t="s">
        <v>8315</v>
      </c>
      <c r="T4006" s="14">
        <f t="shared" si="383"/>
        <v>41890.16269675926</v>
      </c>
      <c r="U4006" s="14">
        <f t="shared" si="384"/>
        <v>41920.16269675926</v>
      </c>
      <c r="V4006">
        <f t="shared" si="385"/>
        <v>2014</v>
      </c>
    </row>
    <row r="4007" spans="1:22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 t="shared" si="382"/>
        <v>1520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80"/>
        <v>1</v>
      </c>
      <c r="Q4007">
        <f t="shared" si="381"/>
        <v>20</v>
      </c>
      <c r="R4007" s="10" t="s">
        <v>8314</v>
      </c>
      <c r="S4007" t="s">
        <v>8315</v>
      </c>
      <c r="T4007" s="14">
        <f t="shared" si="383"/>
        <v>41872.807696759257</v>
      </c>
      <c r="U4007" s="14">
        <f t="shared" si="384"/>
        <v>41932.807696759257</v>
      </c>
      <c r="V4007">
        <f t="shared" si="385"/>
        <v>2014</v>
      </c>
    </row>
    <row r="4008" spans="1:22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 t="shared" si="382"/>
        <v>15001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80"/>
        <v>0</v>
      </c>
      <c r="Q4008">
        <f t="shared" si="381"/>
        <v>2</v>
      </c>
      <c r="R4008" s="10" t="s">
        <v>8314</v>
      </c>
      <c r="S4008" t="s">
        <v>8315</v>
      </c>
      <c r="T4008" s="14">
        <f t="shared" si="383"/>
        <v>42391.772997685184</v>
      </c>
      <c r="U4008" s="14">
        <f t="shared" si="384"/>
        <v>42416.772997685184</v>
      </c>
      <c r="V4008">
        <f t="shared" si="385"/>
        <v>2016</v>
      </c>
    </row>
    <row r="4009" spans="1:22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 t="shared" si="382"/>
        <v>1003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80"/>
        <v>0</v>
      </c>
      <c r="Q4009">
        <f t="shared" si="381"/>
        <v>5</v>
      </c>
      <c r="R4009" s="10" t="s">
        <v>8314</v>
      </c>
      <c r="S4009" t="s">
        <v>8315</v>
      </c>
      <c r="T4009" s="14">
        <f t="shared" si="383"/>
        <v>41848.772928240738</v>
      </c>
      <c r="U4009" s="14">
        <f t="shared" si="384"/>
        <v>41877.686111111114</v>
      </c>
      <c r="V4009">
        <f t="shared" si="385"/>
        <v>2014</v>
      </c>
    </row>
    <row r="4010" spans="1:22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 t="shared" si="382"/>
        <v>530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80"/>
        <v>6</v>
      </c>
      <c r="Q4010">
        <f t="shared" si="381"/>
        <v>15</v>
      </c>
      <c r="R4010" s="10" t="s">
        <v>8314</v>
      </c>
      <c r="S4010" t="s">
        <v>8315</v>
      </c>
      <c r="T4010" s="14">
        <f t="shared" si="383"/>
        <v>42177.964201388888</v>
      </c>
      <c r="U4010" s="14">
        <f t="shared" si="384"/>
        <v>42207.964201388888</v>
      </c>
      <c r="V4010">
        <f t="shared" si="385"/>
        <v>2015</v>
      </c>
    </row>
    <row r="4011" spans="1:22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 t="shared" si="382"/>
        <v>1003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80"/>
        <v>4</v>
      </c>
      <c r="Q4011">
        <f t="shared" si="381"/>
        <v>25</v>
      </c>
      <c r="R4011" s="10" t="s">
        <v>8314</v>
      </c>
      <c r="S4011" t="s">
        <v>8315</v>
      </c>
      <c r="T4011" s="14">
        <f t="shared" si="383"/>
        <v>41851.700925925928</v>
      </c>
      <c r="U4011" s="14">
        <f t="shared" si="384"/>
        <v>41891.700925925928</v>
      </c>
      <c r="V4011">
        <f t="shared" si="385"/>
        <v>2014</v>
      </c>
    </row>
    <row r="4012" spans="1:22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 t="shared" si="382"/>
        <v>4471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80"/>
        <v>24</v>
      </c>
      <c r="Q4012">
        <f t="shared" si="381"/>
        <v>45.84</v>
      </c>
      <c r="R4012" s="10" t="s">
        <v>8314</v>
      </c>
      <c r="S4012" t="s">
        <v>8315</v>
      </c>
      <c r="T4012" s="14">
        <f t="shared" si="383"/>
        <v>41921.770439814813</v>
      </c>
      <c r="U4012" s="14">
        <f t="shared" si="384"/>
        <v>41938.770439814813</v>
      </c>
      <c r="V4012">
        <f t="shared" si="385"/>
        <v>2014</v>
      </c>
    </row>
    <row r="4013" spans="1:22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 t="shared" si="382"/>
        <v>135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80"/>
        <v>8</v>
      </c>
      <c r="Q4013">
        <f t="shared" si="381"/>
        <v>4.75</v>
      </c>
      <c r="R4013" s="10" t="s">
        <v>8314</v>
      </c>
      <c r="S4013" t="s">
        <v>8315</v>
      </c>
      <c r="T4013" s="14">
        <f t="shared" si="383"/>
        <v>42002.54488425926</v>
      </c>
      <c r="U4013" s="14">
        <f t="shared" si="384"/>
        <v>42032.54488425926</v>
      </c>
      <c r="V4013">
        <f t="shared" si="385"/>
        <v>2014</v>
      </c>
    </row>
    <row r="4014" spans="1:22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>
        <f t="shared" si="382"/>
        <v>288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80"/>
        <v>0</v>
      </c>
      <c r="Q4014">
        <f t="shared" si="381"/>
        <v>0</v>
      </c>
      <c r="R4014" s="10" t="s">
        <v>8314</v>
      </c>
      <c r="S4014" t="s">
        <v>8315</v>
      </c>
      <c r="T4014" s="14">
        <f t="shared" si="383"/>
        <v>42096.544548611113</v>
      </c>
      <c r="U4014" s="14">
        <f t="shared" si="384"/>
        <v>42126.544548611113</v>
      </c>
      <c r="V4014">
        <f t="shared" si="385"/>
        <v>2015</v>
      </c>
    </row>
    <row r="4015" spans="1:22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 t="shared" si="382"/>
        <v>1013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80"/>
        <v>1</v>
      </c>
      <c r="Q4015">
        <f t="shared" si="381"/>
        <v>13</v>
      </c>
      <c r="R4015" s="10" t="s">
        <v>8314</v>
      </c>
      <c r="S4015" t="s">
        <v>8315</v>
      </c>
      <c r="T4015" s="14">
        <f t="shared" si="383"/>
        <v>42021.301192129627</v>
      </c>
      <c r="U4015" s="14">
        <f t="shared" si="384"/>
        <v>42051.301192129627</v>
      </c>
      <c r="V4015">
        <f t="shared" si="385"/>
        <v>2015</v>
      </c>
    </row>
    <row r="4016" spans="1:22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>
        <f t="shared" si="382"/>
        <v>4500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80"/>
        <v>0</v>
      </c>
      <c r="Q4016">
        <f t="shared" si="381"/>
        <v>0</v>
      </c>
      <c r="R4016" s="10" t="s">
        <v>8314</v>
      </c>
      <c r="S4016" t="s">
        <v>8315</v>
      </c>
      <c r="T4016" s="14">
        <f t="shared" si="383"/>
        <v>42419.246168981481</v>
      </c>
      <c r="U4016" s="14">
        <f t="shared" si="384"/>
        <v>42434.246168981481</v>
      </c>
      <c r="V4016">
        <f t="shared" si="385"/>
        <v>2016</v>
      </c>
    </row>
    <row r="4017" spans="1:22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 t="shared" si="382"/>
        <v>3501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80"/>
        <v>0</v>
      </c>
      <c r="Q4017">
        <f t="shared" si="381"/>
        <v>1</v>
      </c>
      <c r="R4017" s="10" t="s">
        <v>8314</v>
      </c>
      <c r="S4017" t="s">
        <v>8315</v>
      </c>
      <c r="T4017" s="14">
        <f t="shared" si="383"/>
        <v>42174.780821759254</v>
      </c>
      <c r="U4017" s="14">
        <f t="shared" si="384"/>
        <v>42204.780821759254</v>
      </c>
      <c r="V4017">
        <f t="shared" si="385"/>
        <v>2015</v>
      </c>
    </row>
    <row r="4018" spans="1:22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 t="shared" si="382"/>
        <v>285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80"/>
        <v>14</v>
      </c>
      <c r="Q4018">
        <f t="shared" si="381"/>
        <v>10</v>
      </c>
      <c r="R4018" s="10" t="s">
        <v>8314</v>
      </c>
      <c r="S4018" t="s">
        <v>8315</v>
      </c>
      <c r="T4018" s="14">
        <f t="shared" si="383"/>
        <v>41869.872685185182</v>
      </c>
      <c r="U4018" s="14">
        <f t="shared" si="384"/>
        <v>41899.872685185182</v>
      </c>
      <c r="V4018">
        <f t="shared" si="385"/>
        <v>2014</v>
      </c>
    </row>
    <row r="4019" spans="1:22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 t="shared" si="382"/>
        <v>5053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80"/>
        <v>1</v>
      </c>
      <c r="Q4019">
        <f t="shared" si="381"/>
        <v>52.5</v>
      </c>
      <c r="R4019" s="10" t="s">
        <v>8314</v>
      </c>
      <c r="S4019" t="s">
        <v>8315</v>
      </c>
      <c r="T4019" s="14">
        <f t="shared" si="383"/>
        <v>41856.672152777777</v>
      </c>
      <c r="U4019" s="14">
        <f t="shared" si="384"/>
        <v>41886.672152777777</v>
      </c>
      <c r="V4019">
        <f t="shared" si="385"/>
        <v>2014</v>
      </c>
    </row>
    <row r="4020" spans="1:22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 t="shared" si="382"/>
        <v>815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80"/>
        <v>9</v>
      </c>
      <c r="Q4020">
        <f t="shared" si="381"/>
        <v>32.5</v>
      </c>
      <c r="R4020" s="10" t="s">
        <v>8314</v>
      </c>
      <c r="S4020" t="s">
        <v>8315</v>
      </c>
      <c r="T4020" s="14">
        <f t="shared" si="383"/>
        <v>42620.91097222222</v>
      </c>
      <c r="U4020" s="14">
        <f t="shared" si="384"/>
        <v>42650.91097222222</v>
      </c>
      <c r="V4020">
        <f t="shared" si="385"/>
        <v>2016</v>
      </c>
    </row>
    <row r="4021" spans="1:22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 t="shared" si="382"/>
        <v>1765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80"/>
        <v>1</v>
      </c>
      <c r="Q4021">
        <f t="shared" si="381"/>
        <v>7.25</v>
      </c>
      <c r="R4021" s="10" t="s">
        <v>8314</v>
      </c>
      <c r="S4021" t="s">
        <v>8315</v>
      </c>
      <c r="T4021" s="14">
        <f t="shared" si="383"/>
        <v>42417.675879629634</v>
      </c>
      <c r="U4021" s="14">
        <f t="shared" si="384"/>
        <v>42475.686111111107</v>
      </c>
      <c r="V4021">
        <f t="shared" si="385"/>
        <v>2016</v>
      </c>
    </row>
    <row r="4022" spans="1:22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 t="shared" si="382"/>
        <v>350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80"/>
        <v>17</v>
      </c>
      <c r="Q4022">
        <f t="shared" si="381"/>
        <v>33.33</v>
      </c>
      <c r="R4022" s="10" t="s">
        <v>8314</v>
      </c>
      <c r="S4022" t="s">
        <v>8315</v>
      </c>
      <c r="T4022" s="14">
        <f t="shared" si="383"/>
        <v>42057.190960648149</v>
      </c>
      <c r="U4022" s="14">
        <f t="shared" si="384"/>
        <v>42087.149293981478</v>
      </c>
      <c r="V4022">
        <f t="shared" si="385"/>
        <v>2015</v>
      </c>
    </row>
    <row r="4023" spans="1:22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 t="shared" si="382"/>
        <v>7563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80"/>
        <v>1</v>
      </c>
      <c r="Q4023">
        <f t="shared" si="381"/>
        <v>62.5</v>
      </c>
      <c r="R4023" s="10" t="s">
        <v>8314</v>
      </c>
      <c r="S4023" t="s">
        <v>8315</v>
      </c>
      <c r="T4023" s="14">
        <f t="shared" si="383"/>
        <v>41878.911550925928</v>
      </c>
      <c r="U4023" s="14">
        <f t="shared" si="384"/>
        <v>41938.911550925928</v>
      </c>
      <c r="V4023">
        <f t="shared" si="385"/>
        <v>2014</v>
      </c>
    </row>
    <row r="4024" spans="1:22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 t="shared" si="382"/>
        <v>15261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80"/>
        <v>70</v>
      </c>
      <c r="Q4024">
        <f t="shared" si="381"/>
        <v>63.56</v>
      </c>
      <c r="R4024" s="10" t="s">
        <v>8314</v>
      </c>
      <c r="S4024" t="s">
        <v>8315</v>
      </c>
      <c r="T4024" s="14">
        <f t="shared" si="383"/>
        <v>41990.584108796291</v>
      </c>
      <c r="U4024" s="14">
        <f t="shared" si="384"/>
        <v>42036.120833333334</v>
      </c>
      <c r="V4024">
        <f t="shared" si="385"/>
        <v>2014</v>
      </c>
    </row>
    <row r="4025" spans="1:22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>
        <f t="shared" si="382"/>
        <v>3500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80"/>
        <v>0</v>
      </c>
      <c r="Q4025">
        <f t="shared" si="381"/>
        <v>0</v>
      </c>
      <c r="R4025" s="10" t="s">
        <v>8314</v>
      </c>
      <c r="S4025" t="s">
        <v>8315</v>
      </c>
      <c r="T4025" s="14">
        <f t="shared" si="383"/>
        <v>42408.999571759254</v>
      </c>
      <c r="U4025" s="14">
        <f t="shared" si="384"/>
        <v>42453.957905092597</v>
      </c>
      <c r="V4025">
        <f t="shared" si="385"/>
        <v>2016</v>
      </c>
    </row>
    <row r="4026" spans="1:22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 t="shared" si="382"/>
        <v>405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80"/>
        <v>1</v>
      </c>
      <c r="Q4026">
        <f t="shared" si="381"/>
        <v>10</v>
      </c>
      <c r="R4026" s="10" t="s">
        <v>8314</v>
      </c>
      <c r="S4026" t="s">
        <v>8315</v>
      </c>
      <c r="T4026" s="14">
        <f t="shared" si="383"/>
        <v>42217.670104166667</v>
      </c>
      <c r="U4026" s="14">
        <f t="shared" si="384"/>
        <v>42247.670104166667</v>
      </c>
      <c r="V4026">
        <f t="shared" si="385"/>
        <v>2015</v>
      </c>
    </row>
    <row r="4027" spans="1:22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 t="shared" si="382"/>
        <v>2625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80"/>
        <v>5</v>
      </c>
      <c r="Q4027">
        <f t="shared" si="381"/>
        <v>62.5</v>
      </c>
      <c r="R4027" s="10" t="s">
        <v>8314</v>
      </c>
      <c r="S4027" t="s">
        <v>8315</v>
      </c>
      <c r="T4027" s="14">
        <f t="shared" si="383"/>
        <v>42151.237685185188</v>
      </c>
      <c r="U4027" s="14">
        <f t="shared" si="384"/>
        <v>42211.237685185188</v>
      </c>
      <c r="V4027">
        <f t="shared" si="385"/>
        <v>2015</v>
      </c>
    </row>
    <row r="4028" spans="1:22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>
        <f t="shared" si="382"/>
        <v>2000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80"/>
        <v>0</v>
      </c>
      <c r="Q4028">
        <f t="shared" si="381"/>
        <v>0</v>
      </c>
      <c r="R4028" s="10" t="s">
        <v>8314</v>
      </c>
      <c r="S4028" t="s">
        <v>8315</v>
      </c>
      <c r="T4028" s="14">
        <f t="shared" si="383"/>
        <v>42282.655543981484</v>
      </c>
      <c r="U4028" s="14">
        <f t="shared" si="384"/>
        <v>42342.697210648148</v>
      </c>
      <c r="V4028">
        <f t="shared" si="385"/>
        <v>2015</v>
      </c>
    </row>
    <row r="4029" spans="1:22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 t="shared" si="382"/>
        <v>1608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80"/>
        <v>7</v>
      </c>
      <c r="Q4029">
        <f t="shared" si="381"/>
        <v>30.71</v>
      </c>
      <c r="R4029" s="10" t="s">
        <v>8314</v>
      </c>
      <c r="S4029" t="s">
        <v>8315</v>
      </c>
      <c r="T4029" s="14">
        <f t="shared" si="383"/>
        <v>42768.97084490741</v>
      </c>
      <c r="U4029" s="14">
        <f t="shared" si="384"/>
        <v>42789.041666666672</v>
      </c>
      <c r="V4029">
        <f t="shared" si="385"/>
        <v>2017</v>
      </c>
    </row>
    <row r="4030" spans="1:22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 t="shared" si="382"/>
        <v>1281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80"/>
        <v>28</v>
      </c>
      <c r="Q4030">
        <f t="shared" si="381"/>
        <v>51</v>
      </c>
      <c r="R4030" s="10" t="s">
        <v>8314</v>
      </c>
      <c r="S4030" t="s">
        <v>8315</v>
      </c>
      <c r="T4030" s="14">
        <f t="shared" si="383"/>
        <v>41765.938657407409</v>
      </c>
      <c r="U4030" s="14">
        <f t="shared" si="384"/>
        <v>41795.938657407409</v>
      </c>
      <c r="V4030">
        <f t="shared" si="385"/>
        <v>2014</v>
      </c>
    </row>
    <row r="4031" spans="1:22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>
        <f t="shared" si="382"/>
        <v>10000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80"/>
        <v>0</v>
      </c>
      <c r="Q4031">
        <f t="shared" si="381"/>
        <v>0</v>
      </c>
      <c r="R4031" s="10" t="s">
        <v>8314</v>
      </c>
      <c r="S4031" t="s">
        <v>8315</v>
      </c>
      <c r="T4031" s="14">
        <f t="shared" si="383"/>
        <v>42322.025115740747</v>
      </c>
      <c r="U4031" s="14">
        <f t="shared" si="384"/>
        <v>42352.025115740747</v>
      </c>
      <c r="V4031">
        <f t="shared" si="385"/>
        <v>2015</v>
      </c>
    </row>
    <row r="4032" spans="1:22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 t="shared" si="382"/>
        <v>1450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80"/>
        <v>16</v>
      </c>
      <c r="Q4032">
        <f t="shared" si="381"/>
        <v>66.67</v>
      </c>
      <c r="R4032" s="10" t="s">
        <v>8314</v>
      </c>
      <c r="S4032" t="s">
        <v>8315</v>
      </c>
      <c r="T4032" s="14">
        <f t="shared" si="383"/>
        <v>42374.655081018514</v>
      </c>
      <c r="U4032" s="14">
        <f t="shared" si="384"/>
        <v>42403.784027777772</v>
      </c>
      <c r="V4032">
        <f t="shared" si="385"/>
        <v>2016</v>
      </c>
    </row>
    <row r="4033" spans="1:22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>
        <f t="shared" si="382"/>
        <v>2500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80"/>
        <v>0</v>
      </c>
      <c r="Q4033">
        <f t="shared" si="381"/>
        <v>0</v>
      </c>
      <c r="R4033" s="10" t="s">
        <v>8314</v>
      </c>
      <c r="S4033" t="s">
        <v>8315</v>
      </c>
      <c r="T4033" s="14">
        <f t="shared" si="383"/>
        <v>41941.585231481484</v>
      </c>
      <c r="U4033" s="14">
        <f t="shared" si="384"/>
        <v>41991.626898148148</v>
      </c>
      <c r="V4033">
        <f t="shared" si="385"/>
        <v>2014</v>
      </c>
    </row>
    <row r="4034" spans="1:22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 t="shared" si="382"/>
        <v>3231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ref="P4034:P4097" si="386">ROUND(E4034/D4034*100,0)</f>
        <v>7</v>
      </c>
      <c r="Q4034">
        <f t="shared" ref="Q4034:Q4097" si="387">IFERROR(ROUND(E4034/M4034,2),0)</f>
        <v>59</v>
      </c>
      <c r="R4034" s="10" t="s">
        <v>8314</v>
      </c>
      <c r="S4034" t="s">
        <v>8315</v>
      </c>
      <c r="T4034" s="14">
        <f t="shared" si="383"/>
        <v>42293.809212962966</v>
      </c>
      <c r="U4034" s="14">
        <f t="shared" si="384"/>
        <v>42353.85087962963</v>
      </c>
      <c r="V4034">
        <f t="shared" si="385"/>
        <v>2015</v>
      </c>
    </row>
    <row r="4035" spans="1:22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 t="shared" ref="F4035:F4098" si="388">ROUND(AVERAGE(D4035:E4035),0)</f>
        <v>15021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si="386"/>
        <v>26</v>
      </c>
      <c r="Q4035">
        <f t="shared" si="387"/>
        <v>65.34</v>
      </c>
      <c r="R4035" s="10" t="s">
        <v>8314</v>
      </c>
      <c r="S4035" t="s">
        <v>8315</v>
      </c>
      <c r="T4035" s="14">
        <f t="shared" ref="T4035:T4098" si="389">(((K4035/60)/60)/24)+DATE(1970,1,1)</f>
        <v>42614.268796296295</v>
      </c>
      <c r="U4035" s="14">
        <f t="shared" ref="U4035:U4098" si="390">(((J4035/60)/60)/24)+DATE(1970,1,1)</f>
        <v>42645.375</v>
      </c>
      <c r="V4035">
        <f t="shared" si="385"/>
        <v>2016</v>
      </c>
    </row>
    <row r="4036" spans="1:22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 t="shared" si="388"/>
        <v>6850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86"/>
        <v>1</v>
      </c>
      <c r="Q4036">
        <f t="shared" si="387"/>
        <v>100</v>
      </c>
      <c r="R4036" s="10" t="s">
        <v>8314</v>
      </c>
      <c r="S4036" t="s">
        <v>8315</v>
      </c>
      <c r="T4036" s="14">
        <f t="shared" si="389"/>
        <v>42067.947337962964</v>
      </c>
      <c r="U4036" s="14">
        <f t="shared" si="390"/>
        <v>42097.905671296292</v>
      </c>
      <c r="V4036">
        <f t="shared" si="385"/>
        <v>2015</v>
      </c>
    </row>
    <row r="4037" spans="1:22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 t="shared" si="388"/>
        <v>6843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86"/>
        <v>37</v>
      </c>
      <c r="Q4037">
        <f t="shared" si="387"/>
        <v>147.4</v>
      </c>
      <c r="R4037" s="10" t="s">
        <v>8314</v>
      </c>
      <c r="S4037" t="s">
        <v>8315</v>
      </c>
      <c r="T4037" s="14">
        <f t="shared" si="389"/>
        <v>41903.882951388885</v>
      </c>
      <c r="U4037" s="14">
        <f t="shared" si="390"/>
        <v>41933.882951388885</v>
      </c>
      <c r="V4037">
        <f t="shared" si="385"/>
        <v>2014</v>
      </c>
    </row>
    <row r="4038" spans="1:22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 t="shared" si="388"/>
        <v>4412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86"/>
        <v>47</v>
      </c>
      <c r="Q4038">
        <f t="shared" si="387"/>
        <v>166.06</v>
      </c>
      <c r="R4038" s="10" t="s">
        <v>8314</v>
      </c>
      <c r="S4038" t="s">
        <v>8315</v>
      </c>
      <c r="T4038" s="14">
        <f t="shared" si="389"/>
        <v>41804.937083333331</v>
      </c>
      <c r="U4038" s="14">
        <f t="shared" si="390"/>
        <v>41821.9375</v>
      </c>
      <c r="V4038">
        <f t="shared" si="385"/>
        <v>2014</v>
      </c>
    </row>
    <row r="4039" spans="1:22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 t="shared" si="388"/>
        <v>390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86"/>
        <v>11</v>
      </c>
      <c r="Q4039">
        <f t="shared" si="387"/>
        <v>40</v>
      </c>
      <c r="R4039" s="10" t="s">
        <v>8314</v>
      </c>
      <c r="S4039" t="s">
        <v>8315</v>
      </c>
      <c r="T4039" s="14">
        <f t="shared" si="389"/>
        <v>42497.070775462969</v>
      </c>
      <c r="U4039" s="14">
        <f t="shared" si="390"/>
        <v>42514.600694444445</v>
      </c>
      <c r="V4039">
        <f t="shared" si="385"/>
        <v>2016</v>
      </c>
    </row>
    <row r="4040" spans="1:22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 t="shared" si="388"/>
        <v>1401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86"/>
        <v>12</v>
      </c>
      <c r="Q4040">
        <f t="shared" si="387"/>
        <v>75.25</v>
      </c>
      <c r="R4040" s="10" t="s">
        <v>8314</v>
      </c>
      <c r="S4040" t="s">
        <v>8315</v>
      </c>
      <c r="T4040" s="14">
        <f t="shared" si="389"/>
        <v>41869.798726851855</v>
      </c>
      <c r="U4040" s="14">
        <f t="shared" si="390"/>
        <v>41929.798726851855</v>
      </c>
      <c r="V4040">
        <f t="shared" si="385"/>
        <v>2014</v>
      </c>
    </row>
    <row r="4041" spans="1:22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 t="shared" si="388"/>
        <v>400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86"/>
        <v>60</v>
      </c>
      <c r="Q4041">
        <f t="shared" si="387"/>
        <v>60</v>
      </c>
      <c r="R4041" s="10" t="s">
        <v>8314</v>
      </c>
      <c r="S4041" t="s">
        <v>8315</v>
      </c>
      <c r="T4041" s="14">
        <f t="shared" si="389"/>
        <v>42305.670914351853</v>
      </c>
      <c r="U4041" s="14">
        <f t="shared" si="390"/>
        <v>42339.249305555553</v>
      </c>
      <c r="V4041">
        <f t="shared" si="385"/>
        <v>2015</v>
      </c>
    </row>
    <row r="4042" spans="1:22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 t="shared" si="388"/>
        <v>5250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86"/>
        <v>31</v>
      </c>
      <c r="Q4042">
        <f t="shared" si="387"/>
        <v>1250</v>
      </c>
      <c r="R4042" s="10" t="s">
        <v>8314</v>
      </c>
      <c r="S4042" t="s">
        <v>8315</v>
      </c>
      <c r="T4042" s="14">
        <f t="shared" si="389"/>
        <v>42144.231527777782</v>
      </c>
      <c r="U4042" s="14">
        <f t="shared" si="390"/>
        <v>42203.125</v>
      </c>
      <c r="V4042">
        <f t="shared" si="385"/>
        <v>2015</v>
      </c>
    </row>
    <row r="4043" spans="1:22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 t="shared" si="388"/>
        <v>2511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86"/>
        <v>0</v>
      </c>
      <c r="Q4043">
        <f t="shared" si="387"/>
        <v>10.5</v>
      </c>
      <c r="R4043" s="10" t="s">
        <v>8314</v>
      </c>
      <c r="S4043" t="s">
        <v>8315</v>
      </c>
      <c r="T4043" s="14">
        <f t="shared" si="389"/>
        <v>42559.474004629628</v>
      </c>
      <c r="U4043" s="14">
        <f t="shared" si="390"/>
        <v>42619.474004629628</v>
      </c>
      <c r="V4043">
        <f t="shared" si="385"/>
        <v>2016</v>
      </c>
    </row>
    <row r="4044" spans="1:22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 t="shared" si="388"/>
        <v>5011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86"/>
        <v>0</v>
      </c>
      <c r="Q4044">
        <f t="shared" si="387"/>
        <v>7</v>
      </c>
      <c r="R4044" s="10" t="s">
        <v>8314</v>
      </c>
      <c r="S4044" t="s">
        <v>8315</v>
      </c>
      <c r="T4044" s="14">
        <f t="shared" si="389"/>
        <v>41995.084074074075</v>
      </c>
      <c r="U4044" s="14">
        <f t="shared" si="390"/>
        <v>42024.802777777775</v>
      </c>
      <c r="V4044">
        <f t="shared" ref="V4044:V4107" si="391">YEAR(T4044)</f>
        <v>2014</v>
      </c>
    </row>
    <row r="4045" spans="1:22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>
        <f t="shared" si="388"/>
        <v>150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86"/>
        <v>0</v>
      </c>
      <c r="Q4045">
        <f t="shared" si="387"/>
        <v>0</v>
      </c>
      <c r="R4045" s="10" t="s">
        <v>8314</v>
      </c>
      <c r="S4045" t="s">
        <v>8315</v>
      </c>
      <c r="T4045" s="14">
        <f t="shared" si="389"/>
        <v>41948.957465277781</v>
      </c>
      <c r="U4045" s="14">
        <f t="shared" si="390"/>
        <v>41963.957465277781</v>
      </c>
      <c r="V4045">
        <f t="shared" si="391"/>
        <v>2014</v>
      </c>
    </row>
    <row r="4046" spans="1:22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 t="shared" si="388"/>
        <v>413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86"/>
        <v>38</v>
      </c>
      <c r="Q4046">
        <f t="shared" si="387"/>
        <v>56.25</v>
      </c>
      <c r="R4046" s="10" t="s">
        <v>8314</v>
      </c>
      <c r="S4046" t="s">
        <v>8315</v>
      </c>
      <c r="T4046" s="14">
        <f t="shared" si="389"/>
        <v>42074.219699074078</v>
      </c>
      <c r="U4046" s="14">
        <f t="shared" si="390"/>
        <v>42104.208333333328</v>
      </c>
      <c r="V4046">
        <f t="shared" si="391"/>
        <v>2015</v>
      </c>
    </row>
    <row r="4047" spans="1:22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 t="shared" si="388"/>
        <v>2501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86"/>
        <v>0</v>
      </c>
      <c r="Q4047">
        <f t="shared" si="387"/>
        <v>1</v>
      </c>
      <c r="R4047" s="10" t="s">
        <v>8314</v>
      </c>
      <c r="S4047" t="s">
        <v>8315</v>
      </c>
      <c r="T4047" s="14">
        <f t="shared" si="389"/>
        <v>41842.201261574075</v>
      </c>
      <c r="U4047" s="14">
        <f t="shared" si="390"/>
        <v>41872.201261574075</v>
      </c>
      <c r="V4047">
        <f t="shared" si="391"/>
        <v>2014</v>
      </c>
    </row>
    <row r="4048" spans="1:22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 t="shared" si="388"/>
        <v>3030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86"/>
        <v>8</v>
      </c>
      <c r="Q4048">
        <f t="shared" si="387"/>
        <v>38.33</v>
      </c>
      <c r="R4048" s="10" t="s">
        <v>8314</v>
      </c>
      <c r="S4048" t="s">
        <v>8315</v>
      </c>
      <c r="T4048" s="14">
        <f t="shared" si="389"/>
        <v>41904.650578703702</v>
      </c>
      <c r="U4048" s="14">
        <f t="shared" si="390"/>
        <v>41934.650578703702</v>
      </c>
      <c r="V4048">
        <f t="shared" si="391"/>
        <v>2014</v>
      </c>
    </row>
    <row r="4049" spans="1:22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 t="shared" si="388"/>
        <v>2555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86"/>
        <v>2</v>
      </c>
      <c r="Q4049">
        <f t="shared" si="387"/>
        <v>27.5</v>
      </c>
      <c r="R4049" s="10" t="s">
        <v>8314</v>
      </c>
      <c r="S4049" t="s">
        <v>8315</v>
      </c>
      <c r="T4049" s="14">
        <f t="shared" si="389"/>
        <v>41991.022488425922</v>
      </c>
      <c r="U4049" s="14">
        <f t="shared" si="390"/>
        <v>42015.041666666672</v>
      </c>
      <c r="V4049">
        <f t="shared" si="391"/>
        <v>2014</v>
      </c>
    </row>
    <row r="4050" spans="1:22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 t="shared" si="388"/>
        <v>10001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86"/>
        <v>18</v>
      </c>
      <c r="Q4050">
        <f t="shared" si="387"/>
        <v>32.979999999999997</v>
      </c>
      <c r="R4050" s="10" t="s">
        <v>8314</v>
      </c>
      <c r="S4050" t="s">
        <v>8315</v>
      </c>
      <c r="T4050" s="14">
        <f t="shared" si="389"/>
        <v>42436.509108796294</v>
      </c>
      <c r="U4050" s="14">
        <f t="shared" si="390"/>
        <v>42471.467442129629</v>
      </c>
      <c r="V4050">
        <f t="shared" si="391"/>
        <v>2016</v>
      </c>
    </row>
    <row r="4051" spans="1:22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 t="shared" si="388"/>
        <v>10008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86"/>
        <v>0</v>
      </c>
      <c r="Q4051">
        <f t="shared" si="387"/>
        <v>16</v>
      </c>
      <c r="R4051" s="10" t="s">
        <v>8314</v>
      </c>
      <c r="S4051" t="s">
        <v>8315</v>
      </c>
      <c r="T4051" s="14">
        <f t="shared" si="389"/>
        <v>42169.958506944444</v>
      </c>
      <c r="U4051" s="14">
        <f t="shared" si="390"/>
        <v>42199.958506944444</v>
      </c>
      <c r="V4051">
        <f t="shared" si="391"/>
        <v>2015</v>
      </c>
    </row>
    <row r="4052" spans="1:22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 t="shared" si="388"/>
        <v>751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86"/>
        <v>0</v>
      </c>
      <c r="Q4052">
        <f t="shared" si="387"/>
        <v>1</v>
      </c>
      <c r="R4052" s="10" t="s">
        <v>8314</v>
      </c>
      <c r="S4052" t="s">
        <v>8315</v>
      </c>
      <c r="T4052" s="14">
        <f t="shared" si="389"/>
        <v>41905.636469907404</v>
      </c>
      <c r="U4052" s="14">
        <f t="shared" si="390"/>
        <v>41935.636469907404</v>
      </c>
      <c r="V4052">
        <f t="shared" si="391"/>
        <v>2014</v>
      </c>
    </row>
    <row r="4053" spans="1:22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>
        <f t="shared" si="388"/>
        <v>250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86"/>
        <v>0</v>
      </c>
      <c r="Q4053">
        <f t="shared" si="387"/>
        <v>0</v>
      </c>
      <c r="R4053" s="10" t="s">
        <v>8314</v>
      </c>
      <c r="S4053" t="s">
        <v>8315</v>
      </c>
      <c r="T4053" s="14">
        <f t="shared" si="389"/>
        <v>41761.810150462967</v>
      </c>
      <c r="U4053" s="14">
        <f t="shared" si="390"/>
        <v>41768.286805555559</v>
      </c>
      <c r="V4053">
        <f t="shared" si="391"/>
        <v>2014</v>
      </c>
    </row>
    <row r="4054" spans="1:22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 t="shared" si="388"/>
        <v>2063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86"/>
        <v>38</v>
      </c>
      <c r="Q4054">
        <f t="shared" si="387"/>
        <v>86.62</v>
      </c>
      <c r="R4054" s="10" t="s">
        <v>8314</v>
      </c>
      <c r="S4054" t="s">
        <v>8315</v>
      </c>
      <c r="T4054" s="14">
        <f t="shared" si="389"/>
        <v>41865.878657407404</v>
      </c>
      <c r="U4054" s="14">
        <f t="shared" si="390"/>
        <v>41925.878657407404</v>
      </c>
      <c r="V4054">
        <f t="shared" si="391"/>
        <v>2014</v>
      </c>
    </row>
    <row r="4055" spans="1:22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 t="shared" si="388"/>
        <v>305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86"/>
        <v>22</v>
      </c>
      <c r="Q4055">
        <f t="shared" si="387"/>
        <v>55</v>
      </c>
      <c r="R4055" s="10" t="s">
        <v>8314</v>
      </c>
      <c r="S4055" t="s">
        <v>8315</v>
      </c>
      <c r="T4055" s="14">
        <f t="shared" si="389"/>
        <v>41928.690138888887</v>
      </c>
      <c r="U4055" s="14">
        <f t="shared" si="390"/>
        <v>41958.833333333328</v>
      </c>
      <c r="V4055">
        <f t="shared" si="391"/>
        <v>2014</v>
      </c>
    </row>
    <row r="4056" spans="1:22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>
        <f t="shared" si="388"/>
        <v>4440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86"/>
        <v>0</v>
      </c>
      <c r="Q4056">
        <f t="shared" si="387"/>
        <v>0</v>
      </c>
      <c r="R4056" s="10" t="s">
        <v>8314</v>
      </c>
      <c r="S4056" t="s">
        <v>8315</v>
      </c>
      <c r="T4056" s="14">
        <f t="shared" si="389"/>
        <v>42613.841261574074</v>
      </c>
      <c r="U4056" s="14">
        <f t="shared" si="390"/>
        <v>42644.166666666672</v>
      </c>
      <c r="V4056">
        <f t="shared" si="391"/>
        <v>2016</v>
      </c>
    </row>
    <row r="4057" spans="1:22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 t="shared" si="388"/>
        <v>2941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86"/>
        <v>18</v>
      </c>
      <c r="Q4057">
        <f t="shared" si="387"/>
        <v>41.95</v>
      </c>
      <c r="R4057" s="10" t="s">
        <v>8314</v>
      </c>
      <c r="S4057" t="s">
        <v>8315</v>
      </c>
      <c r="T4057" s="14">
        <f t="shared" si="389"/>
        <v>41779.648506944446</v>
      </c>
      <c r="U4057" s="14">
        <f t="shared" si="390"/>
        <v>41809.648506944446</v>
      </c>
      <c r="V4057">
        <f t="shared" si="391"/>
        <v>2014</v>
      </c>
    </row>
    <row r="4058" spans="1:22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 t="shared" si="388"/>
        <v>1148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86"/>
        <v>53</v>
      </c>
      <c r="Q4058">
        <f t="shared" si="387"/>
        <v>88.33</v>
      </c>
      <c r="R4058" s="10" t="s">
        <v>8314</v>
      </c>
      <c r="S4058" t="s">
        <v>8315</v>
      </c>
      <c r="T4058" s="14">
        <f t="shared" si="389"/>
        <v>42534.933321759265</v>
      </c>
      <c r="U4058" s="14">
        <f t="shared" si="390"/>
        <v>42554.832638888889</v>
      </c>
      <c r="V4058">
        <f t="shared" si="391"/>
        <v>2016</v>
      </c>
    </row>
    <row r="4059" spans="1:22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 t="shared" si="388"/>
        <v>2138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86"/>
        <v>22</v>
      </c>
      <c r="Q4059">
        <f t="shared" si="387"/>
        <v>129.16999999999999</v>
      </c>
      <c r="R4059" s="10" t="s">
        <v>8314</v>
      </c>
      <c r="S4059" t="s">
        <v>8315</v>
      </c>
      <c r="T4059" s="14">
        <f t="shared" si="389"/>
        <v>42310.968518518523</v>
      </c>
      <c r="U4059" s="14">
        <f t="shared" si="390"/>
        <v>42333.958333333328</v>
      </c>
      <c r="V4059">
        <f t="shared" si="391"/>
        <v>2015</v>
      </c>
    </row>
    <row r="4060" spans="1:22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 t="shared" si="388"/>
        <v>1923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86"/>
        <v>3</v>
      </c>
      <c r="Q4060">
        <f t="shared" si="387"/>
        <v>23.75</v>
      </c>
      <c r="R4060" s="10" t="s">
        <v>8314</v>
      </c>
      <c r="S4060" t="s">
        <v>8315</v>
      </c>
      <c r="T4060" s="14">
        <f t="shared" si="389"/>
        <v>42446.060694444444</v>
      </c>
      <c r="U4060" s="14">
        <f t="shared" si="390"/>
        <v>42461.165972222225</v>
      </c>
      <c r="V4060">
        <f t="shared" si="391"/>
        <v>2016</v>
      </c>
    </row>
    <row r="4061" spans="1:22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 t="shared" si="388"/>
        <v>5125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86"/>
        <v>3</v>
      </c>
      <c r="Q4061">
        <f t="shared" si="387"/>
        <v>35.71</v>
      </c>
      <c r="R4061" s="10" t="s">
        <v>8314</v>
      </c>
      <c r="S4061" t="s">
        <v>8315</v>
      </c>
      <c r="T4061" s="14">
        <f t="shared" si="389"/>
        <v>41866.640648148146</v>
      </c>
      <c r="U4061" s="14">
        <f t="shared" si="390"/>
        <v>41898.125</v>
      </c>
      <c r="V4061">
        <f t="shared" si="391"/>
        <v>2014</v>
      </c>
    </row>
    <row r="4062" spans="1:22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 t="shared" si="388"/>
        <v>5143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86"/>
        <v>3</v>
      </c>
      <c r="Q4062">
        <f t="shared" si="387"/>
        <v>57</v>
      </c>
      <c r="R4062" s="10" t="s">
        <v>8314</v>
      </c>
      <c r="S4062" t="s">
        <v>8315</v>
      </c>
      <c r="T4062" s="14">
        <f t="shared" si="389"/>
        <v>41779.695092592592</v>
      </c>
      <c r="U4062" s="14">
        <f t="shared" si="390"/>
        <v>41813.666666666664</v>
      </c>
      <c r="V4062">
        <f t="shared" si="391"/>
        <v>2014</v>
      </c>
    </row>
    <row r="4063" spans="1:22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>
        <f t="shared" si="388"/>
        <v>263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86"/>
        <v>0</v>
      </c>
      <c r="Q4063">
        <f t="shared" si="387"/>
        <v>0</v>
      </c>
      <c r="R4063" s="10" t="s">
        <v>8314</v>
      </c>
      <c r="S4063" t="s">
        <v>8315</v>
      </c>
      <c r="T4063" s="14">
        <f t="shared" si="389"/>
        <v>42421.141469907408</v>
      </c>
      <c r="U4063" s="14">
        <f t="shared" si="390"/>
        <v>42481.099803240737</v>
      </c>
      <c r="V4063">
        <f t="shared" si="391"/>
        <v>2016</v>
      </c>
    </row>
    <row r="4064" spans="1:22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 t="shared" si="388"/>
        <v>10245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86"/>
        <v>2</v>
      </c>
      <c r="Q4064">
        <f t="shared" si="387"/>
        <v>163.33000000000001</v>
      </c>
      <c r="R4064" s="10" t="s">
        <v>8314</v>
      </c>
      <c r="S4064" t="s">
        <v>8315</v>
      </c>
      <c r="T4064" s="14">
        <f t="shared" si="389"/>
        <v>42523.739212962959</v>
      </c>
      <c r="U4064" s="14">
        <f t="shared" si="390"/>
        <v>42553.739212962959</v>
      </c>
      <c r="V4064">
        <f t="shared" si="391"/>
        <v>2016</v>
      </c>
    </row>
    <row r="4065" spans="1:22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 t="shared" si="388"/>
        <v>4818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86"/>
        <v>1</v>
      </c>
      <c r="Q4065">
        <f t="shared" si="387"/>
        <v>15</v>
      </c>
      <c r="R4065" s="10" t="s">
        <v>8314</v>
      </c>
      <c r="S4065" t="s">
        <v>8315</v>
      </c>
      <c r="T4065" s="14">
        <f t="shared" si="389"/>
        <v>41787.681527777779</v>
      </c>
      <c r="U4065" s="14">
        <f t="shared" si="390"/>
        <v>41817.681527777779</v>
      </c>
      <c r="V4065">
        <f t="shared" si="391"/>
        <v>2014</v>
      </c>
    </row>
    <row r="4066" spans="1:22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 t="shared" si="388"/>
        <v>1193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86"/>
        <v>19</v>
      </c>
      <c r="Q4066">
        <f t="shared" si="387"/>
        <v>64.17</v>
      </c>
      <c r="R4066" s="10" t="s">
        <v>8314</v>
      </c>
      <c r="S4066" t="s">
        <v>8315</v>
      </c>
      <c r="T4066" s="14">
        <f t="shared" si="389"/>
        <v>42093.588263888887</v>
      </c>
      <c r="U4066" s="14">
        <f t="shared" si="390"/>
        <v>42123.588263888887</v>
      </c>
      <c r="V4066">
        <f t="shared" si="391"/>
        <v>2015</v>
      </c>
    </row>
    <row r="4067" spans="1:22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 t="shared" si="388"/>
        <v>2014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86"/>
        <v>1</v>
      </c>
      <c r="Q4067">
        <f t="shared" si="387"/>
        <v>6.75</v>
      </c>
      <c r="R4067" s="10" t="s">
        <v>8314</v>
      </c>
      <c r="S4067" t="s">
        <v>8315</v>
      </c>
      <c r="T4067" s="14">
        <f t="shared" si="389"/>
        <v>41833.951516203706</v>
      </c>
      <c r="U4067" s="14">
        <f t="shared" si="390"/>
        <v>41863.951516203706</v>
      </c>
      <c r="V4067">
        <f t="shared" si="391"/>
        <v>2014</v>
      </c>
    </row>
    <row r="4068" spans="1:22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 t="shared" si="388"/>
        <v>7513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86"/>
        <v>0</v>
      </c>
      <c r="Q4068">
        <f t="shared" si="387"/>
        <v>25</v>
      </c>
      <c r="R4068" s="10" t="s">
        <v>8314</v>
      </c>
      <c r="S4068" t="s">
        <v>8315</v>
      </c>
      <c r="T4068" s="14">
        <f t="shared" si="389"/>
        <v>42479.039212962962</v>
      </c>
      <c r="U4068" s="14">
        <f t="shared" si="390"/>
        <v>42509.039212962962</v>
      </c>
      <c r="V4068">
        <f t="shared" si="391"/>
        <v>2016</v>
      </c>
    </row>
    <row r="4069" spans="1:22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 t="shared" si="388"/>
        <v>4023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86"/>
        <v>61</v>
      </c>
      <c r="Q4069">
        <f t="shared" si="387"/>
        <v>179.12</v>
      </c>
      <c r="R4069" s="10" t="s">
        <v>8314</v>
      </c>
      <c r="S4069" t="s">
        <v>8315</v>
      </c>
      <c r="T4069" s="14">
        <f t="shared" si="389"/>
        <v>42235.117476851854</v>
      </c>
      <c r="U4069" s="14">
        <f t="shared" si="390"/>
        <v>42275.117476851854</v>
      </c>
      <c r="V4069">
        <f t="shared" si="391"/>
        <v>2015</v>
      </c>
    </row>
    <row r="4070" spans="1:22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 t="shared" si="388"/>
        <v>1765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86"/>
        <v>1</v>
      </c>
      <c r="Q4070">
        <f t="shared" si="387"/>
        <v>34.950000000000003</v>
      </c>
      <c r="R4070" s="10" t="s">
        <v>8314</v>
      </c>
      <c r="S4070" t="s">
        <v>8315</v>
      </c>
      <c r="T4070" s="14">
        <f t="shared" si="389"/>
        <v>42718.963599537034</v>
      </c>
      <c r="U4070" s="14">
        <f t="shared" si="390"/>
        <v>42748.961805555555</v>
      </c>
      <c r="V4070">
        <f t="shared" si="391"/>
        <v>2016</v>
      </c>
    </row>
    <row r="4071" spans="1:22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 t="shared" si="388"/>
        <v>840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86"/>
        <v>34</v>
      </c>
      <c r="Q4071">
        <f t="shared" si="387"/>
        <v>33.08</v>
      </c>
      <c r="R4071" s="10" t="s">
        <v>8314</v>
      </c>
      <c r="S4071" t="s">
        <v>8315</v>
      </c>
      <c r="T4071" s="14">
        <f t="shared" si="389"/>
        <v>42022.661527777775</v>
      </c>
      <c r="U4071" s="14">
        <f t="shared" si="390"/>
        <v>42063.5</v>
      </c>
      <c r="V4071">
        <f t="shared" si="391"/>
        <v>2015</v>
      </c>
    </row>
    <row r="4072" spans="1:22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 t="shared" si="388"/>
        <v>583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86"/>
        <v>17</v>
      </c>
      <c r="Q4072">
        <f t="shared" si="387"/>
        <v>27.5</v>
      </c>
      <c r="R4072" s="10" t="s">
        <v>8314</v>
      </c>
      <c r="S4072" t="s">
        <v>8315</v>
      </c>
      <c r="T4072" s="14">
        <f t="shared" si="389"/>
        <v>42031.666898148149</v>
      </c>
      <c r="U4072" s="14">
        <f t="shared" si="390"/>
        <v>42064.125</v>
      </c>
      <c r="V4072">
        <f t="shared" si="391"/>
        <v>2015</v>
      </c>
    </row>
    <row r="4073" spans="1:22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>
        <f t="shared" si="388"/>
        <v>10000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86"/>
        <v>0</v>
      </c>
      <c r="Q4073">
        <f t="shared" si="387"/>
        <v>0</v>
      </c>
      <c r="R4073" s="10" t="s">
        <v>8314</v>
      </c>
      <c r="S4073" t="s">
        <v>8315</v>
      </c>
      <c r="T4073" s="14">
        <f t="shared" si="389"/>
        <v>42700.804756944446</v>
      </c>
      <c r="U4073" s="14">
        <f t="shared" si="390"/>
        <v>42730.804756944446</v>
      </c>
      <c r="V4073">
        <f t="shared" si="391"/>
        <v>2016</v>
      </c>
    </row>
    <row r="4074" spans="1:22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 t="shared" si="388"/>
        <v>502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86"/>
        <v>0</v>
      </c>
      <c r="Q4074">
        <f t="shared" si="387"/>
        <v>2</v>
      </c>
      <c r="R4074" s="10" t="s">
        <v>8314</v>
      </c>
      <c r="S4074" t="s">
        <v>8315</v>
      </c>
      <c r="T4074" s="14">
        <f t="shared" si="389"/>
        <v>41812.77443287037</v>
      </c>
      <c r="U4074" s="14">
        <f t="shared" si="390"/>
        <v>41872.77443287037</v>
      </c>
      <c r="V4074">
        <f t="shared" si="391"/>
        <v>2014</v>
      </c>
    </row>
    <row r="4075" spans="1:22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 t="shared" si="388"/>
        <v>1769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86"/>
        <v>1</v>
      </c>
      <c r="Q4075">
        <f t="shared" si="387"/>
        <v>18.5</v>
      </c>
      <c r="R4075" s="10" t="s">
        <v>8314</v>
      </c>
      <c r="S4075" t="s">
        <v>8315</v>
      </c>
      <c r="T4075" s="14">
        <f t="shared" si="389"/>
        <v>42078.34520833334</v>
      </c>
      <c r="U4075" s="14">
        <f t="shared" si="390"/>
        <v>42133.166666666672</v>
      </c>
      <c r="V4075">
        <f t="shared" si="391"/>
        <v>2015</v>
      </c>
    </row>
    <row r="4076" spans="1:22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 t="shared" si="388"/>
        <v>1743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86"/>
        <v>27</v>
      </c>
      <c r="Q4076">
        <f t="shared" si="387"/>
        <v>35</v>
      </c>
      <c r="R4076" s="10" t="s">
        <v>8314</v>
      </c>
      <c r="S4076" t="s">
        <v>8315</v>
      </c>
      <c r="T4076" s="14">
        <f t="shared" si="389"/>
        <v>42283.552951388891</v>
      </c>
      <c r="U4076" s="14">
        <f t="shared" si="390"/>
        <v>42313.594618055555</v>
      </c>
      <c r="V4076">
        <f t="shared" si="391"/>
        <v>2015</v>
      </c>
    </row>
    <row r="4077" spans="1:22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 t="shared" si="388"/>
        <v>1288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86"/>
        <v>29</v>
      </c>
      <c r="Q4077">
        <f t="shared" si="387"/>
        <v>44.31</v>
      </c>
      <c r="R4077" s="10" t="s">
        <v>8314</v>
      </c>
      <c r="S4077" t="s">
        <v>8315</v>
      </c>
      <c r="T4077" s="14">
        <f t="shared" si="389"/>
        <v>41779.045937499999</v>
      </c>
      <c r="U4077" s="14">
        <f t="shared" si="390"/>
        <v>41820.727777777778</v>
      </c>
      <c r="V4077">
        <f t="shared" si="391"/>
        <v>2014</v>
      </c>
    </row>
    <row r="4078" spans="1:22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>
        <f t="shared" si="388"/>
        <v>350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86"/>
        <v>0</v>
      </c>
      <c r="Q4078">
        <f t="shared" si="387"/>
        <v>0</v>
      </c>
      <c r="R4078" s="10" t="s">
        <v>8314</v>
      </c>
      <c r="S4078" t="s">
        <v>8315</v>
      </c>
      <c r="T4078" s="14">
        <f t="shared" si="389"/>
        <v>41905.795706018522</v>
      </c>
      <c r="U4078" s="14">
        <f t="shared" si="390"/>
        <v>41933.82708333333</v>
      </c>
      <c r="V4078">
        <f t="shared" si="391"/>
        <v>2014</v>
      </c>
    </row>
    <row r="4079" spans="1:22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 t="shared" si="388"/>
        <v>8168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86"/>
        <v>9</v>
      </c>
      <c r="Q4079">
        <f t="shared" si="387"/>
        <v>222.5</v>
      </c>
      <c r="R4079" s="10" t="s">
        <v>8314</v>
      </c>
      <c r="S4079" t="s">
        <v>8315</v>
      </c>
      <c r="T4079" s="14">
        <f t="shared" si="389"/>
        <v>42695.7105787037</v>
      </c>
      <c r="U4079" s="14">
        <f t="shared" si="390"/>
        <v>42725.7105787037</v>
      </c>
      <c r="V4079">
        <f t="shared" si="391"/>
        <v>2016</v>
      </c>
    </row>
    <row r="4080" spans="1:22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>
        <f t="shared" si="388"/>
        <v>125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86"/>
        <v>0</v>
      </c>
      <c r="Q4080">
        <f t="shared" si="387"/>
        <v>0</v>
      </c>
      <c r="R4080" s="10" t="s">
        <v>8314</v>
      </c>
      <c r="S4080" t="s">
        <v>8315</v>
      </c>
      <c r="T4080" s="14">
        <f t="shared" si="389"/>
        <v>42732.787523148145</v>
      </c>
      <c r="U4080" s="14">
        <f t="shared" si="390"/>
        <v>42762.787523148145</v>
      </c>
      <c r="V4080">
        <f t="shared" si="391"/>
        <v>2016</v>
      </c>
    </row>
    <row r="4081" spans="1:22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 t="shared" si="388"/>
        <v>1503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86"/>
        <v>0</v>
      </c>
      <c r="Q4081">
        <f t="shared" si="387"/>
        <v>5</v>
      </c>
      <c r="R4081" s="10" t="s">
        <v>8314</v>
      </c>
      <c r="S4081" t="s">
        <v>8315</v>
      </c>
      <c r="T4081" s="14">
        <f t="shared" si="389"/>
        <v>42510.938900462963</v>
      </c>
      <c r="U4081" s="14">
        <f t="shared" si="390"/>
        <v>42540.938900462963</v>
      </c>
      <c r="V4081">
        <f t="shared" si="391"/>
        <v>2016</v>
      </c>
    </row>
    <row r="4082" spans="1:22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>
        <f t="shared" si="388"/>
        <v>1500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86"/>
        <v>0</v>
      </c>
      <c r="Q4082">
        <f t="shared" si="387"/>
        <v>0</v>
      </c>
      <c r="R4082" s="10" t="s">
        <v>8314</v>
      </c>
      <c r="S4082" t="s">
        <v>8315</v>
      </c>
      <c r="T4082" s="14">
        <f t="shared" si="389"/>
        <v>42511.698101851856</v>
      </c>
      <c r="U4082" s="14">
        <f t="shared" si="390"/>
        <v>42535.787500000006</v>
      </c>
      <c r="V4082">
        <f t="shared" si="391"/>
        <v>2016</v>
      </c>
    </row>
    <row r="4083" spans="1:22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 t="shared" si="388"/>
        <v>1287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86"/>
        <v>16</v>
      </c>
      <c r="Q4083">
        <f t="shared" si="387"/>
        <v>29.17</v>
      </c>
      <c r="R4083" s="10" t="s">
        <v>8314</v>
      </c>
      <c r="S4083" t="s">
        <v>8315</v>
      </c>
      <c r="T4083" s="14">
        <f t="shared" si="389"/>
        <v>42041.581307870365</v>
      </c>
      <c r="U4083" s="14">
        <f t="shared" si="390"/>
        <v>42071.539641203708</v>
      </c>
      <c r="V4083">
        <f t="shared" si="391"/>
        <v>2015</v>
      </c>
    </row>
    <row r="4084" spans="1:22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 t="shared" si="388"/>
        <v>77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86"/>
        <v>2</v>
      </c>
      <c r="Q4084">
        <f t="shared" si="387"/>
        <v>1.5</v>
      </c>
      <c r="R4084" s="10" t="s">
        <v>8314</v>
      </c>
      <c r="S4084" t="s">
        <v>8315</v>
      </c>
      <c r="T4084" s="14">
        <f t="shared" si="389"/>
        <v>42307.189270833333</v>
      </c>
      <c r="U4084" s="14">
        <f t="shared" si="390"/>
        <v>42322.958333333328</v>
      </c>
      <c r="V4084">
        <f t="shared" si="391"/>
        <v>2015</v>
      </c>
    </row>
    <row r="4085" spans="1:22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 t="shared" si="388"/>
        <v>2130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86"/>
        <v>22</v>
      </c>
      <c r="Q4085">
        <f t="shared" si="387"/>
        <v>126.5</v>
      </c>
      <c r="R4085" s="10" t="s">
        <v>8314</v>
      </c>
      <c r="S4085" t="s">
        <v>8315</v>
      </c>
      <c r="T4085" s="14">
        <f t="shared" si="389"/>
        <v>42353.761759259258</v>
      </c>
      <c r="U4085" s="14">
        <f t="shared" si="390"/>
        <v>42383.761759259258</v>
      </c>
      <c r="V4085">
        <f t="shared" si="391"/>
        <v>2015</v>
      </c>
    </row>
    <row r="4086" spans="1:22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 t="shared" si="388"/>
        <v>1505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86"/>
        <v>0</v>
      </c>
      <c r="Q4086">
        <f t="shared" si="387"/>
        <v>10</v>
      </c>
      <c r="R4086" s="10" t="s">
        <v>8314</v>
      </c>
      <c r="S4086" t="s">
        <v>8315</v>
      </c>
      <c r="T4086" s="14">
        <f t="shared" si="389"/>
        <v>42622.436412037037</v>
      </c>
      <c r="U4086" s="14">
        <f t="shared" si="390"/>
        <v>42652.436412037037</v>
      </c>
      <c r="V4086">
        <f t="shared" si="391"/>
        <v>2016</v>
      </c>
    </row>
    <row r="4087" spans="1:22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 t="shared" si="388"/>
        <v>1755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86"/>
        <v>0</v>
      </c>
      <c r="Q4087">
        <f t="shared" si="387"/>
        <v>10</v>
      </c>
      <c r="R4087" s="10" t="s">
        <v>8314</v>
      </c>
      <c r="S4087" t="s">
        <v>8315</v>
      </c>
      <c r="T4087" s="14">
        <f t="shared" si="389"/>
        <v>42058.603877314818</v>
      </c>
      <c r="U4087" s="14">
        <f t="shared" si="390"/>
        <v>42087.165972222225</v>
      </c>
      <c r="V4087">
        <f t="shared" si="391"/>
        <v>2015</v>
      </c>
    </row>
    <row r="4088" spans="1:22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 t="shared" si="388"/>
        <v>524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86"/>
        <v>5</v>
      </c>
      <c r="Q4088">
        <f t="shared" si="387"/>
        <v>9.4</v>
      </c>
      <c r="R4088" s="10" t="s">
        <v>8314</v>
      </c>
      <c r="S4088" t="s">
        <v>8315</v>
      </c>
      <c r="T4088" s="14">
        <f t="shared" si="389"/>
        <v>42304.940960648149</v>
      </c>
      <c r="U4088" s="14">
        <f t="shared" si="390"/>
        <v>42329.166666666672</v>
      </c>
      <c r="V4088">
        <f t="shared" si="391"/>
        <v>2015</v>
      </c>
    </row>
    <row r="4089" spans="1:22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>
        <f t="shared" si="388"/>
        <v>4800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86"/>
        <v>0</v>
      </c>
      <c r="Q4089">
        <f t="shared" si="387"/>
        <v>0</v>
      </c>
      <c r="R4089" s="10" t="s">
        <v>8314</v>
      </c>
      <c r="S4089" t="s">
        <v>8315</v>
      </c>
      <c r="T4089" s="14">
        <f t="shared" si="389"/>
        <v>42538.742893518516</v>
      </c>
      <c r="U4089" s="14">
        <f t="shared" si="390"/>
        <v>42568.742893518516</v>
      </c>
      <c r="V4089">
        <f t="shared" si="391"/>
        <v>2016</v>
      </c>
    </row>
    <row r="4090" spans="1:22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 t="shared" si="388"/>
        <v>1108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86"/>
        <v>11</v>
      </c>
      <c r="Q4090">
        <f t="shared" si="387"/>
        <v>72</v>
      </c>
      <c r="R4090" s="10" t="s">
        <v>8314</v>
      </c>
      <c r="S4090" t="s">
        <v>8315</v>
      </c>
      <c r="T4090" s="14">
        <f t="shared" si="389"/>
        <v>41990.612546296295</v>
      </c>
      <c r="U4090" s="14">
        <f t="shared" si="390"/>
        <v>42020.434722222228</v>
      </c>
      <c r="V4090">
        <f t="shared" si="391"/>
        <v>2014</v>
      </c>
    </row>
    <row r="4091" spans="1:22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 t="shared" si="388"/>
        <v>2620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86"/>
        <v>5</v>
      </c>
      <c r="Q4091">
        <f t="shared" si="387"/>
        <v>30</v>
      </c>
      <c r="R4091" s="10" t="s">
        <v>8314</v>
      </c>
      <c r="S4091" t="s">
        <v>8315</v>
      </c>
      <c r="T4091" s="14">
        <f t="shared" si="389"/>
        <v>42122.732499999998</v>
      </c>
      <c r="U4091" s="14">
        <f t="shared" si="390"/>
        <v>42155.732638888891</v>
      </c>
      <c r="V4091">
        <f t="shared" si="391"/>
        <v>2015</v>
      </c>
    </row>
    <row r="4092" spans="1:22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 t="shared" si="388"/>
        <v>516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86"/>
        <v>3</v>
      </c>
      <c r="Q4092">
        <f t="shared" si="387"/>
        <v>10.67</v>
      </c>
      <c r="R4092" s="10" t="s">
        <v>8314</v>
      </c>
      <c r="S4092" t="s">
        <v>8315</v>
      </c>
      <c r="T4092" s="14">
        <f t="shared" si="389"/>
        <v>42209.67288194444</v>
      </c>
      <c r="U4092" s="14">
        <f t="shared" si="390"/>
        <v>42223.625</v>
      </c>
      <c r="V4092">
        <f t="shared" si="391"/>
        <v>2015</v>
      </c>
    </row>
    <row r="4093" spans="1:22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 t="shared" si="388"/>
        <v>902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86"/>
        <v>13</v>
      </c>
      <c r="Q4093">
        <f t="shared" si="387"/>
        <v>25.5</v>
      </c>
      <c r="R4093" s="10" t="s">
        <v>8314</v>
      </c>
      <c r="S4093" t="s">
        <v>8315</v>
      </c>
      <c r="T4093" s="14">
        <f t="shared" si="389"/>
        <v>41990.506377314814</v>
      </c>
      <c r="U4093" s="14">
        <f t="shared" si="390"/>
        <v>42020.506377314814</v>
      </c>
      <c r="V4093">
        <f t="shared" si="391"/>
        <v>2014</v>
      </c>
    </row>
    <row r="4094" spans="1:22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 t="shared" si="388"/>
        <v>55010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86"/>
        <v>0</v>
      </c>
      <c r="Q4094">
        <f t="shared" si="387"/>
        <v>20</v>
      </c>
      <c r="R4094" s="10" t="s">
        <v>8314</v>
      </c>
      <c r="S4094" t="s">
        <v>8315</v>
      </c>
      <c r="T4094" s="14">
        <f t="shared" si="389"/>
        <v>42039.194988425923</v>
      </c>
      <c r="U4094" s="14">
        <f t="shared" si="390"/>
        <v>42099.153321759266</v>
      </c>
      <c r="V4094">
        <f t="shared" si="391"/>
        <v>2015</v>
      </c>
    </row>
    <row r="4095" spans="1:22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 t="shared" si="388"/>
        <v>1280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86"/>
        <v>2</v>
      </c>
      <c r="Q4095">
        <f t="shared" si="387"/>
        <v>15</v>
      </c>
      <c r="R4095" s="10" t="s">
        <v>8314</v>
      </c>
      <c r="S4095" t="s">
        <v>8315</v>
      </c>
      <c r="T4095" s="14">
        <f t="shared" si="389"/>
        <v>42178.815891203703</v>
      </c>
      <c r="U4095" s="14">
        <f t="shared" si="390"/>
        <v>42238.815891203703</v>
      </c>
      <c r="V4095">
        <f t="shared" si="391"/>
        <v>2015</v>
      </c>
    </row>
    <row r="4096" spans="1:22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 t="shared" si="388"/>
        <v>1365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86"/>
        <v>37</v>
      </c>
      <c r="Q4096">
        <f t="shared" si="387"/>
        <v>91.25</v>
      </c>
      <c r="R4096" s="10" t="s">
        <v>8314</v>
      </c>
      <c r="S4096" t="s">
        <v>8315</v>
      </c>
      <c r="T4096" s="14">
        <f t="shared" si="389"/>
        <v>41890.086805555555</v>
      </c>
      <c r="U4096" s="14">
        <f t="shared" si="390"/>
        <v>41934.207638888889</v>
      </c>
      <c r="V4096">
        <f t="shared" si="391"/>
        <v>2014</v>
      </c>
    </row>
    <row r="4097" spans="1:22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 t="shared" si="388"/>
        <v>15400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86"/>
        <v>3</v>
      </c>
      <c r="Q4097">
        <f t="shared" si="387"/>
        <v>800</v>
      </c>
      <c r="R4097" s="10" t="s">
        <v>8314</v>
      </c>
      <c r="S4097" t="s">
        <v>8315</v>
      </c>
      <c r="T4097" s="14">
        <f t="shared" si="389"/>
        <v>42693.031828703708</v>
      </c>
      <c r="U4097" s="14">
        <f t="shared" si="390"/>
        <v>42723.031828703708</v>
      </c>
      <c r="V4097">
        <f t="shared" si="391"/>
        <v>2016</v>
      </c>
    </row>
    <row r="4098" spans="1:22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 t="shared" si="388"/>
        <v>1950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ref="P4098:P4115" si="392">ROUND(E4098/D4098*100,0)</f>
        <v>11</v>
      </c>
      <c r="Q4098">
        <f t="shared" ref="Q4098:Q4115" si="393">IFERROR(ROUND(E4098/M4098,2),0)</f>
        <v>80</v>
      </c>
      <c r="R4098" s="10" t="s">
        <v>8314</v>
      </c>
      <c r="S4098" t="s">
        <v>8315</v>
      </c>
      <c r="T4098" s="14">
        <f t="shared" si="389"/>
        <v>42750.530312499999</v>
      </c>
      <c r="U4098" s="14">
        <f t="shared" si="390"/>
        <v>42794.368749999994</v>
      </c>
      <c r="V4098">
        <f t="shared" si="391"/>
        <v>2017</v>
      </c>
    </row>
    <row r="4099" spans="1:22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>
        <f t="shared" ref="F4099:F4115" si="394">ROUND(AVERAGE(D4099:E4099),0)</f>
        <v>5000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si="392"/>
        <v>0</v>
      </c>
      <c r="Q4099">
        <f t="shared" si="393"/>
        <v>0</v>
      </c>
      <c r="R4099" s="10" t="s">
        <v>8314</v>
      </c>
      <c r="S4099" t="s">
        <v>8315</v>
      </c>
      <c r="T4099" s="14">
        <f t="shared" ref="T4099:T4115" si="395">(((K4099/60)/60)/24)+DATE(1970,1,1)</f>
        <v>42344.824502314819</v>
      </c>
      <c r="U4099" s="14">
        <f t="shared" ref="U4099:U4115" si="396">(((J4099/60)/60)/24)+DATE(1970,1,1)</f>
        <v>42400.996527777781</v>
      </c>
      <c r="V4099">
        <f t="shared" si="391"/>
        <v>2015</v>
      </c>
    </row>
    <row r="4100" spans="1:22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>
        <f t="shared" si="394"/>
        <v>37500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92"/>
        <v>0</v>
      </c>
      <c r="Q4100">
        <f t="shared" si="393"/>
        <v>0</v>
      </c>
      <c r="R4100" s="10" t="s">
        <v>8314</v>
      </c>
      <c r="S4100" t="s">
        <v>8315</v>
      </c>
      <c r="T4100" s="14">
        <f t="shared" si="395"/>
        <v>42495.722187499996</v>
      </c>
      <c r="U4100" s="14">
        <f t="shared" si="396"/>
        <v>42525.722187499996</v>
      </c>
      <c r="V4100">
        <f t="shared" si="391"/>
        <v>2016</v>
      </c>
    </row>
    <row r="4101" spans="1:22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 t="shared" si="394"/>
        <v>2275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92"/>
        <v>1</v>
      </c>
      <c r="Q4101">
        <f t="shared" si="393"/>
        <v>50</v>
      </c>
      <c r="R4101" s="10" t="s">
        <v>8314</v>
      </c>
      <c r="S4101" t="s">
        <v>8315</v>
      </c>
      <c r="T4101" s="14">
        <f t="shared" si="395"/>
        <v>42570.850381944445</v>
      </c>
      <c r="U4101" s="14">
        <f t="shared" si="396"/>
        <v>42615.850381944445</v>
      </c>
      <c r="V4101">
        <f t="shared" si="391"/>
        <v>2016</v>
      </c>
    </row>
    <row r="4102" spans="1:22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>
        <f t="shared" si="394"/>
        <v>135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92"/>
        <v>0</v>
      </c>
      <c r="Q4102">
        <f t="shared" si="393"/>
        <v>0</v>
      </c>
      <c r="R4102" s="10" t="s">
        <v>8314</v>
      </c>
      <c r="S4102" t="s">
        <v>8315</v>
      </c>
      <c r="T4102" s="14">
        <f t="shared" si="395"/>
        <v>41927.124884259261</v>
      </c>
      <c r="U4102" s="14">
        <f t="shared" si="396"/>
        <v>41937.124884259261</v>
      </c>
      <c r="V4102">
        <f t="shared" si="391"/>
        <v>2014</v>
      </c>
    </row>
    <row r="4103" spans="1:22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>
        <f t="shared" si="394"/>
        <v>300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92"/>
        <v>0</v>
      </c>
      <c r="Q4103">
        <f t="shared" si="393"/>
        <v>0</v>
      </c>
      <c r="R4103" s="10" t="s">
        <v>8314</v>
      </c>
      <c r="S4103" t="s">
        <v>8315</v>
      </c>
      <c r="T4103" s="14">
        <f t="shared" si="395"/>
        <v>42730.903726851851</v>
      </c>
      <c r="U4103" s="14">
        <f t="shared" si="396"/>
        <v>42760.903726851851</v>
      </c>
      <c r="V4103">
        <f t="shared" si="391"/>
        <v>2016</v>
      </c>
    </row>
    <row r="4104" spans="1:22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 t="shared" si="394"/>
        <v>319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92"/>
        <v>27</v>
      </c>
      <c r="Q4104">
        <f t="shared" si="393"/>
        <v>22.83</v>
      </c>
      <c r="R4104" s="10" t="s">
        <v>8314</v>
      </c>
      <c r="S4104" t="s">
        <v>8315</v>
      </c>
      <c r="T4104" s="14">
        <f t="shared" si="395"/>
        <v>42475.848067129627</v>
      </c>
      <c r="U4104" s="14">
        <f t="shared" si="396"/>
        <v>42505.848067129627</v>
      </c>
      <c r="V4104">
        <f t="shared" si="391"/>
        <v>2016</v>
      </c>
    </row>
    <row r="4105" spans="1:22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 t="shared" si="394"/>
        <v>550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92"/>
        <v>10</v>
      </c>
      <c r="Q4105">
        <f t="shared" si="393"/>
        <v>16.670000000000002</v>
      </c>
      <c r="R4105" s="10" t="s">
        <v>8314</v>
      </c>
      <c r="S4105" t="s">
        <v>8315</v>
      </c>
      <c r="T4105" s="14">
        <f t="shared" si="395"/>
        <v>42188.83293981482</v>
      </c>
      <c r="U4105" s="14">
        <f t="shared" si="396"/>
        <v>42242.772222222222</v>
      </c>
      <c r="V4105">
        <f t="shared" si="391"/>
        <v>2015</v>
      </c>
    </row>
    <row r="4106" spans="1:22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 t="shared" si="394"/>
        <v>1821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92"/>
        <v>21</v>
      </c>
      <c r="Q4106">
        <f t="shared" si="393"/>
        <v>45.79</v>
      </c>
      <c r="R4106" s="10" t="s">
        <v>8314</v>
      </c>
      <c r="S4106" t="s">
        <v>8315</v>
      </c>
      <c r="T4106" s="14">
        <f t="shared" si="395"/>
        <v>42640.278171296297</v>
      </c>
      <c r="U4106" s="14">
        <f t="shared" si="396"/>
        <v>42670.278171296297</v>
      </c>
      <c r="V4106">
        <f t="shared" si="391"/>
        <v>2016</v>
      </c>
    </row>
    <row r="4107" spans="1:22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 t="shared" si="394"/>
        <v>17650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92"/>
        <v>7</v>
      </c>
      <c r="Q4107">
        <f t="shared" si="393"/>
        <v>383.33</v>
      </c>
      <c r="R4107" s="10" t="s">
        <v>8314</v>
      </c>
      <c r="S4107" t="s">
        <v>8315</v>
      </c>
      <c r="T4107" s="14">
        <f t="shared" si="395"/>
        <v>42697.010520833333</v>
      </c>
      <c r="U4107" s="14">
        <f t="shared" si="396"/>
        <v>42730.010520833333</v>
      </c>
      <c r="V4107">
        <f t="shared" si="391"/>
        <v>2016</v>
      </c>
    </row>
    <row r="4108" spans="1:22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 t="shared" si="394"/>
        <v>4265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92"/>
        <v>71</v>
      </c>
      <c r="Q4108">
        <f t="shared" si="393"/>
        <v>106.97</v>
      </c>
      <c r="R4108" s="10" t="s">
        <v>8314</v>
      </c>
      <c r="S4108" t="s">
        <v>8315</v>
      </c>
      <c r="T4108" s="14">
        <f t="shared" si="395"/>
        <v>42053.049375000002</v>
      </c>
      <c r="U4108" s="14">
        <f t="shared" si="396"/>
        <v>42096.041666666672</v>
      </c>
      <c r="V4108">
        <f t="shared" ref="V4108:V4115" si="397">YEAR(T4108)</f>
        <v>2015</v>
      </c>
    </row>
    <row r="4109" spans="1:22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 t="shared" si="394"/>
        <v>1021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92"/>
        <v>2</v>
      </c>
      <c r="Q4109">
        <f t="shared" si="393"/>
        <v>10.25</v>
      </c>
      <c r="R4109" s="10" t="s">
        <v>8314</v>
      </c>
      <c r="S4109" t="s">
        <v>8315</v>
      </c>
      <c r="T4109" s="14">
        <f t="shared" si="395"/>
        <v>41883.916678240741</v>
      </c>
      <c r="U4109" s="14">
        <f t="shared" si="396"/>
        <v>41906.916678240741</v>
      </c>
      <c r="V4109">
        <f t="shared" si="397"/>
        <v>2014</v>
      </c>
    </row>
    <row r="4110" spans="1:22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 t="shared" si="394"/>
        <v>1530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92"/>
        <v>2</v>
      </c>
      <c r="Q4110">
        <f t="shared" si="393"/>
        <v>59</v>
      </c>
      <c r="R4110" s="10" t="s">
        <v>8314</v>
      </c>
      <c r="S4110" t="s">
        <v>8315</v>
      </c>
      <c r="T4110" s="14">
        <f t="shared" si="395"/>
        <v>42767.031678240746</v>
      </c>
      <c r="U4110" s="14">
        <f t="shared" si="396"/>
        <v>42797.208333333328</v>
      </c>
      <c r="V4110">
        <f t="shared" si="397"/>
        <v>2017</v>
      </c>
    </row>
    <row r="4111" spans="1:22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>
        <f t="shared" si="394"/>
        <v>250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92"/>
        <v>0</v>
      </c>
      <c r="Q4111">
        <f t="shared" si="393"/>
        <v>0</v>
      </c>
      <c r="R4111" s="10" t="s">
        <v>8314</v>
      </c>
      <c r="S4111" t="s">
        <v>8315</v>
      </c>
      <c r="T4111" s="14">
        <f t="shared" si="395"/>
        <v>42307.539398148147</v>
      </c>
      <c r="U4111" s="14">
        <f t="shared" si="396"/>
        <v>42337.581064814818</v>
      </c>
      <c r="V4111">
        <f t="shared" si="397"/>
        <v>2015</v>
      </c>
    </row>
    <row r="4112" spans="1:22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 t="shared" si="394"/>
        <v>193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92"/>
        <v>29</v>
      </c>
      <c r="Q4112">
        <f t="shared" si="393"/>
        <v>14.33</v>
      </c>
      <c r="R4112" s="10" t="s">
        <v>8314</v>
      </c>
      <c r="S4112" t="s">
        <v>8315</v>
      </c>
      <c r="T4112" s="14">
        <f t="shared" si="395"/>
        <v>42512.626747685179</v>
      </c>
      <c r="U4112" s="14">
        <f t="shared" si="396"/>
        <v>42572.626747685179</v>
      </c>
      <c r="V4112">
        <f t="shared" si="397"/>
        <v>2016</v>
      </c>
    </row>
    <row r="4113" spans="1:22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 t="shared" si="394"/>
        <v>1547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92"/>
        <v>3</v>
      </c>
      <c r="Q4113">
        <f t="shared" si="393"/>
        <v>15.67</v>
      </c>
      <c r="R4113" s="10" t="s">
        <v>8314</v>
      </c>
      <c r="S4113" t="s">
        <v>8315</v>
      </c>
      <c r="T4113" s="14">
        <f t="shared" si="395"/>
        <v>42029.135879629626</v>
      </c>
      <c r="U4113" s="14">
        <f t="shared" si="396"/>
        <v>42059.135879629626</v>
      </c>
      <c r="V4113">
        <f t="shared" si="397"/>
        <v>2015</v>
      </c>
    </row>
    <row r="4114" spans="1:22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 t="shared" si="394"/>
        <v>1251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92"/>
        <v>0</v>
      </c>
      <c r="Q4114">
        <f t="shared" si="393"/>
        <v>1</v>
      </c>
      <c r="R4114" s="10" t="s">
        <v>8314</v>
      </c>
      <c r="S4114" t="s">
        <v>8315</v>
      </c>
      <c r="T4114" s="14">
        <f t="shared" si="395"/>
        <v>42400.946597222224</v>
      </c>
      <c r="U4114" s="14">
        <f t="shared" si="396"/>
        <v>42428</v>
      </c>
      <c r="V4114">
        <f t="shared" si="397"/>
        <v>2016</v>
      </c>
    </row>
    <row r="4115" spans="1:22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 t="shared" si="394"/>
        <v>752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92"/>
        <v>0</v>
      </c>
      <c r="Q4115">
        <f t="shared" si="393"/>
        <v>1</v>
      </c>
      <c r="R4115" s="10" t="s">
        <v>8314</v>
      </c>
      <c r="S4115" t="s">
        <v>8315</v>
      </c>
      <c r="T4115" s="14">
        <f t="shared" si="395"/>
        <v>42358.573182870372</v>
      </c>
      <c r="U4115" s="14">
        <f t="shared" si="396"/>
        <v>42377.273611111115</v>
      </c>
      <c r="V4115">
        <f t="shared" si="397"/>
        <v>2015</v>
      </c>
    </row>
  </sheetData>
  <autoFilter ref="A1:V4115" xr:uid="{39D01DE7-E176-4EB8-B390-5DCFC4D7759E}">
    <filterColumn colId="3">
      <filters>
        <filter val="$1.00"/>
        <filter val="$10.00"/>
        <filter val="$100.00"/>
        <filter val="$101.00"/>
        <filter val="$150.00"/>
        <filter val="$200.00"/>
        <filter val="$220.00"/>
        <filter val="$225.00"/>
        <filter val="$250.00"/>
        <filter val="$300.00"/>
        <filter val="$315.00"/>
        <filter val="$333.00"/>
        <filter val="$350.00"/>
        <filter val="$400.00"/>
        <filter val="$450.00"/>
        <filter val="$50.00"/>
        <filter val="$500.00"/>
        <filter val="$550.00"/>
        <filter val="$600.00"/>
        <filter val="$620.00"/>
        <filter val="$650.00"/>
        <filter val="$675.00"/>
        <filter val="$70.00"/>
        <filter val="$700.00"/>
        <filter val="$740.00"/>
        <filter val="$750.00"/>
        <filter val="$773.00"/>
        <filter val="$800.00"/>
        <filter val="$850.00"/>
        <filter val="$900.00"/>
        <filter val="$960.00"/>
        <filter val="$978.00"/>
      </filters>
    </filterColumn>
    <filterColumn colId="6">
      <filters>
        <filter val="successful"/>
      </filters>
    </filterColumn>
    <filterColumn colId="18">
      <filters>
        <filter val="plays"/>
      </filters>
    </filterColumn>
  </autoFilter>
  <sortState xmlns:xlrd2="http://schemas.microsoft.com/office/spreadsheetml/2017/richdata2" ref="A2:Q4115">
    <sortCondition ref="A1:A4115"/>
  </sortState>
  <conditionalFormatting sqref="G1:G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 S1:V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85FD-05EB-4523-871C-3C227E7741AC}">
  <dimension ref="A1:H14"/>
  <sheetViews>
    <sheetView workbookViewId="0">
      <selection activeCell="N33" sqref="N3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6.5703125" bestFit="1" customWidth="1"/>
    <col min="8" max="8" width="19.85546875" bestFit="1" customWidth="1"/>
  </cols>
  <sheetData>
    <row r="1" spans="1:8" x14ac:dyDescent="0.25">
      <c r="A1" t="s">
        <v>8410</v>
      </c>
      <c r="B1" t="s">
        <v>8411</v>
      </c>
      <c r="C1" t="s">
        <v>8412</v>
      </c>
      <c r="D1" t="s">
        <v>8413</v>
      </c>
      <c r="E1" t="s">
        <v>8414</v>
      </c>
      <c r="F1" t="s">
        <v>8415</v>
      </c>
      <c r="G1" t="s">
        <v>8416</v>
      </c>
      <c r="H1" t="s">
        <v>8417</v>
      </c>
    </row>
    <row r="2" spans="1:8" x14ac:dyDescent="0.25">
      <c r="A2" t="s">
        <v>8418</v>
      </c>
      <c r="B2">
        <f>COUNTIFS(Kickstarter!D:D,"&lt;1000",Kickstarter!$G:$G,"successful",Kickstarter!$S:$S,"plays")</f>
        <v>141</v>
      </c>
      <c r="C2">
        <f>COUNTIFS(Kickstarter!$D:$D,"&lt;1000",Kickstarter!$G:$G,"failed",Kickstarter!$S:$S,"plays")</f>
        <v>45</v>
      </c>
      <c r="D2">
        <f>COUNTIFS(Kickstarter!$D:$D,"&lt;1000",Kickstarter!$G:$G,"Canceled",Kickstarter!$S:$S,"plays")</f>
        <v>0</v>
      </c>
      <c r="E2">
        <f>SUM(B2:D2)</f>
        <v>186</v>
      </c>
      <c r="F2" s="17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8419</v>
      </c>
      <c r="B3">
        <f>COUNTIFS(Kickstarter!$D:$D,"&gt;=1000",Kickstarter!$D:$D,"&lt;4999",Kickstarter!$G:$G,"successful",Kickstarter!$S:$S,"plays")</f>
        <v>387</v>
      </c>
      <c r="C3">
        <f>COUNTIFS(Kickstarter!$D:$D,"&gt;=1000",Kickstarter!$D:$D,"&lt;4999",Kickstarter!$G:$G,"failed",Kickstarter!$S:$S,"plays")</f>
        <v>146</v>
      </c>
      <c r="D3">
        <f>COUNTIFS(Kickstarter!$D:$D,"&gt;=1000",Kickstarter!$D:$D,"&lt;4999",Kickstarter!$G:$G,"Canceled",Kickstarter!$S:$S,"plays")</f>
        <v>0</v>
      </c>
      <c r="E3">
        <f t="shared" ref="E3:E14" si="0">SUM(B3:D3)</f>
        <v>533</v>
      </c>
      <c r="F3" s="17">
        <f t="shared" ref="F3:F14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25">
      <c r="A4" t="s">
        <v>8420</v>
      </c>
      <c r="B4">
        <f>COUNTIFS(Kickstarter!$D:$D,"&gt;=5000",Kickstarter!$D:$D,"&lt;9999",Kickstarter!$G:$G,"successful",Kickstarter!$S:$S,"plays")</f>
        <v>93</v>
      </c>
      <c r="C4">
        <f>COUNTIFS(Kickstarter!$D:$D,"&gt;=5000",Kickstarter!$D:$D,"&lt;9999",Kickstarter!$G:$G,"failed",Kickstarter!$S:$S,"plays")</f>
        <v>76</v>
      </c>
      <c r="D4">
        <f>COUNTIFS(Kickstarter!$D:$D,"&gt;=5000",Kickstarter!$D:$D,"&lt;9999",Kickstarter!$G:$G,"Canceled",Kickstarter!$S:$S,"plays")</f>
        <v>0</v>
      </c>
      <c r="E4">
        <f t="shared" si="0"/>
        <v>169</v>
      </c>
      <c r="F4" s="17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8421</v>
      </c>
      <c r="B5">
        <f>COUNTIFS(Kickstarter!D:D,"&gt;=10000",Kickstarter!$D:$D,"&lt;14999",Kickstarter!$G:$G,"successful",Kickstarter!$S:$S,"plays")</f>
        <v>39</v>
      </c>
      <c r="C5">
        <f>COUNTIFS(Kickstarter!E:E,"&gt;=10000",Kickstarter!$D:$D,"&lt;14999",Kickstarter!$G:$G,"failed",Kickstarter!$S:$S,"plays")</f>
        <v>0</v>
      </c>
      <c r="D5">
        <f>COUNTIFS(Kickstarter!F:F,"&gt;=10000",Kickstarter!$D:$D,"&lt;14999",Kickstarter!$G:$G,"Canceled",Kickstarter!$S:$S,"plays")</f>
        <v>0</v>
      </c>
      <c r="E5">
        <f t="shared" si="0"/>
        <v>39</v>
      </c>
      <c r="F5" s="17">
        <f t="shared" si="1"/>
        <v>1</v>
      </c>
      <c r="G5" s="18">
        <f t="shared" si="2"/>
        <v>0</v>
      </c>
      <c r="H5" s="18">
        <f t="shared" si="3"/>
        <v>0</v>
      </c>
    </row>
    <row r="6" spans="1:8" x14ac:dyDescent="0.25">
      <c r="A6" t="s">
        <v>8422</v>
      </c>
      <c r="B6">
        <f>COUNTIFS(Kickstarter!$D:$D,"&gt;=15000",Kickstarter!$D:$D,"&lt;19999",Kickstarter!$G:$G,"successful",Kickstarter!$S:$S,"plays")</f>
        <v>12</v>
      </c>
      <c r="C6">
        <f>COUNTIFS(Kickstarter!$D:$D,"&gt;=15000",Kickstarter!$D:$D,"&lt;19999",Kickstarter!$G:$G,"failed",Kickstarter!$S:$S,"plays")</f>
        <v>12</v>
      </c>
      <c r="D6">
        <f>COUNTIFS(Kickstarter!$D:$D,"&gt;=15000",Kickstarter!$D:$D,"&lt;19999",Kickstarter!$G:$G,"Canceled",Kickstarter!$S:$S,"plays")</f>
        <v>0</v>
      </c>
      <c r="E6">
        <f t="shared" si="0"/>
        <v>24</v>
      </c>
      <c r="F6" s="17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8423</v>
      </c>
      <c r="B7">
        <f>COUNTIFS(Kickstarter!$D:$D,"&gt;=20000",Kickstarter!$D:$D,"&lt;44999",Kickstarter!$G:$G,"successful",Kickstarter!$S:$S,"plays")</f>
        <v>19</v>
      </c>
      <c r="C7">
        <f>COUNTIFS(Kickstarter!$D:$D,"&gt;=20000",Kickstarter!$D:$D,"&lt;44999",Kickstarter!$G:$G,"failed",Kickstarter!$S:$S,"plays")</f>
        <v>26</v>
      </c>
      <c r="D7">
        <f>COUNTIFS(Kickstarter!$D:$D,"&gt;=20000",Kickstarter!$D:$D,"&lt;44999",Kickstarter!$G:$G,"Canceled",Kickstarter!$S:$S,"plays")</f>
        <v>0</v>
      </c>
      <c r="E7">
        <f t="shared" si="0"/>
        <v>45</v>
      </c>
      <c r="F7" s="17">
        <f t="shared" si="1"/>
        <v>0.42222222222222222</v>
      </c>
      <c r="G7" s="18">
        <f t="shared" si="2"/>
        <v>0.57777777777777772</v>
      </c>
      <c r="H7" s="18">
        <f t="shared" si="3"/>
        <v>0</v>
      </c>
    </row>
    <row r="8" spans="1:8" x14ac:dyDescent="0.25">
      <c r="A8" t="s">
        <v>8424</v>
      </c>
      <c r="B8">
        <f>COUNTIFS(Kickstarter!$D:$D,"&gt;=25000",Kickstarter!$D:$D,"&lt;29999",Kickstarter!$G:$G,"successful",Kickstarter!$S:$S,"plays")</f>
        <v>1</v>
      </c>
      <c r="C8">
        <f>COUNTIFS(Kickstarter!$D:$D,"&gt;=25000",Kickstarter!$D:$D,"&lt;29999",Kickstarter!$G:$G,"failed",Kickstarter!$S:$S,"plays")</f>
        <v>4</v>
      </c>
      <c r="D8">
        <f>COUNTIFS(Kickstarter!$D:$D,"&gt;=25000",Kickstarter!$D:$D,"&lt;29999",Kickstarter!$G:$G,"Canceled",Kickstarter!$S:$S,"plays")</f>
        <v>0</v>
      </c>
      <c r="E8">
        <f t="shared" si="0"/>
        <v>5</v>
      </c>
      <c r="F8" s="17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8425</v>
      </c>
      <c r="B9">
        <f>COUNTIFS(Kickstarter!$D:$D,"&gt;=30000",Kickstarter!$D:$D,"&lt;34999",Kickstarter!$G:$G,"successful",Kickstarter!$S:$S,"plays")</f>
        <v>3</v>
      </c>
      <c r="C9">
        <f>COUNTIFS(Kickstarter!$D:$D,"&gt;=30000",Kickstarter!$D:$D,"&lt;34999",Kickstarter!$G:$G,"failed",Kickstarter!$S:$S,"plays")</f>
        <v>8</v>
      </c>
      <c r="D9">
        <f>COUNTIFS(Kickstarter!$D:$D,"&gt;=30000",Kickstarter!$D:$D,"&lt;34999",Kickstarter!$G:$G,"Canceled",Kickstarter!$S:$S,"plays")</f>
        <v>0</v>
      </c>
      <c r="E9">
        <f t="shared" si="0"/>
        <v>11</v>
      </c>
      <c r="F9" s="17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8426</v>
      </c>
      <c r="B10">
        <f>COUNTIFS(Kickstarter!$D:$D,"&gt;=35000",Kickstarter!$D:$D,"&lt;39999",Kickstarter!$G:$G,"successful",Kickstarter!$S:$S,"plays")</f>
        <v>4</v>
      </c>
      <c r="C10">
        <f>COUNTIFS(Kickstarter!$D:$D,"&gt;=35000",Kickstarter!$D:$D,"&lt;39999",Kickstarter!$G:$G,"failed",Kickstarter!$S:$S,"plays")</f>
        <v>2</v>
      </c>
      <c r="D10">
        <f>COUNTIFS(Kickstarter!$D:$D,"&gt;=35000",Kickstarter!$D:$D,"&lt;39999",Kickstarter!$G:$G,"Canceled",Kickstarter!$S:$S,"plays")</f>
        <v>0</v>
      </c>
      <c r="E10">
        <f t="shared" si="0"/>
        <v>6</v>
      </c>
      <c r="F10" s="17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8427</v>
      </c>
      <c r="B11">
        <f>COUNTIFS(Kickstarter!$D:$D,"&gt;=40000",Kickstarter!$D:$D,"&lt;44999",Kickstarter!$G:$G,"successful",Kickstarter!$S:$S,"plays")</f>
        <v>2</v>
      </c>
      <c r="C11">
        <f>COUNTIFS(Kickstarter!$D:$D,"&gt;=40000",Kickstarter!$D:$D,"&lt;44999",Kickstarter!$G:$G,"failed",Kickstarter!$S:$S,"plays")</f>
        <v>1</v>
      </c>
      <c r="D11">
        <f>COUNTIFS(Kickstarter!$D:$D,"&gt;=40000",Kickstarter!$D:$D,"&lt;44999",Kickstarter!$G:$G,"Canceled",Kickstarter!$S:$S,"plays")</f>
        <v>0</v>
      </c>
      <c r="E11">
        <f t="shared" si="0"/>
        <v>3</v>
      </c>
      <c r="F11" s="17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8428</v>
      </c>
      <c r="B12">
        <f>COUNTIFS(Kickstarter!$D:$D,"&gt;=45000",Kickstarter!$D:$D,"&lt;49999",Kickstarter!$G:$G,"successful",Kickstarter!$S:$S,"plays")</f>
        <v>0</v>
      </c>
      <c r="C12">
        <f>COUNTIFS(Kickstarter!$D:$D,"&gt;=45000",Kickstarter!$D:$D,"&lt;49999",Kickstarter!$G:$G,"failed",Kickstarter!$S:$S,"plays")</f>
        <v>1</v>
      </c>
      <c r="D12">
        <f>COUNTIFS(Kickstarter!$D:$D,"&gt;=45000",Kickstarter!$D:$D,"&lt;49999",Kickstarter!$G:$G,"Canceled",Kickstarter!$S:$S,"plays")</f>
        <v>0</v>
      </c>
      <c r="E12">
        <f t="shared" si="0"/>
        <v>1</v>
      </c>
      <c r="F12" s="17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8429</v>
      </c>
      <c r="B13">
        <f>COUNTIFS(Kickstarter!D:D,"&gt;50000",Kickstarter!$G:$G,"successful",Kickstarter!$S:$S,"plays")</f>
        <v>2</v>
      </c>
      <c r="C13">
        <f>COUNTIFS(Kickstarter!E:E,"&gt;50000",Kickstarter!$G:$G,"failed",Kickstarter!$S:$S,"plays")</f>
        <v>0</v>
      </c>
      <c r="D13">
        <f>COUNTIFS(Kickstarter!F:F,"&gt;50000",Kickstarter!$G:$G,"Canceled",Kickstarter!$S:$S,"plays")</f>
        <v>0</v>
      </c>
      <c r="E13">
        <f t="shared" si="0"/>
        <v>2</v>
      </c>
      <c r="F13" s="17">
        <f t="shared" si="1"/>
        <v>1</v>
      </c>
      <c r="G13" s="18">
        <f t="shared" si="2"/>
        <v>0</v>
      </c>
      <c r="H13" s="18">
        <f t="shared" si="3"/>
        <v>0</v>
      </c>
    </row>
    <row r="14" spans="1:8" x14ac:dyDescent="0.25">
      <c r="A14" t="s">
        <v>8430</v>
      </c>
      <c r="B14">
        <f>SUM(B2:B13)</f>
        <v>703</v>
      </c>
      <c r="C14">
        <f>SUM(C2:C13)</f>
        <v>321</v>
      </c>
      <c r="D14">
        <f>SUM(D2:D13)</f>
        <v>0</v>
      </c>
      <c r="E14">
        <f t="shared" si="0"/>
        <v>1024</v>
      </c>
      <c r="F14" s="17">
        <f t="shared" si="1"/>
        <v>0.6865234375</v>
      </c>
      <c r="G14" s="18">
        <f>C14/E14</f>
        <v>0.3134765625</v>
      </c>
      <c r="H14" s="18">
        <f>D14/E14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25E5-94B2-4F2A-98CE-10EB0D59A2B4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8386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8389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8390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5">
      <c r="A6" t="s">
        <v>8391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5">
      <c r="A7" t="s">
        <v>8392</v>
      </c>
      <c r="B7" s="6" t="e">
        <f>SUM(B5-B6)</f>
        <v>#REF!</v>
      </c>
      <c r="C7" s="6" t="e">
        <f>SUM(C5-C6)</f>
        <v>#REF!</v>
      </c>
    </row>
    <row r="9" spans="1:3" x14ac:dyDescent="0.25">
      <c r="A9" t="s">
        <v>8387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t="s">
        <v>8393</v>
      </c>
      <c r="B11" s="15" t="e">
        <f>_xlfn.STDEV.P(#REF!)</f>
        <v>#REF!</v>
      </c>
      <c r="C11" s="15" t="e">
        <f>_xlfn.STDEV.P(#REF!)</f>
        <v>#REF!</v>
      </c>
    </row>
    <row r="12" spans="1:3" x14ac:dyDescent="0.25">
      <c r="A12" t="s">
        <v>8394</v>
      </c>
      <c r="B12" s="15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8395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5">
      <c r="A14" t="s">
        <v>8396</v>
      </c>
      <c r="B14" s="6" t="e">
        <f>SUM(B12-B13)</f>
        <v>#REF!</v>
      </c>
      <c r="C14" s="6" t="e">
        <f>SUM(C12-C13)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064B-F88D-4C5C-B970-334471D7B285}">
  <dimension ref="A1:F6"/>
  <sheetViews>
    <sheetView workbookViewId="0">
      <selection activeCell="F3" sqref="F3"/>
    </sheetView>
  </sheetViews>
  <sheetFormatPr defaultRowHeight="15" x14ac:dyDescent="0.25"/>
  <cols>
    <col min="1" max="1" width="32.5703125" bestFit="1" customWidth="1"/>
    <col min="2" max="2" width="128.42578125" bestFit="1" customWidth="1"/>
    <col min="3" max="4" width="10.5703125" bestFit="1" customWidth="1"/>
    <col min="5" max="5" width="17.5703125" bestFit="1" customWidth="1"/>
    <col min="6" max="6" width="18" bestFit="1" customWidth="1"/>
  </cols>
  <sheetData>
    <row r="1" spans="1:6" x14ac:dyDescent="0.25">
      <c r="A1" t="s">
        <v>8376</v>
      </c>
      <c r="B1" t="s">
        <v>8377</v>
      </c>
      <c r="C1" t="s">
        <v>8379</v>
      </c>
      <c r="D1" t="s">
        <v>8380</v>
      </c>
      <c r="E1" t="s">
        <v>8306</v>
      </c>
      <c r="F1" t="s">
        <v>8382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5">
        <f>VLOOKUP(A2,Kickstarter!B:D,3,FALSE)</f>
        <v>2000</v>
      </c>
      <c r="D2" s="15">
        <f>VLOOKUP(A2,Kickstarter!B:E, 4, FALSE)</f>
        <v>2020</v>
      </c>
      <c r="E2" s="15">
        <f>VLOOKUP(A2,Kickstarter!B:F,5,FALSE)</f>
        <v>2010</v>
      </c>
      <c r="F2">
        <f>VLOOKUP(A2,Kickstarter!B:M,12,FALSE)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5">
        <f>VLOOKUP(A3,Kickstarter!B:D,3,FALSE)</f>
        <v>2000</v>
      </c>
      <c r="D3" s="15">
        <f>VLOOKUP(A3,Kickstarter!B:E, 4, FALSE)</f>
        <v>2020</v>
      </c>
      <c r="E3" s="15">
        <f>VLOOKUP(A3,Kickstarter!B:F,5,FALSE)</f>
        <v>2010</v>
      </c>
      <c r="F3">
        <f>VLOOKUP(A3,Kickstarter!B:M,12,FALSE)</f>
        <v>56</v>
      </c>
    </row>
    <row r="4" spans="1:6" x14ac:dyDescent="0.25">
      <c r="A4" t="s">
        <v>8378</v>
      </c>
      <c r="B4" t="str">
        <f>VLOOKUP(A4,Kickstarter!B:C,2,FALSE)</f>
        <v>Cutting Off Kate Bush is a one-woman show written &amp; performed by Lucy Benson-Brown, premiering at the Edinburgh Fringe Festival 2014</v>
      </c>
      <c r="C4" s="15">
        <f>VLOOKUP(A4,Kickstarter!B:D,3,FALSE)</f>
        <v>1500</v>
      </c>
      <c r="D4" s="15">
        <f>VLOOKUP(A4,Kickstarter!B:E, 4, FALSE)</f>
        <v>2576</v>
      </c>
      <c r="E4" s="15">
        <f>VLOOKUP(A4,Kickstarter!B:F,5,FALSE)</f>
        <v>2038</v>
      </c>
      <c r="F4">
        <f>VLOOKUP(A4,Kickstarter!B:M,12,FALSE)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5">
        <f>VLOOKUP(A5,Kickstarter!B:D,3,FALSE)</f>
        <v>1000</v>
      </c>
      <c r="D5" s="15">
        <f>VLOOKUP(A5,Kickstarter!B:E, 4, FALSE)</f>
        <v>1168</v>
      </c>
      <c r="E5" s="15">
        <f>VLOOKUP(A5,Kickstarter!B:F,5,FALSE)</f>
        <v>1084</v>
      </c>
      <c r="F5">
        <f>VLOOKUP(A5,Kickstarter!B:M,12,FALSE)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5">
        <f>VLOOKUP(A6,Kickstarter!B:D,3,FALSE)</f>
        <v>4000</v>
      </c>
      <c r="D6" s="15">
        <f>VLOOKUP(A6,Kickstarter!B:E, 4, FALSE)</f>
        <v>4137</v>
      </c>
      <c r="E6" s="15">
        <f>VLOOKUP(A6,Kickstarter!B:F,5,FALSE)</f>
        <v>4069</v>
      </c>
      <c r="F6">
        <f>VLOOKUP(A6,Kickstarter!B:M,12,FALSE)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A9A42-3227-41D6-9397-742D83F0D127}">
  <dimension ref="A1:D7"/>
  <sheetViews>
    <sheetView workbookViewId="0">
      <selection activeCell="I25" sqref="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4" x14ac:dyDescent="0.25">
      <c r="A1" s="11" t="s">
        <v>8222</v>
      </c>
      <c r="B1" t="s">
        <v>8223</v>
      </c>
    </row>
    <row r="2" spans="1:4" x14ac:dyDescent="0.25">
      <c r="A2" s="11" t="s">
        <v>8357</v>
      </c>
      <c r="B2" t="s">
        <v>8364</v>
      </c>
    </row>
    <row r="4" spans="1:4" x14ac:dyDescent="0.25">
      <c r="A4" s="11" t="s">
        <v>8363</v>
      </c>
      <c r="B4" s="11" t="s">
        <v>8359</v>
      </c>
    </row>
    <row r="5" spans="1:4" x14ac:dyDescent="0.25">
      <c r="A5" s="11" t="s">
        <v>8362</v>
      </c>
      <c r="B5" t="s">
        <v>8220</v>
      </c>
      <c r="C5" t="s">
        <v>8218</v>
      </c>
      <c r="D5" t="s">
        <v>8360</v>
      </c>
    </row>
    <row r="6" spans="1:4" x14ac:dyDescent="0.25">
      <c r="A6" s="12" t="s">
        <v>8315</v>
      </c>
      <c r="B6" s="13">
        <v>250</v>
      </c>
      <c r="C6" s="13">
        <v>412</v>
      </c>
      <c r="D6" s="13">
        <v>662</v>
      </c>
    </row>
    <row r="7" spans="1:4" x14ac:dyDescent="0.25">
      <c r="A7" s="12" t="s">
        <v>8360</v>
      </c>
      <c r="B7" s="13">
        <v>250</v>
      </c>
      <c r="C7" s="13">
        <v>412</v>
      </c>
      <c r="D7" s="13">
        <v>662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Wilson RIos</cp:lastModifiedBy>
  <dcterms:created xsi:type="dcterms:W3CDTF">2017-04-20T15:17:24Z</dcterms:created>
  <dcterms:modified xsi:type="dcterms:W3CDTF">2021-05-03T14:41:42Z</dcterms:modified>
</cp:coreProperties>
</file>