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<sst xmlns="http://schemas.openxmlformats.org/spreadsheetml/2006/main" count="491" uniqueCount="94">
  <si>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</si>
  <si>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</si>
  <si>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</si>
  <si>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</si>
  <si>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</si>
  <si>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</si>
  <si>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</si>
  <si>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</si>
  <si>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</si>
  <si>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</si>
  <si>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</si>
  <si>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</si>
  <si>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</si>
  <si>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</si>
  <si>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</si>
  <si>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</si>
  <si>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</si>
  <si>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</si>
  <si>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</si>
  <si>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</si>
  <si>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</si>
  <si>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</si>
  <si>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</si>
  <si>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</si>
  <si>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</si>
  <si>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</si>
  <si>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</si>
  <si>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</si>
  <si>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</si>
  <si>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</si>
  <si>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</si>
  <si>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</si>
  <si>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</si>
  <si>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</si>
  <si>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</si>
  <si>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</si>
  <si>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</si>
  <si>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</si>
  <si>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</si>
  <si>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</si>
  <si>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</si>
  <si>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</si>
  <si>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</si>
  <si>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</si>
  <si>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</si>
  <si>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</si>
  <si>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</si>
  <si>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</si>
  <si>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</si>
  <si>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</si>
  <si>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</si>
  <si>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</si>
  <si>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</si>
  <si>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</si>
  <si>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</si>
  <si>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</si>
  <si>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</si>
  <si>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</si>
  <si>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</si>
  <si>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</si>
  <si>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</si>
  <si>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</si>
  <si>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</si>
  <si>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</si>
  <si>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</si>
  <si>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</si>
  <si>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</si>
  <si>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</si>
  <si>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</si>
  <si>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</si>
  <si>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</si>
  <si>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</si>
  <si>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</si>
  <si>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</si>
  <si>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</si>
  <si>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</si>
  <si>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>[match_mode]</t>
  </si>
  <si>
    <t>[search_mode]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</si>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</sst>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164" xfId="0" applyFont="1" applyNumberFormat="1"/>
    <xf borderId="0" fillId="0" fontId="1" numFmtId="16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57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3" t="s">
        <v>17</v>
      </c>
      <c r="O2" s="3" t="s">
        <v>18</v>
      </c>
      <c r="P2" s="4" t="s">
        <v>19</v>
      </c>
    </row>
    <row r="3" ht="14.25" customHeight="1">
      <c r="A3" s="1" t="s">
        <v>20</v>
      </c>
      <c r="B3" s="5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 ht="14.25" customHeight="1">
      <c r="A4" s="1" t="s">
        <v>23</v>
      </c>
      <c r="B4" s="5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3" t="s">
        <v>32</v>
      </c>
      <c r="O4" s="3" t="s">
        <v>33</v>
      </c>
      <c r="P4" s="4" t="s">
        <v>34</v>
      </c>
    </row>
    <row r="5" ht="14.25" customHeight="1">
      <c r="A5" s="1" t="s">
        <v>35</v>
      </c>
      <c r="B5" s="5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3" t="s">
        <v>40</v>
      </c>
      <c r="O5" s="3" t="s">
        <v>41</v>
      </c>
      <c r="P5" s="4" t="s">
        <v>42</v>
      </c>
    </row>
    <row r="6" ht="14.25" customHeight="1">
      <c r="A6" s="1" t="s">
        <v>43</v>
      </c>
      <c r="B6" s="5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3" t="s">
        <v>64</v>
      </c>
      <c r="O9" s="3" t="s">
        <v>65</v>
      </c>
      <c r="P9" s="4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3" t="s">
        <v>69</v>
      </c>
      <c r="O10" s="3" t="s">
        <v>65</v>
      </c>
      <c r="P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43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3" t="s">
        <v>17</v>
      </c>
      <c r="O2" s="3" t="s">
        <v>18</v>
      </c>
      <c r="P2" s="4" t="s">
        <v>19</v>
      </c>
    </row>
    <row r="3" ht="14.25" customHeight="1">
      <c r="A3" s="1" t="s">
        <v>20</v>
      </c>
      <c r="B3" s="6" t="str">
        <f t="shared" ref="B3:B6" si="1">XLOOKUP(A3,I2:I10,O2:P10)</f>
        <v>8/30/2017</v>
      </c>
      <c r="C3" s="5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 ht="14.25" customHeight="1">
      <c r="A4" s="1" t="s">
        <v>23</v>
      </c>
      <c r="B4" s="6" t="str">
        <f t="shared" si="1"/>
        <v>10/10/2015</v>
      </c>
      <c r="C4" s="5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3" t="s">
        <v>32</v>
      </c>
      <c r="O4" s="3" t="s">
        <v>33</v>
      </c>
      <c r="P4" s="4" t="s">
        <v>34</v>
      </c>
    </row>
    <row r="5" ht="14.25" customHeight="1">
      <c r="A5" s="1" t="s">
        <v>35</v>
      </c>
      <c r="B5" s="6" t="str">
        <f t="shared" si="1"/>
        <v>9/11/2013</v>
      </c>
      <c r="C5" s="5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3" t="s">
        <v>40</v>
      </c>
      <c r="O5" s="3" t="s">
        <v>41</v>
      </c>
      <c r="P5" s="4" t="s">
        <v>42</v>
      </c>
    </row>
    <row r="6" ht="14.25" customHeight="1">
      <c r="A6" s="1" t="s">
        <v>43</v>
      </c>
      <c r="B6" s="6" t="str">
        <f t="shared" si="1"/>
        <v>4/22/2015</v>
      </c>
      <c r="C6" s="5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3" t="s">
        <v>64</v>
      </c>
      <c r="O9" s="3" t="s">
        <v>65</v>
      </c>
      <c r="P9" s="4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3" t="s">
        <v>69</v>
      </c>
      <c r="O10" s="3" t="s">
        <v>65</v>
      </c>
      <c r="P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2" width="8.71"/>
    <col customWidth="1" min="13" max="13" width="10.14"/>
    <col customWidth="1" min="14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3" t="s">
        <v>17</v>
      </c>
      <c r="N2" s="3" t="s">
        <v>18</v>
      </c>
      <c r="O2" s="4" t="s">
        <v>19</v>
      </c>
    </row>
    <row r="3" ht="14.25" customHeight="1">
      <c r="A3" s="1" t="s">
        <v>71</v>
      </c>
      <c r="B3" s="1" t="str">
        <f t="array" ref="B3">XLOOKUP(A3,H2:H10,O2:O10,"Not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3" t="s">
        <v>26</v>
      </c>
      <c r="N3" s="3" t="s">
        <v>27</v>
      </c>
      <c r="O3" s="4" t="s">
        <v>19</v>
      </c>
    </row>
    <row r="4" ht="14.25" customHeight="1">
      <c r="A4" s="1" t="s">
        <v>22</v>
      </c>
      <c r="B4" s="5" t="str">
        <f t="array" ref="B4">XLOOKUP("*"&amp;A4,H3:H11,O3:O11,"Not Found",2)</f>
        <v>Jim.Halpert@DunderMifflin.com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3" t="s">
        <v>32</v>
      </c>
      <c r="N4" s="3" t="s">
        <v>33</v>
      </c>
      <c r="O4" s="4" t="s">
        <v>19</v>
      </c>
    </row>
    <row r="5" ht="14.25" customHeight="1">
      <c r="A5" s="1" t="s">
        <v>56</v>
      </c>
      <c r="B5" s="5" t="str">
        <f t="shared" ref="B5:B6" si="1">XLOOKUP(A5&amp;"*",H4:H12,O4:O12,"Not Found",2)</f>
        <v>Jim.Halpert@DunderMifflin.com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3" t="s">
        <v>40</v>
      </c>
      <c r="N5" s="3" t="s">
        <v>41</v>
      </c>
      <c r="O5" s="4" t="s">
        <v>19</v>
      </c>
    </row>
    <row r="6" ht="14.25" customHeight="1">
      <c r="A6" s="1" t="s">
        <v>72</v>
      </c>
      <c r="B6" s="5" t="str">
        <f t="shared" si="1"/>
        <v>Jim.Halpert@DunderMifflin.com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3" t="s">
        <v>47</v>
      </c>
      <c r="N6" s="3" t="s">
        <v>48</v>
      </c>
      <c r="O6" s="4" t="s">
        <v>19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3" t="s">
        <v>47</v>
      </c>
      <c r="N7" s="3" t="s">
        <v>54</v>
      </c>
      <c r="O7" s="4" t="s">
        <v>19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3" t="s">
        <v>59</v>
      </c>
      <c r="N8" s="3" t="s">
        <v>54</v>
      </c>
      <c r="O8" s="4" t="s">
        <v>19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3" t="s">
        <v>64</v>
      </c>
      <c r="N9" s="3" t="s">
        <v>65</v>
      </c>
      <c r="O9" s="4" t="s">
        <v>19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3" t="s">
        <v>69</v>
      </c>
      <c r="N10" s="3" t="s">
        <v>65</v>
      </c>
      <c r="O10" s="4" t="s">
        <v>19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6" width="8.71"/>
    <col customWidth="1" min="7" max="7" width="9.86"/>
    <col customWidth="1" min="8" max="8" width="8.71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0.14"/>
    <col customWidth="1" min="15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3" t="s">
        <v>17</v>
      </c>
      <c r="O2" s="3" t="s">
        <v>18</v>
      </c>
      <c r="P2" s="4" t="s">
        <v>19</v>
      </c>
    </row>
    <row r="3" ht="14.25" customHeight="1">
      <c r="A3" s="3" t="s">
        <v>75</v>
      </c>
      <c r="B3" s="1" t="str">
        <f t="array" ref="B3">XLOOKUP(A3,N2:N10,I2:I10,,1)</f>
        <v>Angela Martin</v>
      </c>
      <c r="C3" s="2" t="s">
        <v>76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 ht="14.25" customHeight="1">
      <c r="A4" s="3" t="s">
        <v>47</v>
      </c>
      <c r="B4" s="1" t="str">
        <f t="array" ref="B4">XLOOKUP(A4,N3:N11,I3:I11,,,-1)</f>
        <v>Michael Scott</v>
      </c>
      <c r="C4" s="2" t="s">
        <v>77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3" t="s">
        <v>32</v>
      </c>
      <c r="O4" s="3" t="s">
        <v>33</v>
      </c>
      <c r="P4" s="4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3" t="s">
        <v>40</v>
      </c>
      <c r="O5" s="3" t="s">
        <v>41</v>
      </c>
      <c r="P5" s="4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3" t="s">
        <v>64</v>
      </c>
      <c r="O9" s="3" t="s">
        <v>65</v>
      </c>
      <c r="P9" s="4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3" t="s">
        <v>69</v>
      </c>
      <c r="O10" s="3" t="s">
        <v>65</v>
      </c>
      <c r="P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78</v>
      </c>
      <c r="H1" s="1" t="s">
        <v>79</v>
      </c>
      <c r="I1" s="1" t="s">
        <v>78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 ht="14.25" customHeight="1">
      <c r="A2" s="1" t="s">
        <v>90</v>
      </c>
      <c r="B2" s="1">
        <f t="shared" ref="B2:B4" si="1">xlookup(I1,H1:S1,H2:S2)</f>
        <v>310</v>
      </c>
      <c r="G2" s="1" t="s">
        <v>90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91</v>
      </c>
      <c r="B3" s="1">
        <f t="shared" si="1"/>
        <v>40</v>
      </c>
      <c r="G3" s="1" t="s">
        <v>91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92</v>
      </c>
      <c r="B4" s="1">
        <f t="shared" si="1"/>
        <v>118</v>
      </c>
      <c r="G4" s="1" t="s">
        <v>92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78</v>
      </c>
      <c r="H1" s="1" t="s">
        <v>79</v>
      </c>
      <c r="I1" s="1" t="s">
        <v>78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 ht="14.25" customHeight="1">
      <c r="A2" s="1" t="s">
        <v>90</v>
      </c>
      <c r="B2" s="1">
        <f t="shared" ref="B2:B4" si="1">XLOOKUP(I1,H1:S1,H2:S2)</f>
        <v>310</v>
      </c>
      <c r="G2" s="1" t="s">
        <v>90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91</v>
      </c>
      <c r="B3" s="1">
        <f t="shared" si="1"/>
        <v>40</v>
      </c>
      <c r="G3" s="1" t="s">
        <v>91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92</v>
      </c>
      <c r="B4" s="1">
        <f t="shared" si="1"/>
        <v>118</v>
      </c>
      <c r="G4" s="1" t="s">
        <v>92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93</v>
      </c>
    </row>
    <row r="7" ht="14.25" customHeight="1">
      <c r="A7" s="1" t="s">
        <v>90</v>
      </c>
      <c r="B7" s="1">
        <f t="array" ref="B7">SUM(XLOOKUP(I1,H1:S1,H2:S2): 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2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3" t="s">
        <v>17</v>
      </c>
      <c r="O2" s="3" t="s">
        <v>18</v>
      </c>
      <c r="P2" s="4" t="s">
        <v>19</v>
      </c>
    </row>
    <row r="3" ht="14.25" customHeight="1">
      <c r="A3" s="1" t="s">
        <v>31</v>
      </c>
      <c r="B3" s="5" t="str">
        <f t="shared" ref="B3:B5" si="1">VLOOKUP(A3,H2:P10,9,false)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 ht="14.25" customHeight="1">
      <c r="A4" s="1" t="s">
        <v>52</v>
      </c>
      <c r="B4" s="5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3" t="s">
        <v>32</v>
      </c>
      <c r="O4" s="3" t="s">
        <v>33</v>
      </c>
      <c r="P4" s="4" t="s">
        <v>34</v>
      </c>
    </row>
    <row r="5" ht="14.25" customHeight="1">
      <c r="A5" s="1" t="s">
        <v>63</v>
      </c>
      <c r="B5" s="5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3" t="s">
        <v>40</v>
      </c>
      <c r="O5" s="3" t="s">
        <v>41</v>
      </c>
      <c r="P5" s="4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3" t="s">
        <v>64</v>
      </c>
      <c r="O9" s="3" t="s">
        <v>65</v>
      </c>
      <c r="P9" s="4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3" t="s">
        <v>69</v>
      </c>
      <c r="O10" s="3" t="s">
        <v>65</v>
      </c>
      <c r="P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