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guasa-my.sharepoint.com/personal/wilson_neto_iguasa_com_br/Documents/Área de Trabalho/"/>
    </mc:Choice>
  </mc:AlternateContent>
  <xr:revisionPtr revIDLastSave="16" documentId="8_{FF3232AD-1C74-42A2-9DFF-B321F7C07F83}" xr6:coauthVersionLast="47" xr6:coauthVersionMax="47" xr10:uidLastSave="{A17C59A3-AA2D-45E8-B50B-AC9B8329F328}"/>
  <bookViews>
    <workbookView xWindow="2770" yWindow="190" windowWidth="14400" windowHeight="7360" xr2:uid="{CB65AEFD-489B-4D22-AD90-2BF54CF33FF3}"/>
  </bookViews>
  <sheets>
    <sheet name="Resumo" sheetId="1" r:id="rId1"/>
    <sheet name="1" sheetId="2" r:id="rId2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8" i="1" l="1"/>
  <c r="J38" i="1"/>
  <c r="I38" i="1"/>
  <c r="O38" i="1" l="1" a="1"/>
  <c r="O38" i="1" s="1"/>
  <c r="N38" i="1" a="1"/>
  <c r="N38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Marcello Cardoso Pirro</author>
    <author>tc={40E13278-3D38-4D14-8B9C-17EC73A5239A}</author>
  </authors>
  <commentList>
    <comment ref="E7" authorId="0" shapeId="0" xr:uid="{36EB89B1-E9F9-4E86-B0E1-E6CC2391AC71}">
      <text>
        <r>
          <rPr>
            <b/>
            <sz val="9"/>
            <color indexed="81"/>
            <rFont val="Segoe UI"/>
            <family val="2"/>
          </rPr>
          <t>BRIRJSDBS007</t>
        </r>
        <r>
          <rPr>
            <sz val="9"/>
            <color indexed="81"/>
            <rFont val="Segoe UI"/>
            <family val="2"/>
          </rPr>
          <t xml:space="preserve">
</t>
        </r>
        <r>
          <rPr>
            <b/>
            <sz val="9"/>
            <color indexed="81"/>
            <rFont val="Segoe UI"/>
            <family val="2"/>
          </rPr>
          <t>IRJS12</t>
        </r>
        <r>
          <rPr>
            <sz val="9"/>
            <color indexed="81"/>
            <rFont val="Segoe UI"/>
            <family val="2"/>
          </rPr>
          <t xml:space="preserve">
2º Emissão - Série Única
Vortx</t>
        </r>
      </text>
    </comment>
    <comment ref="E8" authorId="0" shapeId="0" xr:uid="{AEB23874-58DF-4B3C-B79E-7140A076A4DD}">
      <text>
        <r>
          <rPr>
            <b/>
            <sz val="9"/>
            <color indexed="81"/>
            <rFont val="Segoe UI"/>
            <family val="2"/>
          </rPr>
          <t>BRIGSNDBS028
IGSN14</t>
        </r>
        <r>
          <rPr>
            <sz val="9"/>
            <color indexed="81"/>
            <rFont val="Segoe UI"/>
            <family val="2"/>
          </rPr>
          <t xml:space="preserve">
4º Emissão - 1º Série
Vortx</t>
        </r>
      </text>
    </comment>
    <comment ref="E9" authorId="0" shapeId="0" xr:uid="{6664692C-3B6D-4BC9-B068-85945C735FD7}">
      <text>
        <r>
          <rPr>
            <b/>
            <sz val="9"/>
            <color indexed="81"/>
            <rFont val="Segoe UI"/>
            <family val="2"/>
          </rPr>
          <t>BRIGSNDBS044
IGSN15</t>
        </r>
        <r>
          <rPr>
            <sz val="9"/>
            <color indexed="81"/>
            <rFont val="Segoe UI"/>
            <family val="2"/>
          </rPr>
          <t xml:space="preserve">
5º Emissão - 1º Série
Vortx</t>
        </r>
      </text>
    </comment>
    <comment ref="E10" authorId="0" shapeId="0" xr:uid="{60B12E52-F27E-4285-9E42-73CCFD76C620}">
      <text>
        <r>
          <rPr>
            <b/>
            <sz val="9"/>
            <color indexed="81"/>
            <rFont val="Segoe UI"/>
            <family val="2"/>
          </rPr>
          <t>BRPASNDBS018
PASN12</t>
        </r>
        <r>
          <rPr>
            <sz val="9"/>
            <color indexed="81"/>
            <rFont val="Segoe UI"/>
            <family val="2"/>
          </rPr>
          <t xml:space="preserve">
2º Emissão - 1º Série
Vortx</t>
        </r>
      </text>
    </comment>
    <comment ref="G13" authorId="1" shapeId="0" xr:uid="{40E13278-3D38-4D14-8B9C-17EC73A5239A}">
      <text>
        <t>[Comentário por tópicos]
A sua versão do Excel permite-lhe ler este comentário por tópicos. No entanto, as edições feitas ao comentário serão removidas se o ficheiro for aberto numa versão mais recente do Excel. Saiba mais: https://go.microsoft.com/fwlink/?linkid=870924
Comentário:
    SC-45.743/FGTS** Monitor</t>
      </text>
    </comment>
    <comment ref="E35" authorId="0" shapeId="0" xr:uid="{57071FE5-B94D-458D-86FC-F31FB6029E9D}">
      <text>
        <r>
          <rPr>
            <b/>
            <sz val="9"/>
            <color indexed="81"/>
            <rFont val="Segoe UI"/>
            <family val="2"/>
          </rPr>
          <t>BRIRJSDBS015
IRJS14
4º Emissão - 1º Série
Vortx</t>
        </r>
      </text>
    </comment>
    <comment ref="E36" authorId="0" shapeId="0" xr:uid="{FFA704A4-C437-4446-89A0-88D7E606AB59}">
      <text>
        <r>
          <rPr>
            <b/>
            <sz val="9"/>
            <color indexed="81"/>
            <rFont val="Segoe UI"/>
            <family val="2"/>
          </rPr>
          <t>BRIRJSDBS023
IRJS24</t>
        </r>
        <r>
          <rPr>
            <sz val="9"/>
            <color indexed="81"/>
            <rFont val="Segoe UI"/>
            <family val="2"/>
          </rPr>
          <t xml:space="preserve">
</t>
        </r>
        <r>
          <rPr>
            <b/>
            <sz val="9"/>
            <color indexed="81"/>
            <rFont val="Segoe UI"/>
            <family val="2"/>
          </rPr>
          <t>4º Emissão - 2º série
Vortx</t>
        </r>
        <r>
          <rPr>
            <sz val="9"/>
            <color indexed="81"/>
            <rFont val="Segoe UI"/>
            <family val="2"/>
          </rPr>
          <t xml:space="preserve">
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<sst xmlns="http://schemas.openxmlformats.org/spreadsheetml/2006/main" count="292" uniqueCount="120">
  <si>
    <t xml:space="preserve"> </t>
  </si>
  <si>
    <t>Resumo Dívidas</t>
  </si>
  <si>
    <t>#</t>
  </si>
  <si>
    <t>Empresa</t>
  </si>
  <si>
    <t>Banco</t>
  </si>
  <si>
    <t>Modalidade</t>
  </si>
  <si>
    <t>Finalidade</t>
  </si>
  <si>
    <t>Nº Contrato</t>
  </si>
  <si>
    <t>Valor Contratado</t>
  </si>
  <si>
    <t>Valor a Desembolsar</t>
  </si>
  <si>
    <t>Valor Atual</t>
  </si>
  <si>
    <t>Data Inicial</t>
  </si>
  <si>
    <t>Vencimento</t>
  </si>
  <si>
    <t>Custo</t>
  </si>
  <si>
    <t>Prazo Médio (Anos)</t>
  </si>
  <si>
    <t>Taxa Nominal</t>
  </si>
  <si>
    <t>C/C</t>
  </si>
  <si>
    <t>Monitor</t>
  </si>
  <si>
    <t>Igua RJ</t>
  </si>
  <si>
    <t>Mercado de Capitais</t>
  </si>
  <si>
    <t>Debêntures</t>
  </si>
  <si>
    <t>Empréstimo Ponte</t>
  </si>
  <si>
    <t>IRJS12</t>
  </si>
  <si>
    <t>CDI + 3,80% a.a.</t>
  </si>
  <si>
    <t>OK</t>
  </si>
  <si>
    <t>Iguá S.A.</t>
  </si>
  <si>
    <t>Capital de Giro</t>
  </si>
  <si>
    <t>IGSN14</t>
  </si>
  <si>
    <t>CDI + 3,50% a.a.</t>
  </si>
  <si>
    <t>IGSN15</t>
  </si>
  <si>
    <t>IPCA + 6,10% a.a.</t>
  </si>
  <si>
    <t>Paranaguá</t>
  </si>
  <si>
    <t>PASN12</t>
  </si>
  <si>
    <t>Agreste</t>
  </si>
  <si>
    <t>Caixa Econômica</t>
  </si>
  <si>
    <t>Saneamento p/ todos</t>
  </si>
  <si>
    <t>0395171-14</t>
  </si>
  <si>
    <t>TR + 8,70% a.a.</t>
  </si>
  <si>
    <t>0056 / 5125-0</t>
  </si>
  <si>
    <t>Atibaia</t>
  </si>
  <si>
    <t>0513.885-63</t>
  </si>
  <si>
    <t>TR + 8,90% a.a.</t>
  </si>
  <si>
    <t>3080 / 289-4</t>
  </si>
  <si>
    <t>Médio - Diferença abaixo 5k</t>
  </si>
  <si>
    <t>Itapoá</t>
  </si>
  <si>
    <t>BRDE</t>
  </si>
  <si>
    <t>SC-45.734 - Água</t>
  </si>
  <si>
    <t>TR + 9,00% a.a.</t>
  </si>
  <si>
    <t>3080 / 1204-0</t>
  </si>
  <si>
    <t>SC-45.734 - Esgoto</t>
  </si>
  <si>
    <t>Sanessol</t>
  </si>
  <si>
    <t>Banco do Brasil</t>
  </si>
  <si>
    <t>CCB</t>
  </si>
  <si>
    <t>CDI + 2,50% a.a.</t>
  </si>
  <si>
    <t>3132-1 / 1711-6</t>
  </si>
  <si>
    <t>ESAP</t>
  </si>
  <si>
    <t>CDI + 3,00% a.a.</t>
  </si>
  <si>
    <t>3132-1 / 1895-3</t>
  </si>
  <si>
    <t>BNB</t>
  </si>
  <si>
    <t>31.2020.1011.4375 - FNE</t>
  </si>
  <si>
    <t>IPCA + 1,7095% a.a.</t>
  </si>
  <si>
    <t>50112-4</t>
  </si>
  <si>
    <t>31.2020.1011.4375 - RECIN</t>
  </si>
  <si>
    <t>11,75% a.a.</t>
  </si>
  <si>
    <t>SPAT</t>
  </si>
  <si>
    <t>BNDES</t>
  </si>
  <si>
    <t>Finem</t>
  </si>
  <si>
    <t>09.200.321/017-A</t>
  </si>
  <si>
    <t>TJLP + 2,80% a.a.</t>
  </si>
  <si>
    <t>Boleto Bancário</t>
  </si>
  <si>
    <t>09.200.321/025-B</t>
  </si>
  <si>
    <t>10.203.701/019-A.1</t>
  </si>
  <si>
    <t>TJLP + 1,40% a.a.</t>
  </si>
  <si>
    <t>10.203.701/019-A.2</t>
  </si>
  <si>
    <t>TJLP + 2,40% a.a.</t>
  </si>
  <si>
    <t>09.205.851/030-C</t>
  </si>
  <si>
    <t>09.205.851/049-D</t>
  </si>
  <si>
    <t>Cuiabá</t>
  </si>
  <si>
    <t>14.204.241/014-A</t>
  </si>
  <si>
    <t>TJLP + 3,39% a.a.</t>
  </si>
  <si>
    <t>14.204.241/022-B</t>
  </si>
  <si>
    <t>IPCA + 8,98% a.a.</t>
  </si>
  <si>
    <t>Andradina</t>
  </si>
  <si>
    <t>13.207.171/019-A</t>
  </si>
  <si>
    <t>13.207.171/027-B</t>
  </si>
  <si>
    <t>13.207.171/035-C</t>
  </si>
  <si>
    <t>13.207.171/043-D</t>
  </si>
  <si>
    <t>Castilho</t>
  </si>
  <si>
    <t>13.207.181/014-A</t>
  </si>
  <si>
    <t>13.207.181/022-B</t>
  </si>
  <si>
    <t>13.207.181/030-C</t>
  </si>
  <si>
    <t>13.207.181/049-D</t>
  </si>
  <si>
    <t>Quitação Ponte</t>
  </si>
  <si>
    <t>IRJS14</t>
  </si>
  <si>
    <t>IPCA + 8,20% a.a.</t>
  </si>
  <si>
    <t>Transferência</t>
  </si>
  <si>
    <t>IRJS24</t>
  </si>
  <si>
    <t>IPCA + 7,9747%% a.a.</t>
  </si>
  <si>
    <t>Pontes e Lacerda</t>
  </si>
  <si>
    <t>306.401.604 - FCO</t>
  </si>
  <si>
    <t>IPCA + 4,549% a.a.</t>
  </si>
  <si>
    <t>11320-4</t>
  </si>
  <si>
    <t>Erro</t>
  </si>
  <si>
    <t>Total</t>
  </si>
  <si>
    <t>Alta Floresta</t>
  </si>
  <si>
    <t>Pontes Lacerda</t>
  </si>
  <si>
    <t>Colíder</t>
  </si>
  <si>
    <t>Comodoro</t>
  </si>
  <si>
    <t>Canarana</t>
  </si>
  <si>
    <t>Piquete</t>
  </si>
  <si>
    <t>Palestina (ESAP)</t>
  </si>
  <si>
    <t>Tubarão</t>
  </si>
  <si>
    <t>06/04/2009</t>
  </si>
  <si>
    <t>26/08/2014</t>
  </si>
  <si>
    <t>09/09/2013</t>
  </si>
  <si>
    <t>15/01/2024</t>
  </si>
  <si>
    <t>15/09/2032</t>
  </si>
  <si>
    <t>15/11/2031</t>
  </si>
  <si>
    <t>15/09/2028</t>
  </si>
  <si>
    <t>15/09/2025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</si>
</sst>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(#,##0_)_%;\(#,##0\)_%;_(&quot;–&quot;_)_%;_(@_)_%"/>
    <numFmt numFmtId="165" formatCode="0.000%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theme="1"/>
      <name val="Arial"/>
      <family val="2"/>
    </font>
    <font>
      <sz val="24"/>
      <color theme="1"/>
      <name val="Arial"/>
      <family val="2"/>
    </font>
    <font>
      <b/>
      <sz val="8"/>
      <color theme="1"/>
      <name val="Arial"/>
      <family val="2"/>
    </font>
    <font>
      <b/>
      <sz val="8"/>
      <color theme="0"/>
      <name val="Arial"/>
      <family val="2"/>
    </font>
    <font>
      <u/>
      <sz val="8"/>
      <name val="Arial"/>
      <family val="2"/>
    </font>
    <font>
      <b/>
      <sz val="9"/>
      <color indexed="81"/>
      <name val="Segoe UI"/>
      <family val="2"/>
    </font>
    <font>
      <sz val="9"/>
      <color indexed="81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rgb="FF00B6CA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</fills>
  <borders count="3">
    <border>
      <left/>
      <right/>
      <top/>
      <bottom/>
      <diagonal/>
    </border>
    <border>
      <left/>
      <right/>
      <top style="dotted">
        <color theme="0" tint="-0.24994659260841701"/>
      </top>
      <bottom/>
      <diagonal/>
    </border>
    <border>
      <left/>
      <right/>
      <top style="dotted">
        <color theme="0" tint="-0.24994659260841701"/>
      </top>
      <bottom style="dotted">
        <color theme="0" tint="-0.24994659260841701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42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4" fontId="5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6" fillId="2" borderId="0" xfId="0" applyFont="1" applyFill="1" applyAlignment="1">
      <alignment horizontal="center"/>
    </xf>
    <xf numFmtId="0" fontId="2" fillId="0" borderId="1" xfId="3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1" fontId="7" fillId="0" borderId="1" xfId="3" quotePrefix="1" applyNumberFormat="1" applyFont="1" applyFill="1" applyBorder="1" applyAlignment="1">
      <alignment horizontal="center" wrapText="1"/>
    </xf>
    <xf numFmtId="3" fontId="3" fillId="0" borderId="2" xfId="0" applyNumberFormat="1" applyFont="1" applyBorder="1" applyAlignment="1">
      <alignment horizontal="center"/>
    </xf>
    <xf numFmtId="14" fontId="3" fillId="0" borderId="2" xfId="0" applyNumberFormat="1" applyFont="1" applyBorder="1" applyAlignment="1">
      <alignment horizontal="center"/>
    </xf>
    <xf numFmtId="4" fontId="3" fillId="0" borderId="2" xfId="0" applyNumberFormat="1" applyFont="1" applyBorder="1" applyAlignment="1">
      <alignment horizontal="center"/>
    </xf>
    <xf numFmtId="10" fontId="3" fillId="0" borderId="2" xfId="2" applyNumberFormat="1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1" fontId="7" fillId="0" borderId="1" xfId="3" applyNumberFormat="1" applyFont="1" applyFill="1" applyBorder="1" applyAlignment="1">
      <alignment horizontal="center" wrapText="1"/>
    </xf>
    <xf numFmtId="3" fontId="3" fillId="0" borderId="1" xfId="0" applyNumberFormat="1" applyFont="1" applyBorder="1" applyAlignment="1">
      <alignment horizontal="center"/>
    </xf>
    <xf numFmtId="14" fontId="3" fillId="0" borderId="1" xfId="0" applyNumberFormat="1" applyFont="1" applyBorder="1" applyAlignment="1">
      <alignment horizontal="center"/>
    </xf>
    <xf numFmtId="3" fontId="7" fillId="0" borderId="1" xfId="3" applyNumberFormat="1" applyFont="1" applyFill="1" applyBorder="1" applyAlignment="1">
      <alignment horizontal="center" wrapText="1"/>
    </xf>
    <xf numFmtId="3" fontId="3" fillId="0" borderId="2" xfId="2" applyNumberFormat="1" applyFont="1" applyFill="1" applyBorder="1" applyAlignment="1">
      <alignment horizontal="center"/>
    </xf>
    <xf numFmtId="0" fontId="3" fillId="0" borderId="1" xfId="0" quotePrefix="1" applyFont="1" applyBorder="1" applyAlignment="1">
      <alignment horizontal="center"/>
    </xf>
    <xf numFmtId="0" fontId="3" fillId="4" borderId="2" xfId="0" applyFont="1" applyFill="1" applyBorder="1" applyAlignment="1">
      <alignment horizontal="center"/>
    </xf>
    <xf numFmtId="0" fontId="2" fillId="0" borderId="2" xfId="3" applyFill="1" applyBorder="1" applyAlignment="1">
      <alignment horizontal="center"/>
    </xf>
    <xf numFmtId="1" fontId="7" fillId="0" borderId="2" xfId="3" quotePrefix="1" applyNumberFormat="1" applyFont="1" applyFill="1" applyBorder="1" applyAlignment="1">
      <alignment horizontal="center" wrapText="1"/>
    </xf>
    <xf numFmtId="0" fontId="2" fillId="0" borderId="0" xfId="3" applyFill="1" applyBorder="1" applyAlignment="1">
      <alignment horizontal="center"/>
    </xf>
    <xf numFmtId="1" fontId="7" fillId="0" borderId="0" xfId="3" quotePrefix="1" applyNumberFormat="1" applyFont="1" applyFill="1" applyBorder="1" applyAlignment="1">
      <alignment horizontal="center" wrapText="1"/>
    </xf>
    <xf numFmtId="3" fontId="3" fillId="0" borderId="0" xfId="0" applyNumberFormat="1" applyFont="1" applyAlignment="1">
      <alignment horizontal="center"/>
    </xf>
    <xf numFmtId="14" fontId="3" fillId="0" borderId="0" xfId="0" applyNumberFormat="1" applyFont="1" applyAlignment="1">
      <alignment horizontal="center"/>
    </xf>
    <xf numFmtId="0" fontId="3" fillId="5" borderId="2" xfId="0" applyFont="1" applyFill="1" applyBorder="1" applyAlignment="1">
      <alignment horizontal="center"/>
    </xf>
    <xf numFmtId="3" fontId="6" fillId="2" borderId="0" xfId="0" applyNumberFormat="1" applyFont="1" applyFill="1" applyAlignment="1">
      <alignment horizontal="center"/>
    </xf>
    <xf numFmtId="4" fontId="6" fillId="2" borderId="0" xfId="0" applyNumberFormat="1" applyFont="1" applyFill="1" applyAlignment="1">
      <alignment horizontal="center"/>
    </xf>
    <xf numFmtId="10" fontId="6" fillId="2" borderId="0" xfId="0" applyNumberFormat="1" applyFont="1" applyFill="1" applyAlignment="1">
      <alignment horizontal="center"/>
    </xf>
    <xf numFmtId="164" fontId="0" fillId="0" borderId="0" xfId="0" applyNumberFormat="1"/>
    <xf numFmtId="165" fontId="0" fillId="0" borderId="0" xfId="2" applyNumberFormat="1" applyFont="1"/>
    <xf numFmtId="43" fontId="0" fillId="0" borderId="0" xfId="1" applyFont="1"/>
    <xf numFmtId="10" fontId="0" fillId="0" borderId="0" xfId="2" applyNumberFormat="1" applyFont="1"/>
    <xf numFmtId="164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  <xf numFmtId="9" fontId="0" fillId="0" borderId="0" xfId="0" applyNumberFormat="1" applyAlignment="1">
      <alignment horizontal="center"/>
    </xf>
    <xf numFmtId="0" fontId="4" fillId="0" borderId="0" xfId="0" applyFont="1" applyAlignment="1">
      <alignment horizontal="center" vertical="center"/>
    </xf>
  </cellXfs>
  <cellStyles count="4">
    <cellStyle name="Hiperligação" xfId="3" builtinId="8"/>
    <cellStyle name="Normal" xfId="0" builtinId="0"/>
    <cellStyle name="Percentagem" xfId="2" builtinId="5"/>
    <cellStyle name="Vírgula" xfId="1" builtinId="3"/>
  </cellStyles>
  <dxfs count="36"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0"/>
        <name val="Arial"/>
        <family val="2"/>
        <scheme val="none"/>
      </font>
      <numFmt numFmtId="14" formatCode="0.00%"/>
      <fill>
        <patternFill patternType="solid">
          <fgColor indexed="64"/>
          <bgColor rgb="FF00B6CA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  <border diagonalUp="0" diagonalDown="0">
        <left/>
        <right/>
        <top style="dotted">
          <color theme="0" tint="-0.24994659260841701"/>
        </top>
        <bottom style="dotted">
          <color theme="0" tint="-0.2499465926084170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0"/>
        <name val="Arial"/>
        <family val="2"/>
        <scheme val="none"/>
      </font>
      <numFmt numFmtId="14" formatCode="0.00%"/>
      <fill>
        <patternFill patternType="solid">
          <fgColor indexed="64"/>
          <bgColor rgb="FF00B6CA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14" formatCode="0.00%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dotted">
          <color theme="0" tint="-0.24994659260841701"/>
        </top>
        <bottom style="dotted">
          <color theme="0" tint="-0.2499465926084170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0"/>
        <name val="Arial"/>
        <family val="2"/>
        <scheme val="none"/>
      </font>
      <numFmt numFmtId="14" formatCode="0.00%"/>
      <fill>
        <patternFill patternType="solid">
          <fgColor indexed="64"/>
          <bgColor rgb="FF00B6CA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numFmt numFmtId="14" formatCode="0.00%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dotted">
          <color theme="0" tint="-0.24994659260841701"/>
        </top>
        <bottom style="dotted">
          <color theme="0" tint="-0.2499465926084170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0"/>
        <name val="Arial"/>
        <family val="2"/>
        <scheme val="none"/>
      </font>
      <numFmt numFmtId="4" formatCode="#,##0.00"/>
      <fill>
        <patternFill patternType="solid">
          <fgColor indexed="64"/>
          <bgColor rgb="FF00B6CA"/>
        </patternFill>
      </fill>
      <alignment horizontal="center" vertical="bottom" textRotation="0" wrapText="0" indent="0" justifyLastLine="0" shrinkToFit="0" readingOrder="0"/>
    </dxf>
    <dxf>
      <font>
        <sz val="8"/>
        <name val="Arial"/>
        <scheme val="none"/>
      </font>
      <numFmt numFmtId="4" formatCode="#,##0.00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dotted">
          <color theme="0" tint="-0.24994659260841701"/>
        </top>
        <bottom style="dotted">
          <color theme="0" tint="-0.2499465926084170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0"/>
        <name val="Arial"/>
        <family val="2"/>
        <scheme val="none"/>
      </font>
      <fill>
        <patternFill patternType="solid">
          <fgColor indexed="64"/>
          <bgColor rgb="FF00B6CA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dotted">
          <color theme="0" tint="-0.24994659260841701"/>
        </top>
        <bottom style="dotted">
          <color theme="0" tint="-0.2499465926084170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0"/>
        <name val="Arial"/>
        <family val="2"/>
        <scheme val="none"/>
      </font>
      <fill>
        <patternFill patternType="solid">
          <fgColor indexed="64"/>
          <bgColor rgb="FF00B6CA"/>
        </patternFill>
      </fill>
      <alignment horizontal="center" vertical="bottom" textRotation="0" wrapText="0" indent="0" justifyLastLine="0" shrinkToFit="0" readingOrder="0"/>
    </dxf>
    <dxf>
      <font>
        <sz val="8"/>
        <name val="Arial"/>
        <scheme val="none"/>
      </font>
      <numFmt numFmtId="19" formatCode="dd/mm/yyyy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dotted">
          <color theme="0" tint="-0.24994659260841701"/>
        </top>
        <bottom style="dotted">
          <color theme="0" tint="-0.2499465926084170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0"/>
        <name val="Arial"/>
        <family val="2"/>
        <scheme val="none"/>
      </font>
      <fill>
        <patternFill patternType="solid">
          <fgColor indexed="64"/>
          <bgColor rgb="FF00B6CA"/>
        </patternFill>
      </fill>
      <alignment horizontal="center" vertical="bottom" textRotation="0" wrapText="0" indent="0" justifyLastLine="0" shrinkToFit="0" readingOrder="0"/>
    </dxf>
    <dxf>
      <font>
        <sz val="8"/>
        <name val="Arial"/>
        <scheme val="none"/>
      </font>
      <numFmt numFmtId="19" formatCode="dd/mm/yyyy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dotted">
          <color theme="0" tint="-0.24994659260841701"/>
        </top>
        <bottom style="dotted">
          <color theme="0" tint="-0.2499465926084170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0"/>
        <name val="Arial"/>
        <family val="2"/>
        <scheme val="none"/>
      </font>
      <numFmt numFmtId="3" formatCode="#,##0"/>
      <fill>
        <patternFill patternType="solid">
          <fgColor indexed="64"/>
          <bgColor rgb="FF00B6CA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numFmt numFmtId="3" formatCode="#,##0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dotted">
          <color theme="0" tint="-0.24994659260841701"/>
        </top>
        <bottom style="dotted">
          <color theme="0" tint="-0.2499465926084170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0"/>
        <name val="Arial"/>
        <family val="2"/>
        <scheme val="none"/>
      </font>
      <numFmt numFmtId="3" formatCode="#,##0"/>
      <fill>
        <patternFill patternType="solid">
          <fgColor indexed="64"/>
          <bgColor rgb="FF00B6CA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numFmt numFmtId="3" formatCode="#,##0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dotted">
          <color theme="0" tint="-0.24994659260841701"/>
        </top>
        <bottom style="dotted">
          <color theme="0" tint="-0.2499465926084170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0"/>
        <name val="Arial"/>
        <family val="2"/>
        <scheme val="none"/>
      </font>
      <numFmt numFmtId="3" formatCode="#,##0"/>
      <fill>
        <patternFill patternType="solid">
          <fgColor indexed="64"/>
          <bgColor rgb="FF00B6CA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3" formatCode="#,##0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dotted">
          <color theme="0" tint="-0.24994659260841701"/>
        </top>
        <bottom style="dotted">
          <color theme="0" tint="-0.2499465926084170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0"/>
        <name val="Arial"/>
        <family val="2"/>
        <scheme val="none"/>
      </font>
      <fill>
        <patternFill patternType="solid">
          <fgColor indexed="64"/>
          <bgColor rgb="FF00B6CA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/>
        <vertAlign val="baseline"/>
        <sz val="8"/>
        <color auto="1"/>
        <name val="Arial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bottom" textRotation="0" wrapText="1" indent="0" justifyLastLine="0" shrinkToFit="0" readingOrder="0"/>
      <border diagonalUp="0" diagonalDown="0" outline="0">
        <left/>
        <right/>
        <top style="dotted">
          <color theme="0" tint="-0.2499465926084170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0"/>
        <name val="Arial"/>
        <family val="2"/>
        <scheme val="none"/>
      </font>
      <fill>
        <patternFill patternType="solid">
          <fgColor indexed="64"/>
          <bgColor rgb="FF00B6CA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dotted">
          <color theme="0" tint="-0.2499465926084170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0"/>
        <name val="Arial"/>
        <family val="2"/>
        <scheme val="none"/>
      </font>
      <fill>
        <patternFill patternType="solid">
          <fgColor indexed="64"/>
          <bgColor rgb="FF00B6CA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dotted">
          <color theme="0" tint="-0.24994659260841701"/>
        </top>
        <bottom style="dotted">
          <color theme="0" tint="-0.2499465926084170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0"/>
        <name val="Arial"/>
        <family val="2"/>
        <scheme val="none"/>
      </font>
      <fill>
        <patternFill patternType="solid">
          <fgColor indexed="64"/>
          <bgColor rgb="FF00B6CA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dotted">
          <color theme="0" tint="-0.24994659260841701"/>
        </top>
        <bottom style="dotted">
          <color theme="0" tint="-0.2499465926084170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0"/>
        <name val="Arial"/>
        <family val="2"/>
        <scheme val="none"/>
      </font>
      <fill>
        <patternFill patternType="solid">
          <fgColor indexed="64"/>
          <bgColor rgb="FF00B6CA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dotted">
          <color theme="0" tint="-0.24994659260841701"/>
        </top>
        <bottom style="dotted">
          <color theme="0" tint="-0.2499465926084170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0"/>
        <name val="Arial"/>
        <family val="2"/>
        <scheme val="none"/>
      </font>
      <fill>
        <patternFill patternType="solid">
          <fgColor indexed="64"/>
          <bgColor rgb="FF00B6CA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dotted">
          <color theme="0" tint="-0.2499465926084170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0"/>
        <name val="Arial"/>
        <scheme val="none"/>
      </font>
      <fill>
        <patternFill patternType="solid">
          <fgColor indexed="64"/>
          <bgColor rgb="FF00B6CA"/>
        </patternFill>
      </fill>
      <alignment horizontal="center" vertical="bottom" textRotation="0" wrapText="0" indent="0" justifyLastLine="0" shrinkToFit="0" readingOrder="0"/>
    </dxf>
    <dxf>
      <border outline="0">
        <bottom style="dotted">
          <color theme="0" tint="-0.24994659260841701"/>
        </bottom>
      </border>
    </dxf>
    <dxf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0"/>
        <name val="Arial"/>
        <scheme val="none"/>
      </font>
      <fill>
        <patternFill patternType="solid">
          <fgColor indexed="64"/>
          <bgColor rgb="FF00B6CA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3</xdr:row>
      <xdr:rowOff>57150</xdr:rowOff>
    </xdr:from>
    <xdr:to>
      <xdr:col>15</xdr:col>
      <xdr:colOff>0</xdr:colOff>
      <xdr:row>3</xdr:row>
      <xdr:rowOff>57150</xdr:rowOff>
    </xdr:to>
    <xdr:cxnSp macro="">
      <xdr:nvCxnSpPr>
        <xdr:cNvPr id="2" name="Conector reto 1">
          <a:extLst>
            <a:ext uri="{FF2B5EF4-FFF2-40B4-BE49-F238E27FC236}">
              <a16:creationId xmlns:a16="http://schemas.microsoft.com/office/drawing/2014/main" id="{7ACDA4C1-8997-415D-B2F4-D8CED9DEB737}"/>
            </a:ext>
          </a:extLst>
        </xdr:cNvPr>
        <xdr:cNvCxnSpPr/>
      </xdr:nvCxnSpPr>
      <xdr:spPr>
        <a:xfrm flipV="1">
          <a:off x="130175" y="996950"/>
          <a:ext cx="15224125" cy="0"/>
        </a:xfrm>
        <a:prstGeom prst="line">
          <a:avLst/>
        </a:prstGeom>
        <a:ln w="38100">
          <a:solidFill>
            <a:srgbClr val="00B6CA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104777</xdr:colOff>
      <xdr:row>0</xdr:row>
      <xdr:rowOff>85726</xdr:rowOff>
    </xdr:from>
    <xdr:to>
      <xdr:col>3</xdr:col>
      <xdr:colOff>523876</xdr:colOff>
      <xdr:row>4</xdr:row>
      <xdr:rowOff>98237</xdr:rowOff>
    </xdr:to>
    <xdr:pic>
      <xdr:nvPicPr>
        <xdr:cNvPr id="3" name="Gráfico 4">
          <a:extLst>
            <a:ext uri="{FF2B5EF4-FFF2-40B4-BE49-F238E27FC236}">
              <a16:creationId xmlns:a16="http://schemas.microsoft.com/office/drawing/2014/main" id="{2489B178-052A-4EF0-9E3B-0A6E10F1CA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25427" y="85726"/>
          <a:ext cx="2425699" cy="749111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Marcello Cardoso Pirro" id="{8058417F-D9D4-4138-9AF3-C8F7378E39F0}" userId="S::marcello.pirro@iguasa.com.br::5a7eae1b-2fde-492f-a11d-2304a0765877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F393F5C-001E-479D-9071-DD5F95589CCA}" name="Resumo" displayName="Resumo" ref="B6:Q38" totalsRowCount="1" headerRowDxfId="35" dataDxfId="34" totalsRowDxfId="32" tableBorderDxfId="33">
  <autoFilter ref="B6:Q37" xr:uid="{2F393F5C-001E-479D-9071-DD5F95589CCA}"/>
  <tableColumns count="16">
    <tableColumn id="1" xr3:uid="{45901D71-B42F-4A04-A97D-838BE2E603A2}" name="#" totalsRowLabel="Total" dataDxfId="31" totalsRowDxfId="30"/>
    <tableColumn id="2" xr3:uid="{365BC670-B5CC-4251-91E3-226668B5A744}" name="Empresa" dataDxfId="29" totalsRowDxfId="28"/>
    <tableColumn id="3" xr3:uid="{794FE2EE-BCA4-44D0-8FE0-F8DFF61A0B83}" name="Banco" dataDxfId="27" totalsRowDxfId="26"/>
    <tableColumn id="4" xr3:uid="{32886DF9-5132-4ABC-98A0-A55B2CB902C0}" name="Modalidade" dataDxfId="25" totalsRowDxfId="24"/>
    <tableColumn id="5" xr3:uid="{744E6731-E4C9-49FF-A2A9-C5EE53D0F3F7}" name="Finalidade" dataDxfId="23" totalsRowDxfId="22"/>
    <tableColumn id="6" xr3:uid="{476C0E83-109B-426B-8122-4D455B006EAF}" name="Nº Contrato" dataDxfId="21" totalsRowDxfId="20"/>
    <tableColumn id="8" xr3:uid="{F0DCC7BE-0A95-47E8-8BD1-6CC1B97B6A17}" name="Valor Contratado" totalsRowFunction="sum" dataDxfId="19" totalsRowDxfId="18"/>
    <tableColumn id="10" xr3:uid="{EBA2C6AC-D398-4AFB-B634-1CE1D30C8690}" name="Valor a Desembolsar" totalsRowFunction="sum" dataDxfId="17" totalsRowDxfId="16"/>
    <tableColumn id="16" xr3:uid="{81D0021A-799F-4D3E-9590-EE27D9152955}" name="Valor Atual" totalsRowFunction="sum" dataDxfId="15" totalsRowDxfId="14"/>
    <tableColumn id="11" xr3:uid="{F0EE441F-979B-4D5D-ACE1-FDFFC13FC906}" name="Data Inicial" dataDxfId="13" totalsRowDxfId="12"/>
    <tableColumn id="12" xr3:uid="{EF7850BB-F9F1-4864-868D-05FB17F1DFC3}" name="Vencimento" dataDxfId="11" totalsRowDxfId="10"/>
    <tableColumn id="13" xr3:uid="{03A5E693-7E2A-492B-AC8D-FA104CB96BF2}" name="Custo" dataDxfId="9" totalsRowDxfId="8"/>
    <tableColumn id="14" xr3:uid="{8A3A01F7-F80E-4416-8D89-C5D5F30A4CD5}" name="Prazo Médio (Anos)" totalsRowFunction="custom" dataDxfId="7" totalsRowDxfId="6">
      <totalsRowFormula array="1">SUMPRODUCT(Resumo[Valor Atual],SUBTOTAL(109,OFFSET(Resumo[Prazo Médio (Anos)],ROW(Resumo[Prazo Médio (Anos)])-MIN(ROW(Resumo[Prazo Médio (Anos)])),0,1)))/Resumo[[#Totals],[Valor Atual]]</totalsRowFormula>
    </tableColumn>
    <tableColumn id="15" xr3:uid="{F2F0FEBF-7CA3-441B-B0B3-98B27961581C}" name="Taxa Nominal" totalsRowFunction="custom" dataDxfId="5" totalsRowDxfId="4">
      <totalsRowFormula array="1">SUMPRODUCT(Resumo[Valor Atual],SUBTOTAL(109,OFFSET(Resumo[Taxa Nominal],ROW(Resumo[Taxa Nominal])-MIN(ROW(Resumo[Taxa Nominal])),0,1)))/Resumo[[#Totals],[Valor Atual]]</totalsRowFormula>
    </tableColumn>
    <tableColumn id="9" xr3:uid="{9CF18345-1743-4FAD-88CE-B57199AC7414}" name="C/C" dataDxfId="3" totalsRowDxfId="2"/>
    <tableColumn id="17" xr3:uid="{5C3C408A-5BE5-4D75-A455-530805CD8D9B}" name="Monitor" dataDxfId="1" totalsRow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13" dT="2023-10-18T14:27:54.44" personId="{8058417F-D9D4-4138-9AF3-C8F7378E39F0}" id="{40E13278-3D38-4D14-8B9C-17EC73A5239A}">
    <text>SC-45.743/FGTS** Monitor</text>
  </threadedComment>
</ThreadedComments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iguasa.sharepoint.com/sites/holding_financas/Documentos%20Compartilhados/06%20-%20Empresas/Sanessol/6%20-%20Financiamentos/Banco%20do%20Brasil" TargetMode="External"/><Relationship Id="rId13" Type="http://schemas.openxmlformats.org/officeDocument/2006/relationships/hyperlink" Target="https://iguasa.sharepoint.com/sites/holding_financas/Documentos%20Compartilhados/06%20-%20Empresas/SPAT%20Saneamento/6%20-%20Financiamentos/BNDES" TargetMode="External"/><Relationship Id="rId18" Type="http://schemas.openxmlformats.org/officeDocument/2006/relationships/vmlDrawing" Target="../drawings/vmlDrawing1.vml"/><Relationship Id="rId3" Type="http://schemas.openxmlformats.org/officeDocument/2006/relationships/hyperlink" Target="https://iguasa.sharepoint.com/sites/holding_financas/Documentos%20Compartilhados/06%20-%20Empresas/Itapo&#225;%20Saneamento/6%20-%20Financiamento/BRDE%20FGTS" TargetMode="External"/><Relationship Id="rId21" Type="http://schemas.microsoft.com/office/2017/10/relationships/threadedComment" Target="../threadedComments/threadedComment1.xml"/><Relationship Id="rId7" Type="http://schemas.openxmlformats.org/officeDocument/2006/relationships/hyperlink" Target="https://iguasa.sharepoint.com/sites/holding_financas/Documentos%20Compartilhados/06%20-%20Empresas/Paranagu&#225;/6%20-%20Financiamentos/Deb&#234;ntures%20PASN12" TargetMode="External"/><Relationship Id="rId12" Type="http://schemas.openxmlformats.org/officeDocument/2006/relationships/hyperlink" Target="https://iguasa.sharepoint.com/sites/holding_financas/Documentos%20Compartilhados/06%20-%20Empresas/Agreste%20Saneamento/6%20-%20Financiamentos/BNB" TargetMode="External"/><Relationship Id="rId17" Type="http://schemas.openxmlformats.org/officeDocument/2006/relationships/drawing" Target="../drawings/drawing1.xml"/><Relationship Id="rId2" Type="http://schemas.openxmlformats.org/officeDocument/2006/relationships/hyperlink" Target="https://iguasa.sharepoint.com/sites/holding_financas/Documentos%20Compartilhados/06%20-%20Empresas/Agreste%20Saneamento/6%20-%20Financiamentos/CEF" TargetMode="External"/><Relationship Id="rId16" Type="http://schemas.openxmlformats.org/officeDocument/2006/relationships/hyperlink" Target="https://iguasa.sharepoint.com/sites/holding_financas/Documentos%20Compartilhados/06%20-%20Empresas/Igu&#225;%20Rio%20de%20Janeiro/6%20-%20Financiamentos/2&#170;%20emiss&#227;o%20-%20(IRJS12)" TargetMode="External"/><Relationship Id="rId20" Type="http://schemas.openxmlformats.org/officeDocument/2006/relationships/comments" Target="../comments1.xml"/><Relationship Id="rId1" Type="http://schemas.openxmlformats.org/officeDocument/2006/relationships/hyperlink" Target="https://iguasa.sharepoint.com/sites/holding_financas/Documentos%20Compartilhados/06%20-%20Empresas/Igu&#225;%20Rio%20de%20Janeiro/6%20-%20Financiamentos/2&#170;%20emiss&#227;o%20-%20(IRJS12)" TargetMode="External"/><Relationship Id="rId6" Type="http://schemas.openxmlformats.org/officeDocument/2006/relationships/hyperlink" Target="https://iguasa.sharepoint.com/sites/holding_financas/Documentos%20Compartilhados/06%20-%20Empresas/Igu&#225;%20Saneamento/6%20-%20Financiamentos/5a.%20Emiss&#227;o%20(IGSN15)" TargetMode="External"/><Relationship Id="rId11" Type="http://schemas.openxmlformats.org/officeDocument/2006/relationships/hyperlink" Target="https://iguasa.sharepoint.com/sites/holding_financas/Documentos%20Compartilhados/06%20-%20Empresas/Agreste%20Saneamento/6%20-%20Financiamentos/BNB" TargetMode="External"/><Relationship Id="rId5" Type="http://schemas.openxmlformats.org/officeDocument/2006/relationships/hyperlink" Target="https://iguasa.sharepoint.com/sites/holding_financas/Documentos%20Compartilhados/06%20-%20Empresas/Igu&#225;%20Saneamento/6%20-%20Financiamentos/4a.%20Emiss&#227;o%20(IGSN14)" TargetMode="External"/><Relationship Id="rId15" Type="http://schemas.openxmlformats.org/officeDocument/2006/relationships/hyperlink" Target="https://iguasa.sharepoint.com/sites/holding_financas/Documentos%20Compartilhados/06%20-%20Empresas/Igu&#225;%20Rio%20de%20Janeiro/6%20-%20Financiamentos/2&#170;%20emiss&#227;o%20-%20(IRJS12)" TargetMode="External"/><Relationship Id="rId10" Type="http://schemas.openxmlformats.org/officeDocument/2006/relationships/hyperlink" Target="https://iguasa.sharepoint.com/sites/holding_financas/Documentos%20Compartilhados/06%20-%20Empresas/ESAP/6%20-%20Financiamentos/Banco%20do%20Brasil" TargetMode="External"/><Relationship Id="rId19" Type="http://schemas.openxmlformats.org/officeDocument/2006/relationships/table" Target="../tables/table1.xml"/><Relationship Id="rId4" Type="http://schemas.openxmlformats.org/officeDocument/2006/relationships/hyperlink" Target="https://iguasa.sharepoint.com/sites/holding_financas/Documentos%20Compartilhados/06%20-%20Empresas/Atibaia%20Saneamento/6%20-%20Financiamentos/CEF" TargetMode="External"/><Relationship Id="rId9" Type="http://schemas.openxmlformats.org/officeDocument/2006/relationships/hyperlink" Target="https://iguasa.sharepoint.com/sites/holding_financas/Documentos%20Compartilhados/06%20-%20Empresas/Itapo&#225;%20Saneamento/6%20-%20Financiamento/BRDE%20FGTS" TargetMode="External"/><Relationship Id="rId14" Type="http://schemas.openxmlformats.org/officeDocument/2006/relationships/hyperlink" Target="https://iguasa.sharepoint.com/sites/holding_financas/Documentos%20Compartilhados/06%20-%20Empresas/SPAT%20Saneamento/6%20-%20Financiamentos/BND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4440A-E716-4ED8-868B-19E9A177A853}">
  <dimension ref="A1:Q65"/>
  <sheetViews>
    <sheetView tabSelected="1" topLeftCell="J29" workbookViewId="0">
      <selection activeCell="M40" sqref="M40"/>
    </sheetView>
  </sheetViews>
  <sheetFormatPr defaultRowHeight="14.5" x14ac:dyDescent="0.35"/>
  <cols>
    <col min="1" max="1" width="1.7265625" customWidth="1"/>
    <col min="2" max="2" width="14.453125" bestFit="1" customWidth="1"/>
    <col min="3" max="3" width="14.26953125" customWidth="1"/>
    <col min="4" max="4" width="15.1796875" bestFit="1" customWidth="1"/>
    <col min="5" max="5" width="15.7265625" bestFit="1" customWidth="1"/>
    <col min="6" max="6" width="13.453125" hidden="1" customWidth="1"/>
    <col min="7" max="7" width="20.1796875" bestFit="1" customWidth="1"/>
    <col min="8" max="8" width="19" bestFit="1" customWidth="1"/>
    <col min="9" max="9" width="22.26953125" bestFit="1" customWidth="1"/>
    <col min="10" max="10" width="15.81640625" bestFit="1" customWidth="1"/>
    <col min="11" max="11" width="13.7265625" bestFit="1" customWidth="1"/>
    <col min="12" max="12" width="15.1796875" bestFit="1" customWidth="1"/>
    <col min="13" max="13" width="15.26953125" bestFit="1" customWidth="1"/>
    <col min="14" max="14" width="21.1796875" bestFit="1" customWidth="1"/>
    <col min="15" max="15" width="15.81640625" bestFit="1" customWidth="1"/>
    <col min="16" max="16" width="12" bestFit="1" customWidth="1"/>
    <col min="17" max="17" width="41.81640625" bestFit="1" customWidth="1"/>
    <col min="18" max="18" width="15.453125" bestFit="1" customWidth="1"/>
    <col min="19" max="19" width="12.7265625" bestFit="1" customWidth="1"/>
    <col min="20" max="20" width="13.81640625" bestFit="1" customWidth="1"/>
  </cols>
  <sheetData>
    <row r="1" spans="1:17" ht="15" customHeight="1" x14ac:dyDescent="0.35">
      <c r="A1" s="1" t="s">
        <v>0</v>
      </c>
      <c r="B1" s="1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7" ht="29.5" x14ac:dyDescent="0.35">
      <c r="A2" s="1"/>
      <c r="B2" s="41" t="s">
        <v>1</v>
      </c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3"/>
      <c r="Q2" s="3"/>
    </row>
    <row r="3" spans="1:17" ht="29.5" x14ac:dyDescent="0.35">
      <c r="A3" s="1"/>
      <c r="B3" s="41"/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3"/>
      <c r="Q3" s="3"/>
    </row>
    <row r="4" spans="1:17" x14ac:dyDescent="0.35">
      <c r="A4" s="1"/>
      <c r="B4" s="1"/>
      <c r="C4" s="2"/>
      <c r="D4" s="2"/>
      <c r="E4" s="4"/>
      <c r="F4" s="4"/>
      <c r="G4" s="4"/>
      <c r="H4" s="4"/>
      <c r="I4" s="4"/>
      <c r="J4" s="4"/>
      <c r="K4" s="4"/>
      <c r="L4" s="2"/>
      <c r="M4" s="2"/>
    </row>
    <row r="5" spans="1:17" x14ac:dyDescent="0.35">
      <c r="B5" s="5">
        <v>45246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O5" s="5"/>
      <c r="P5" s="5"/>
      <c r="Q5" s="5"/>
    </row>
    <row r="6" spans="1:17" x14ac:dyDescent="0.35">
      <c r="B6" s="7" t="s">
        <v>2</v>
      </c>
      <c r="C6" s="7" t="s">
        <v>3</v>
      </c>
      <c r="D6" s="7" t="s">
        <v>4</v>
      </c>
      <c r="E6" s="7" t="s">
        <v>5</v>
      </c>
      <c r="F6" s="7" t="s">
        <v>6</v>
      </c>
      <c r="G6" s="7" t="s">
        <v>7</v>
      </c>
      <c r="H6" s="7" t="s">
        <v>8</v>
      </c>
      <c r="I6" s="7" t="s">
        <v>9</v>
      </c>
      <c r="J6" s="7" t="s">
        <v>10</v>
      </c>
      <c r="K6" s="7" t="s">
        <v>11</v>
      </c>
      <c r="L6" s="7" t="s">
        <v>12</v>
      </c>
      <c r="M6" s="7" t="s">
        <v>13</v>
      </c>
      <c r="N6" s="7" t="s">
        <v>14</v>
      </c>
      <c r="O6" s="7" t="s">
        <v>15</v>
      </c>
      <c r="P6" s="7" t="s">
        <v>16</v>
      </c>
      <c r="Q6" s="7" t="s">
        <v>17</v>
      </c>
    </row>
    <row r="7" spans="1:17" x14ac:dyDescent="0.35">
      <c r="B7" s="8">
        <v>1</v>
      </c>
      <c r="C7" s="9" t="s">
        <v>18</v>
      </c>
      <c r="D7" s="9" t="s">
        <v>19</v>
      </c>
      <c r="E7" s="9" t="s">
        <v>20</v>
      </c>
      <c r="F7" s="9" t="s">
        <v>21</v>
      </c>
      <c r="G7" s="10" t="s">
        <v>22</v>
      </c>
      <c r="H7" s="11">
        <v>3999998077.5274162</v>
      </c>
      <c r="I7" s="11">
        <v>0</v>
      </c>
      <c r="J7" s="11">
        <v>1753691355.3113222</v>
      </c>
      <c r="K7" s="12">
        <v>44408</v>
      </c>
      <c r="L7" s="12">
        <v>45869</v>
      </c>
      <c r="M7" s="9" t="s">
        <v>23</v>
      </c>
      <c r="N7" s="13">
        <v>1.7068493150684931</v>
      </c>
      <c r="O7" s="14">
        <v>0.1499771535396576</v>
      </c>
      <c r="P7" s="9"/>
      <c r="Q7" s="15" t="s">
        <v>24</v>
      </c>
    </row>
    <row r="8" spans="1:17" x14ac:dyDescent="0.35">
      <c r="B8" s="8">
        <v>2</v>
      </c>
      <c r="C8" s="16" t="s">
        <v>25</v>
      </c>
      <c r="D8" s="9" t="s">
        <v>19</v>
      </c>
      <c r="E8" s="9" t="s">
        <v>20</v>
      </c>
      <c r="F8" s="16" t="s">
        <v>26</v>
      </c>
      <c r="G8" s="17" t="s">
        <v>27</v>
      </c>
      <c r="H8" s="18">
        <v>120000000</v>
      </c>
      <c r="I8" s="18">
        <v>0</v>
      </c>
      <c r="J8" s="11">
        <v>70729216.079999998</v>
      </c>
      <c r="K8" s="19">
        <v>43600</v>
      </c>
      <c r="L8" s="19">
        <v>46157</v>
      </c>
      <c r="M8" s="9" t="s">
        <v>28</v>
      </c>
      <c r="N8" s="13">
        <v>1.3358758179164902</v>
      </c>
      <c r="O8" s="14">
        <v>0.10762707591056825</v>
      </c>
      <c r="P8" s="9"/>
      <c r="Q8" s="15" t="s">
        <v>24</v>
      </c>
    </row>
    <row r="9" spans="1:17" x14ac:dyDescent="0.35">
      <c r="B9" s="8">
        <v>3</v>
      </c>
      <c r="C9" s="16" t="s">
        <v>25</v>
      </c>
      <c r="D9" s="9" t="s">
        <v>19</v>
      </c>
      <c r="E9" s="9" t="s">
        <v>20</v>
      </c>
      <c r="F9" s="16" t="s">
        <v>26</v>
      </c>
      <c r="G9" s="17" t="s">
        <v>29</v>
      </c>
      <c r="H9" s="11">
        <v>620486000</v>
      </c>
      <c r="I9" s="11">
        <v>0</v>
      </c>
      <c r="J9" s="11">
        <v>780761371.95898974</v>
      </c>
      <c r="K9" s="12">
        <v>44043</v>
      </c>
      <c r="L9" s="12">
        <v>49142</v>
      </c>
      <c r="M9" s="9" t="s">
        <v>30</v>
      </c>
      <c r="N9" s="13">
        <v>6.8470055935572907</v>
      </c>
      <c r="O9" s="14">
        <v>0.12725868821144104</v>
      </c>
      <c r="P9" s="9"/>
      <c r="Q9" s="15" t="s">
        <v>24</v>
      </c>
    </row>
    <row r="10" spans="1:17" x14ac:dyDescent="0.35">
      <c r="B10" s="8">
        <v>6</v>
      </c>
      <c r="C10" s="9" t="s">
        <v>31</v>
      </c>
      <c r="D10" s="9" t="s">
        <v>19</v>
      </c>
      <c r="E10" s="9" t="s">
        <v>20</v>
      </c>
      <c r="F10" s="16" t="s">
        <v>26</v>
      </c>
      <c r="G10" s="20" t="s">
        <v>32</v>
      </c>
      <c r="H10" s="21">
        <v>259804000</v>
      </c>
      <c r="I10" s="11">
        <v>0</v>
      </c>
      <c r="J10" s="11">
        <v>245807638.63065273</v>
      </c>
      <c r="K10" s="12">
        <v>44027</v>
      </c>
      <c r="L10" s="12">
        <v>47681</v>
      </c>
      <c r="M10" s="9" t="s">
        <v>30</v>
      </c>
      <c r="N10" s="13">
        <v>3.6211013078640275</v>
      </c>
      <c r="O10" s="14">
        <v>0.13385433554649354</v>
      </c>
      <c r="P10" s="9"/>
      <c r="Q10" s="15" t="s">
        <v>24</v>
      </c>
    </row>
    <row r="11" spans="1:17" x14ac:dyDescent="0.35">
      <c r="B11" s="8">
        <v>7</v>
      </c>
      <c r="C11" s="16" t="s">
        <v>33</v>
      </c>
      <c r="D11" s="16" t="s">
        <v>34</v>
      </c>
      <c r="E11" s="9" t="s">
        <v>35</v>
      </c>
      <c r="F11" s="16" t="s">
        <v>26</v>
      </c>
      <c r="G11" s="17" t="s">
        <v>36</v>
      </c>
      <c r="H11" s="11">
        <v>146807379.56999999</v>
      </c>
      <c r="I11" s="18">
        <v>0</v>
      </c>
      <c r="J11" s="11">
        <v>136585306.76386499</v>
      </c>
      <c r="K11" s="19">
        <v>41626</v>
      </c>
      <c r="L11" s="19">
        <v>49495</v>
      </c>
      <c r="M11" s="16" t="s">
        <v>37</v>
      </c>
      <c r="N11" s="13">
        <v>6.4709942438233208</v>
      </c>
      <c r="O11" s="14">
        <v>0.1031916677951813</v>
      </c>
      <c r="P11" s="16" t="s">
        <v>38</v>
      </c>
      <c r="Q11" s="15" t="s">
        <v>24</v>
      </c>
    </row>
    <row r="12" spans="1:17" x14ac:dyDescent="0.35">
      <c r="B12" s="8">
        <v>8</v>
      </c>
      <c r="C12" s="9" t="s">
        <v>39</v>
      </c>
      <c r="D12" s="16" t="s">
        <v>34</v>
      </c>
      <c r="E12" s="9" t="s">
        <v>35</v>
      </c>
      <c r="F12" s="16" t="s">
        <v>26</v>
      </c>
      <c r="G12" s="17" t="s">
        <v>40</v>
      </c>
      <c r="H12" s="11">
        <v>134332258.50999999</v>
      </c>
      <c r="I12" s="11">
        <v>59276502.830000006</v>
      </c>
      <c r="J12" s="11">
        <v>85838642.673795819</v>
      </c>
      <c r="K12" s="12">
        <v>44358</v>
      </c>
      <c r="L12" s="12">
        <v>50729</v>
      </c>
      <c r="M12" s="16" t="s">
        <v>41</v>
      </c>
      <c r="N12" s="13">
        <v>9.824549412256653</v>
      </c>
      <c r="O12" s="14">
        <v>0.17143642306327819</v>
      </c>
      <c r="P12" s="22" t="s">
        <v>42</v>
      </c>
      <c r="Q12" s="23" t="s">
        <v>43</v>
      </c>
    </row>
    <row r="13" spans="1:17" x14ac:dyDescent="0.35">
      <c r="B13" s="8">
        <v>9</v>
      </c>
      <c r="C13" s="16" t="s">
        <v>44</v>
      </c>
      <c r="D13" s="16" t="s">
        <v>45</v>
      </c>
      <c r="E13" s="9" t="s">
        <v>35</v>
      </c>
      <c r="F13" s="16" t="s">
        <v>26</v>
      </c>
      <c r="G13" s="17" t="s">
        <v>46</v>
      </c>
      <c r="H13" s="11">
        <v>16251043</v>
      </c>
      <c r="I13" s="18">
        <v>1095630.5246744109</v>
      </c>
      <c r="J13" s="11">
        <v>11013304.203907078</v>
      </c>
      <c r="K13" s="19">
        <v>44375</v>
      </c>
      <c r="L13" s="19">
        <v>52400</v>
      </c>
      <c r="M13" s="16" t="s">
        <v>47</v>
      </c>
      <c r="N13" s="13">
        <v>9.8597347601386538</v>
      </c>
      <c r="O13" s="14">
        <v>0.31158905625343325</v>
      </c>
      <c r="P13" s="16" t="s">
        <v>48</v>
      </c>
      <c r="Q13" s="15" t="s">
        <v>24</v>
      </c>
    </row>
    <row r="14" spans="1:17" x14ac:dyDescent="0.35">
      <c r="B14" s="8">
        <v>10</v>
      </c>
      <c r="C14" s="16" t="s">
        <v>44</v>
      </c>
      <c r="D14" s="16" t="s">
        <v>45</v>
      </c>
      <c r="E14" s="9" t="s">
        <v>35</v>
      </c>
      <c r="F14" s="16" t="s">
        <v>26</v>
      </c>
      <c r="G14" s="17" t="s">
        <v>49</v>
      </c>
      <c r="H14" s="11">
        <v>42733261</v>
      </c>
      <c r="I14" s="18">
        <v>30815476.702764168</v>
      </c>
      <c r="J14" s="11">
        <v>7208938.8368066195</v>
      </c>
      <c r="K14" s="19">
        <v>44375</v>
      </c>
      <c r="L14" s="19">
        <v>52430</v>
      </c>
      <c r="M14" s="16" t="s">
        <v>47</v>
      </c>
      <c r="N14" s="13">
        <v>10.678891367040473</v>
      </c>
      <c r="O14" s="14">
        <v>1.4614779829978946</v>
      </c>
      <c r="P14" s="16" t="s">
        <v>48</v>
      </c>
      <c r="Q14" s="15" t="s">
        <v>24</v>
      </c>
    </row>
    <row r="15" spans="1:17" x14ac:dyDescent="0.35">
      <c r="B15" s="8">
        <v>11</v>
      </c>
      <c r="C15" s="9" t="s">
        <v>50</v>
      </c>
      <c r="D15" s="9" t="s">
        <v>51</v>
      </c>
      <c r="E15" s="9" t="s">
        <v>52</v>
      </c>
      <c r="F15" s="16" t="s">
        <v>26</v>
      </c>
      <c r="G15" s="20">
        <v>313202521</v>
      </c>
      <c r="H15" s="21">
        <v>30000000</v>
      </c>
      <c r="I15" s="11">
        <v>0</v>
      </c>
      <c r="J15" s="11">
        <v>24299999.999999996</v>
      </c>
      <c r="K15" s="12">
        <v>44347</v>
      </c>
      <c r="L15" s="12">
        <v>46157</v>
      </c>
      <c r="M15" s="9" t="s">
        <v>53</v>
      </c>
      <c r="N15" s="13">
        <v>1.6866438356164384</v>
      </c>
      <c r="O15" s="14">
        <v>0.14208615422248846</v>
      </c>
      <c r="P15" s="14" t="s">
        <v>54</v>
      </c>
      <c r="Q15" s="15" t="s">
        <v>24</v>
      </c>
    </row>
    <row r="16" spans="1:17" x14ac:dyDescent="0.35">
      <c r="B16" s="8">
        <v>12</v>
      </c>
      <c r="C16" s="16" t="s">
        <v>55</v>
      </c>
      <c r="D16" s="9" t="s">
        <v>51</v>
      </c>
      <c r="E16" s="9" t="s">
        <v>52</v>
      </c>
      <c r="F16" s="16" t="s">
        <v>26</v>
      </c>
      <c r="G16" s="20">
        <v>313202520</v>
      </c>
      <c r="H16" s="18">
        <v>5000000</v>
      </c>
      <c r="I16" s="18">
        <v>0</v>
      </c>
      <c r="J16" s="11">
        <v>4050000.000000007</v>
      </c>
      <c r="K16" s="19">
        <v>44347</v>
      </c>
      <c r="L16" s="19">
        <v>46157</v>
      </c>
      <c r="M16" s="9" t="s">
        <v>56</v>
      </c>
      <c r="N16" s="13">
        <v>1.6866438356164384</v>
      </c>
      <c r="O16" s="14">
        <v>0.14801313281059264</v>
      </c>
      <c r="P16" s="14" t="s">
        <v>57</v>
      </c>
      <c r="Q16" s="15" t="s">
        <v>24</v>
      </c>
    </row>
    <row r="17" spans="2:17" x14ac:dyDescent="0.35">
      <c r="B17" s="8">
        <v>13</v>
      </c>
      <c r="C17" s="9" t="s">
        <v>33</v>
      </c>
      <c r="D17" s="9" t="s">
        <v>58</v>
      </c>
      <c r="E17" s="9" t="s">
        <v>52</v>
      </c>
      <c r="F17" s="16" t="s">
        <v>26</v>
      </c>
      <c r="G17" s="10" t="s">
        <v>59</v>
      </c>
      <c r="H17" s="11">
        <v>3060000</v>
      </c>
      <c r="I17" s="11">
        <v>0</v>
      </c>
      <c r="J17" s="11">
        <v>0</v>
      </c>
      <c r="K17" s="12">
        <v>44104</v>
      </c>
      <c r="L17" s="12">
        <v>45214</v>
      </c>
      <c r="M17" s="9" t="s">
        <v>60</v>
      </c>
      <c r="N17" s="13">
        <v>0</v>
      </c>
      <c r="O17" s="14">
        <v>0.10918385386466981</v>
      </c>
      <c r="P17" s="14" t="s">
        <v>61</v>
      </c>
      <c r="Q17" s="15" t="s">
        <v>24</v>
      </c>
    </row>
    <row r="18" spans="2:17" x14ac:dyDescent="0.35">
      <c r="B18" s="8">
        <v>14</v>
      </c>
      <c r="C18" s="9" t="s">
        <v>33</v>
      </c>
      <c r="D18" s="9" t="s">
        <v>58</v>
      </c>
      <c r="E18" s="9" t="s">
        <v>52</v>
      </c>
      <c r="F18" s="16" t="s">
        <v>26</v>
      </c>
      <c r="G18" s="10" t="s">
        <v>62</v>
      </c>
      <c r="H18" s="11">
        <v>340000</v>
      </c>
      <c r="I18" s="11">
        <v>0</v>
      </c>
      <c r="J18" s="11">
        <v>0</v>
      </c>
      <c r="K18" s="12">
        <v>44104</v>
      </c>
      <c r="L18" s="12">
        <v>45214</v>
      </c>
      <c r="M18" s="9" t="s">
        <v>63</v>
      </c>
      <c r="N18" s="13">
        <v>0</v>
      </c>
      <c r="O18" s="14">
        <v>0.11937174201011655</v>
      </c>
      <c r="P18" s="14" t="s">
        <v>61</v>
      </c>
      <c r="Q18" s="15" t="s">
        <v>24</v>
      </c>
    </row>
    <row r="19" spans="2:17" x14ac:dyDescent="0.35">
      <c r="B19" s="8">
        <v>15</v>
      </c>
      <c r="C19" s="9" t="s">
        <v>64</v>
      </c>
      <c r="D19" s="9" t="s">
        <v>65</v>
      </c>
      <c r="E19" s="9" t="s">
        <v>66</v>
      </c>
      <c r="F19" s="16" t="s">
        <v>26</v>
      </c>
      <c r="G19" s="10" t="s">
        <v>67</v>
      </c>
      <c r="H19" s="11">
        <v>271016461.93000001</v>
      </c>
      <c r="I19" s="11">
        <v>0</v>
      </c>
      <c r="J19" s="11">
        <v>7276323.5792947942</v>
      </c>
      <c r="K19" s="12" t="s">
        <v>112</v>
      </c>
      <c r="L19" s="12" t="s">
        <v>115</v>
      </c>
      <c r="M19" s="9" t="s">
        <v>68</v>
      </c>
      <c r="N19" s="13">
        <v>0.12208338549230009</v>
      </c>
      <c r="O19" s="14">
        <v>9.0805968642234808E-2</v>
      </c>
      <c r="P19" s="9" t="s">
        <v>69</v>
      </c>
      <c r="Q19" s="23" t="s">
        <v>43</v>
      </c>
    </row>
    <row r="20" spans="2:17" x14ac:dyDescent="0.35">
      <c r="B20" s="8">
        <v>16</v>
      </c>
      <c r="C20" s="9" t="s">
        <v>64</v>
      </c>
      <c r="D20" s="9" t="s">
        <v>65</v>
      </c>
      <c r="E20" s="9" t="s">
        <v>66</v>
      </c>
      <c r="F20" s="16" t="s">
        <v>26</v>
      </c>
      <c r="G20" s="10" t="s">
        <v>70</v>
      </c>
      <c r="H20" s="11">
        <v>3985795.38</v>
      </c>
      <c r="I20" s="11">
        <v>0</v>
      </c>
      <c r="J20" s="11">
        <v>106942.31817821749</v>
      </c>
      <c r="K20" s="12" t="s">
        <v>112</v>
      </c>
      <c r="L20" s="12" t="s">
        <v>115</v>
      </c>
      <c r="M20" s="9" t="s">
        <v>68</v>
      </c>
      <c r="N20" s="13">
        <v>0.12208338457019222</v>
      </c>
      <c r="O20" s="14">
        <v>9.0610924363136322E-2</v>
      </c>
      <c r="P20" s="9" t="s">
        <v>69</v>
      </c>
      <c r="Q20" s="15" t="s">
        <v>24</v>
      </c>
    </row>
    <row r="21" spans="2:17" x14ac:dyDescent="0.35">
      <c r="B21" s="8">
        <v>17</v>
      </c>
      <c r="C21" s="9" t="s">
        <v>50</v>
      </c>
      <c r="D21" s="9" t="s">
        <v>65</v>
      </c>
      <c r="E21" s="9" t="s">
        <v>66</v>
      </c>
      <c r="F21" s="16" t="s">
        <v>26</v>
      </c>
      <c r="G21" s="10" t="s">
        <v>71</v>
      </c>
      <c r="H21" s="11">
        <v>3502844.55</v>
      </c>
      <c r="I21" s="11">
        <v>0</v>
      </c>
      <c r="J21" s="11">
        <v>727552.3077325885</v>
      </c>
      <c r="K21" s="12">
        <v>40313</v>
      </c>
      <c r="L21" s="12">
        <v>45792</v>
      </c>
      <c r="M21" s="9" t="s">
        <v>72</v>
      </c>
      <c r="N21" s="13">
        <v>0.75050203230695234</v>
      </c>
      <c r="O21" s="14">
        <v>7.5438305735588088E-2</v>
      </c>
      <c r="P21" s="9" t="s">
        <v>69</v>
      </c>
      <c r="Q21" s="15" t="s">
        <v>24</v>
      </c>
    </row>
    <row r="22" spans="2:17" x14ac:dyDescent="0.35">
      <c r="B22" s="8">
        <v>18</v>
      </c>
      <c r="C22" s="9" t="s">
        <v>50</v>
      </c>
      <c r="D22" s="9" t="s">
        <v>65</v>
      </c>
      <c r="E22" s="9" t="s">
        <v>66</v>
      </c>
      <c r="F22" s="16" t="s">
        <v>26</v>
      </c>
      <c r="G22" s="10" t="s">
        <v>73</v>
      </c>
      <c r="H22" s="11">
        <v>3502844.55</v>
      </c>
      <c r="I22" s="11">
        <v>0</v>
      </c>
      <c r="J22" s="11">
        <v>732395.8840413721</v>
      </c>
      <c r="K22" s="12">
        <v>40313</v>
      </c>
      <c r="L22" s="12">
        <v>45792</v>
      </c>
      <c r="M22" s="9" t="s">
        <v>74</v>
      </c>
      <c r="N22" s="13">
        <v>0.75050203230695245</v>
      </c>
      <c r="O22" s="14">
        <v>8.5682609677314739E-2</v>
      </c>
      <c r="P22" s="9" t="s">
        <v>69</v>
      </c>
      <c r="Q22" s="15" t="s">
        <v>24</v>
      </c>
    </row>
    <row r="23" spans="2:17" x14ac:dyDescent="0.35">
      <c r="B23" s="8">
        <v>19</v>
      </c>
      <c r="C23" s="16" t="s">
        <v>31</v>
      </c>
      <c r="D23" s="9" t="s">
        <v>65</v>
      </c>
      <c r="E23" s="9" t="s">
        <v>66</v>
      </c>
      <c r="F23" s="16" t="s">
        <v>26</v>
      </c>
      <c r="G23" s="10" t="s">
        <v>75</v>
      </c>
      <c r="H23" s="18">
        <v>5801251.9900000002</v>
      </c>
      <c r="I23" s="18">
        <v>0</v>
      </c>
      <c r="J23" s="11">
        <v>850427.72340922116</v>
      </c>
      <c r="K23" s="19">
        <v>40313</v>
      </c>
      <c r="L23" s="19">
        <v>45614</v>
      </c>
      <c r="M23" s="9" t="s">
        <v>72</v>
      </c>
      <c r="N23" s="13">
        <v>0.49952722294367935</v>
      </c>
      <c r="O23" s="14">
        <v>7.4501022696495056E-2</v>
      </c>
      <c r="P23" s="9" t="s">
        <v>69</v>
      </c>
      <c r="Q23" s="15" t="s">
        <v>24</v>
      </c>
    </row>
    <row r="24" spans="2:17" x14ac:dyDescent="0.35">
      <c r="B24" s="8">
        <v>20</v>
      </c>
      <c r="C24" s="16" t="s">
        <v>31</v>
      </c>
      <c r="D24" s="9" t="s">
        <v>65</v>
      </c>
      <c r="E24" s="9" t="s">
        <v>66</v>
      </c>
      <c r="F24" s="16" t="s">
        <v>26</v>
      </c>
      <c r="G24" s="10" t="s">
        <v>76</v>
      </c>
      <c r="H24" s="11">
        <v>5801251.9900000002</v>
      </c>
      <c r="I24" s="11">
        <v>0</v>
      </c>
      <c r="J24" s="11">
        <v>855157.12002640055</v>
      </c>
      <c r="K24" s="12">
        <v>40313</v>
      </c>
      <c r="L24" s="12">
        <v>45614</v>
      </c>
      <c r="M24" s="9" t="s">
        <v>74</v>
      </c>
      <c r="N24" s="13">
        <v>0.49952722294367952</v>
      </c>
      <c r="O24" s="14">
        <v>8.4349885582923889E-2</v>
      </c>
      <c r="P24" s="9" t="s">
        <v>69</v>
      </c>
      <c r="Q24" s="15" t="s">
        <v>24</v>
      </c>
    </row>
    <row r="25" spans="2:17" x14ac:dyDescent="0.35">
      <c r="B25" s="8">
        <v>21</v>
      </c>
      <c r="C25" s="9" t="s">
        <v>77</v>
      </c>
      <c r="D25" s="9" t="s">
        <v>65</v>
      </c>
      <c r="E25" s="9" t="s">
        <v>66</v>
      </c>
      <c r="F25" s="16" t="s">
        <v>26</v>
      </c>
      <c r="G25" s="10" t="s">
        <v>78</v>
      </c>
      <c r="H25" s="11">
        <v>260539000</v>
      </c>
      <c r="I25" s="11">
        <v>0</v>
      </c>
      <c r="J25" s="11">
        <v>249392834.06584778</v>
      </c>
      <c r="K25" s="12">
        <v>41877</v>
      </c>
      <c r="L25" s="12" t="s">
        <v>116</v>
      </c>
      <c r="M25" s="9" t="s">
        <v>79</v>
      </c>
      <c r="N25" s="13">
        <v>5.0357745915967502</v>
      </c>
      <c r="O25" s="14">
        <v>9.3623802065849318E-2</v>
      </c>
      <c r="P25" s="9" t="s">
        <v>69</v>
      </c>
      <c r="Q25" s="23" t="s">
        <v>43</v>
      </c>
    </row>
    <row r="26" spans="2:17" x14ac:dyDescent="0.35">
      <c r="B26" s="8">
        <v>22</v>
      </c>
      <c r="C26" s="9" t="s">
        <v>77</v>
      </c>
      <c r="D26" s="9" t="s">
        <v>65</v>
      </c>
      <c r="E26" s="9" t="s">
        <v>66</v>
      </c>
      <c r="F26" s="16" t="s">
        <v>26</v>
      </c>
      <c r="G26" s="10" t="s">
        <v>80</v>
      </c>
      <c r="H26" s="11">
        <v>66996000</v>
      </c>
      <c r="I26" s="11">
        <v>0</v>
      </c>
      <c r="J26" s="11">
        <v>128812784.49394667</v>
      </c>
      <c r="K26" s="12" t="s">
        <v>113</v>
      </c>
      <c r="L26" s="12" t="s">
        <v>117</v>
      </c>
      <c r="M26" s="9" t="s">
        <v>81</v>
      </c>
      <c r="N26" s="13">
        <v>3.3346278004870715</v>
      </c>
      <c r="O26" s="14">
        <v>0.14689186215400701</v>
      </c>
      <c r="P26" s="9" t="s">
        <v>69</v>
      </c>
      <c r="Q26" s="23" t="s">
        <v>43</v>
      </c>
    </row>
    <row r="27" spans="2:17" x14ac:dyDescent="0.35">
      <c r="B27" s="8">
        <v>23</v>
      </c>
      <c r="C27" s="9" t="s">
        <v>82</v>
      </c>
      <c r="D27" s="9" t="s">
        <v>65</v>
      </c>
      <c r="E27" s="9" t="s">
        <v>66</v>
      </c>
      <c r="F27" s="16" t="s">
        <v>26</v>
      </c>
      <c r="G27" s="10" t="s">
        <v>83</v>
      </c>
      <c r="H27" s="11">
        <v>11486160</v>
      </c>
      <c r="I27" s="11">
        <v>0</v>
      </c>
      <c r="J27" s="11">
        <v>2986009.7168395706</v>
      </c>
      <c r="K27" s="12" t="s">
        <v>114</v>
      </c>
      <c r="L27" s="12">
        <v>45915</v>
      </c>
      <c r="M27" s="9" t="s">
        <v>72</v>
      </c>
      <c r="N27" s="13">
        <v>0.91723606349389653</v>
      </c>
      <c r="O27" s="14">
        <v>7.8874436020851146E-2</v>
      </c>
      <c r="P27" s="9" t="s">
        <v>69</v>
      </c>
      <c r="Q27" s="23" t="s">
        <v>43</v>
      </c>
    </row>
    <row r="28" spans="2:17" x14ac:dyDescent="0.35">
      <c r="B28" s="8">
        <v>24</v>
      </c>
      <c r="C28" s="9" t="s">
        <v>82</v>
      </c>
      <c r="D28" s="9" t="s">
        <v>65</v>
      </c>
      <c r="E28" s="9" t="s">
        <v>66</v>
      </c>
      <c r="F28" s="16" t="s">
        <v>26</v>
      </c>
      <c r="G28" s="10" t="s">
        <v>84</v>
      </c>
      <c r="H28" s="11">
        <v>8031040</v>
      </c>
      <c r="I28" s="11">
        <v>0</v>
      </c>
      <c r="J28" s="11">
        <v>3874885.5047259401</v>
      </c>
      <c r="K28" s="12" t="s">
        <v>114</v>
      </c>
      <c r="L28" s="12">
        <v>47011</v>
      </c>
      <c r="M28" s="9" t="s">
        <v>72</v>
      </c>
      <c r="N28" s="13">
        <v>2.4185464507549161</v>
      </c>
      <c r="O28" s="14">
        <v>7.8485885262489327E-2</v>
      </c>
      <c r="P28" s="9" t="s">
        <v>69</v>
      </c>
      <c r="Q28" s="23" t="s">
        <v>43</v>
      </c>
    </row>
    <row r="29" spans="2:17" x14ac:dyDescent="0.35">
      <c r="B29" s="8">
        <v>25</v>
      </c>
      <c r="C29" s="9" t="s">
        <v>82</v>
      </c>
      <c r="D29" s="9" t="s">
        <v>65</v>
      </c>
      <c r="E29" s="9" t="s">
        <v>66</v>
      </c>
      <c r="F29" s="16" t="s">
        <v>26</v>
      </c>
      <c r="G29" s="10" t="s">
        <v>85</v>
      </c>
      <c r="H29" s="11">
        <v>2068320</v>
      </c>
      <c r="I29" s="11">
        <v>0</v>
      </c>
      <c r="J29" s="11">
        <v>721793.470657664</v>
      </c>
      <c r="K29" s="12" t="s">
        <v>114</v>
      </c>
      <c r="L29" s="12">
        <v>45915</v>
      </c>
      <c r="M29" s="9" t="s">
        <v>72</v>
      </c>
      <c r="N29" s="13">
        <v>0.91723606349389686</v>
      </c>
      <c r="O29" s="14">
        <v>7.7075597643852231E-2</v>
      </c>
      <c r="P29" s="9" t="s">
        <v>69</v>
      </c>
      <c r="Q29" s="23" t="s">
        <v>43</v>
      </c>
    </row>
    <row r="30" spans="2:17" x14ac:dyDescent="0.35">
      <c r="B30" s="8">
        <v>26</v>
      </c>
      <c r="C30" s="9" t="s">
        <v>82</v>
      </c>
      <c r="D30" s="9" t="s">
        <v>65</v>
      </c>
      <c r="E30" s="9" t="s">
        <v>66</v>
      </c>
      <c r="F30" s="16" t="s">
        <v>26</v>
      </c>
      <c r="G30" s="10" t="s">
        <v>86</v>
      </c>
      <c r="H30" s="11">
        <v>5456240</v>
      </c>
      <c r="I30" s="11">
        <v>0</v>
      </c>
      <c r="J30" s="11">
        <v>3171184.2345512705</v>
      </c>
      <c r="K30" s="12" t="s">
        <v>114</v>
      </c>
      <c r="L30" s="12" t="s">
        <v>118</v>
      </c>
      <c r="M30" s="9" t="s">
        <v>72</v>
      </c>
      <c r="N30" s="13">
        <v>2.4185464507549175</v>
      </c>
      <c r="O30" s="14">
        <v>7.6148846745491036E-2</v>
      </c>
      <c r="P30" s="9" t="s">
        <v>69</v>
      </c>
      <c r="Q30" s="23" t="s">
        <v>43</v>
      </c>
    </row>
    <row r="31" spans="2:17" x14ac:dyDescent="0.35">
      <c r="B31" s="8">
        <v>27</v>
      </c>
      <c r="C31" s="9" t="s">
        <v>87</v>
      </c>
      <c r="D31" s="9" t="s">
        <v>65</v>
      </c>
      <c r="E31" s="9" t="s">
        <v>66</v>
      </c>
      <c r="F31" s="16" t="s">
        <v>26</v>
      </c>
      <c r="G31" s="10" t="s">
        <v>88</v>
      </c>
      <c r="H31" s="11">
        <v>4550595.21</v>
      </c>
      <c r="I31" s="11">
        <v>0</v>
      </c>
      <c r="J31" s="11">
        <v>1292495.8056532138</v>
      </c>
      <c r="K31" s="12" t="s">
        <v>114</v>
      </c>
      <c r="L31" s="12" t="s">
        <v>119</v>
      </c>
      <c r="M31" s="9" t="s">
        <v>72</v>
      </c>
      <c r="N31" s="13">
        <v>0.91723606349389708</v>
      </c>
      <c r="O31" s="14">
        <v>7.8614678978919994E-2</v>
      </c>
      <c r="P31" s="9" t="s">
        <v>69</v>
      </c>
      <c r="Q31" s="23" t="s">
        <v>43</v>
      </c>
    </row>
    <row r="32" spans="2:17" x14ac:dyDescent="0.35">
      <c r="B32" s="8">
        <v>28</v>
      </c>
      <c r="C32" s="9" t="s">
        <v>87</v>
      </c>
      <c r="D32" s="9" t="s">
        <v>65</v>
      </c>
      <c r="E32" s="9" t="s">
        <v>66</v>
      </c>
      <c r="F32" s="16" t="s">
        <v>26</v>
      </c>
      <c r="G32" s="10" t="s">
        <v>89</v>
      </c>
      <c r="H32" s="11">
        <v>1639669.51</v>
      </c>
      <c r="I32" s="11">
        <v>0</v>
      </c>
      <c r="J32" s="11">
        <v>824343.74244874693</v>
      </c>
      <c r="K32" s="12" t="s">
        <v>114</v>
      </c>
      <c r="L32" s="12" t="s">
        <v>118</v>
      </c>
      <c r="M32" s="9" t="s">
        <v>72</v>
      </c>
      <c r="N32" s="13">
        <v>2.4185464507549175</v>
      </c>
      <c r="O32" s="14">
        <v>7.7282693982124354E-2</v>
      </c>
      <c r="P32" s="9" t="s">
        <v>69</v>
      </c>
      <c r="Q32" s="15" t="s">
        <v>24</v>
      </c>
    </row>
    <row r="33" spans="1:17" x14ac:dyDescent="0.35">
      <c r="B33" s="8">
        <v>29</v>
      </c>
      <c r="C33" s="9" t="s">
        <v>87</v>
      </c>
      <c r="D33" s="9" t="s">
        <v>65</v>
      </c>
      <c r="E33" s="9" t="s">
        <v>66</v>
      </c>
      <c r="F33" s="16" t="s">
        <v>26</v>
      </c>
      <c r="G33" s="10" t="s">
        <v>90</v>
      </c>
      <c r="H33" s="11">
        <v>1658583.97</v>
      </c>
      <c r="I33" s="11">
        <v>0</v>
      </c>
      <c r="J33" s="11">
        <v>656382.81215390656</v>
      </c>
      <c r="K33" s="12" t="s">
        <v>114</v>
      </c>
      <c r="L33" s="12" t="s">
        <v>119</v>
      </c>
      <c r="M33" s="9" t="s">
        <v>72</v>
      </c>
      <c r="N33" s="13">
        <v>0.91723606349389664</v>
      </c>
      <c r="O33" s="14">
        <v>7.2755494713783272E-2</v>
      </c>
      <c r="P33" s="9" t="s">
        <v>69</v>
      </c>
      <c r="Q33" s="15" t="s">
        <v>24</v>
      </c>
    </row>
    <row r="34" spans="1:17" x14ac:dyDescent="0.35">
      <c r="B34" s="24">
        <v>30</v>
      </c>
      <c r="C34" s="9" t="s">
        <v>87</v>
      </c>
      <c r="D34" s="9" t="s">
        <v>65</v>
      </c>
      <c r="E34" s="9" t="s">
        <v>66</v>
      </c>
      <c r="F34" s="9" t="s">
        <v>26</v>
      </c>
      <c r="G34" s="25" t="s">
        <v>91</v>
      </c>
      <c r="H34" s="11">
        <v>767307.65</v>
      </c>
      <c r="I34" s="11">
        <v>0</v>
      </c>
      <c r="J34" s="11">
        <v>491087.71580029995</v>
      </c>
      <c r="K34" s="12" t="s">
        <v>114</v>
      </c>
      <c r="L34" s="12" t="s">
        <v>118</v>
      </c>
      <c r="M34" s="9" t="s">
        <v>72</v>
      </c>
      <c r="N34" s="13">
        <v>2.4185464507549188</v>
      </c>
      <c r="O34" s="14">
        <v>7.7175834774971017E-2</v>
      </c>
      <c r="P34" s="9" t="s">
        <v>69</v>
      </c>
      <c r="Q34" s="23" t="s">
        <v>43</v>
      </c>
    </row>
    <row r="35" spans="1:17" x14ac:dyDescent="0.35">
      <c r="A35" s="8"/>
      <c r="B35" s="24">
        <v>31</v>
      </c>
      <c r="C35" s="9" t="s">
        <v>18</v>
      </c>
      <c r="D35" s="9" t="s">
        <v>19</v>
      </c>
      <c r="E35" s="9" t="s">
        <v>20</v>
      </c>
      <c r="F35" s="9" t="s">
        <v>92</v>
      </c>
      <c r="G35" s="25" t="s">
        <v>93</v>
      </c>
      <c r="H35" s="11">
        <v>2000000000</v>
      </c>
      <c r="I35" s="11">
        <v>0</v>
      </c>
      <c r="J35" s="11">
        <v>2070072917.5400002</v>
      </c>
      <c r="K35" s="12">
        <v>45061</v>
      </c>
      <c r="L35" s="12">
        <v>52366</v>
      </c>
      <c r="M35" s="9" t="s">
        <v>94</v>
      </c>
      <c r="N35" s="13">
        <v>14.773635707566624</v>
      </c>
      <c r="O35" s="14">
        <v>0.1285487353801727</v>
      </c>
      <c r="P35" s="9" t="s">
        <v>95</v>
      </c>
      <c r="Q35" s="15" t="s">
        <v>24</v>
      </c>
    </row>
    <row r="36" spans="1:17" x14ac:dyDescent="0.35">
      <c r="A36" s="8"/>
      <c r="B36" s="24">
        <v>32</v>
      </c>
      <c r="C36" s="9" t="s">
        <v>18</v>
      </c>
      <c r="D36" s="9" t="s">
        <v>19</v>
      </c>
      <c r="E36" s="9" t="s">
        <v>20</v>
      </c>
      <c r="F36" s="9" t="s">
        <v>92</v>
      </c>
      <c r="G36" s="25" t="s">
        <v>96</v>
      </c>
      <c r="H36" s="11">
        <v>1800000000</v>
      </c>
      <c r="I36" s="11">
        <v>0</v>
      </c>
      <c r="J36" s="11">
        <v>1861525223.5500002</v>
      </c>
      <c r="K36" s="12">
        <v>45061</v>
      </c>
      <c r="L36" s="12">
        <v>55654</v>
      </c>
      <c r="M36" s="9" t="s">
        <v>97</v>
      </c>
      <c r="N36" s="13">
        <v>13.119302445116515</v>
      </c>
      <c r="O36" s="14">
        <v>0.10466403365135193</v>
      </c>
      <c r="P36" s="9" t="s">
        <v>95</v>
      </c>
      <c r="Q36" s="15" t="s">
        <v>24</v>
      </c>
    </row>
    <row r="37" spans="1:17" x14ac:dyDescent="0.35">
      <c r="B37" s="26">
        <v>33</v>
      </c>
      <c r="C37" s="2" t="s">
        <v>98</v>
      </c>
      <c r="D37" s="9" t="s">
        <v>51</v>
      </c>
      <c r="E37" s="2" t="s">
        <v>52</v>
      </c>
      <c r="F37" s="2" t="s">
        <v>26</v>
      </c>
      <c r="G37" s="27" t="s">
        <v>99</v>
      </c>
      <c r="H37" s="28">
        <v>19220485.960000001</v>
      </c>
      <c r="I37" s="28">
        <v>0</v>
      </c>
      <c r="J37" s="11">
        <v>0</v>
      </c>
      <c r="K37" s="29">
        <v>45055</v>
      </c>
      <c r="L37" s="29">
        <v>47818</v>
      </c>
      <c r="M37" s="2" t="s">
        <v>100</v>
      </c>
      <c r="N37" s="13">
        <v>164220.28671285298</v>
      </c>
      <c r="O37" s="14">
        <v>0</v>
      </c>
      <c r="P37" s="9" t="s">
        <v>101</v>
      </c>
      <c r="Q37" s="30" t="s">
        <v>102</v>
      </c>
    </row>
    <row r="38" spans="1:17" x14ac:dyDescent="0.35">
      <c r="B38" s="7" t="s">
        <v>103</v>
      </c>
      <c r="C38" s="7"/>
      <c r="D38" s="7"/>
      <c r="E38" s="7"/>
      <c r="F38" s="7"/>
      <c r="G38" s="7"/>
      <c r="H38" s="31">
        <f>SUBTOTAL(109,Resumo[Valor Contratado])</f>
        <v>9854835872.2974167</v>
      </c>
      <c r="I38" s="31">
        <f>SUBTOTAL(109,Resumo[Valor a Desembolsar])</f>
        <v>91187610.057438582</v>
      </c>
      <c r="J38" s="31">
        <f>SUBTOTAL(109,Resumo[Valor Atual])</f>
        <v>7454356516.0446472</v>
      </c>
      <c r="K38" s="7"/>
      <c r="L38" s="7"/>
      <c r="M38" s="7"/>
      <c r="N38" s="32" cm="1">
        <f t="array" aca="1" ref="N38" ca="1">SUMPRODUCT(Resumo[Valor Atual],SUBTOTAL(109,OFFSET(Resumo[Prazo Médio (Anos)],ROW(Resumo[Prazo Médio (Anos)])-MIN(ROW(Resumo[Prazo Médio (Anos)])),0,1)))/Resumo[[#Totals],[Valor Atual]]</f>
        <v>9.1225051370218164</v>
      </c>
      <c r="O38" s="33" cm="1">
        <f t="array" aca="1" ref="O38" ca="1">SUMPRODUCT(Resumo[Valor Atual],SUBTOTAL(109,OFFSET(Resumo[Taxa Nominal],ROW(Resumo[Taxa Nominal])-MIN(ROW(Resumo[Taxa Nominal])),0,1)))/Resumo[[#Totals],[Valor Atual]]</f>
        <v>0.12810479964278415</v>
      </c>
      <c r="P38" s="33"/>
      <c r="Q38" s="33"/>
    </row>
    <row r="39" spans="1:17" x14ac:dyDescent="0.35">
      <c r="B39" t="s">
        <v>104</v>
      </c>
      <c r="J39" s="34"/>
    </row>
    <row r="40" spans="1:17" x14ac:dyDescent="0.35">
      <c r="B40" t="s">
        <v>105</v>
      </c>
      <c r="J40" s="34"/>
    </row>
    <row r="41" spans="1:17" x14ac:dyDescent="0.35">
      <c r="B41" t="s">
        <v>106</v>
      </c>
      <c r="J41" s="35"/>
    </row>
    <row r="42" spans="1:17" x14ac:dyDescent="0.35">
      <c r="B42" t="s">
        <v>107</v>
      </c>
    </row>
    <row r="43" spans="1:17" x14ac:dyDescent="0.35">
      <c r="B43" t="s">
        <v>108</v>
      </c>
    </row>
    <row r="44" spans="1:17" x14ac:dyDescent="0.35">
      <c r="B44" t="s">
        <v>82</v>
      </c>
    </row>
    <row r="45" spans="1:17" x14ac:dyDescent="0.35">
      <c r="B45" t="s">
        <v>87</v>
      </c>
    </row>
    <row r="46" spans="1:17" x14ac:dyDescent="0.35">
      <c r="B46" t="s">
        <v>109</v>
      </c>
      <c r="M46" s="36"/>
    </row>
    <row r="47" spans="1:17" x14ac:dyDescent="0.35">
      <c r="B47" t="s">
        <v>110</v>
      </c>
      <c r="G47" s="34"/>
    </row>
    <row r="48" spans="1:17" x14ac:dyDescent="0.35">
      <c r="B48" t="s">
        <v>44</v>
      </c>
      <c r="L48" s="36"/>
    </row>
    <row r="49" spans="2:13" x14ac:dyDescent="0.35">
      <c r="B49" t="s">
        <v>111</v>
      </c>
      <c r="L49" s="36"/>
      <c r="M49" s="36"/>
    </row>
    <row r="50" spans="2:13" x14ac:dyDescent="0.35">
      <c r="L50" s="37"/>
      <c r="M50" s="36"/>
    </row>
    <row r="51" spans="2:13" x14ac:dyDescent="0.35">
      <c r="D51" s="6"/>
      <c r="E51" s="38"/>
      <c r="M51" s="36"/>
    </row>
    <row r="52" spans="2:13" x14ac:dyDescent="0.35">
      <c r="D52" s="6"/>
      <c r="E52" s="39"/>
    </row>
    <row r="53" spans="2:13" x14ac:dyDescent="0.35">
      <c r="D53" s="6"/>
      <c r="E53" s="40"/>
    </row>
    <row r="54" spans="2:13" x14ac:dyDescent="0.35">
      <c r="D54" s="6"/>
      <c r="E54" s="6"/>
    </row>
    <row r="55" spans="2:13" x14ac:dyDescent="0.35">
      <c r="D55" s="6"/>
      <c r="E55" s="38"/>
    </row>
    <row r="56" spans="2:13" x14ac:dyDescent="0.35">
      <c r="D56" s="6"/>
      <c r="E56" s="40"/>
    </row>
    <row r="57" spans="2:13" x14ac:dyDescent="0.35">
      <c r="D57" s="6"/>
      <c r="E57" s="38"/>
    </row>
    <row r="58" spans="2:13" x14ac:dyDescent="0.35">
      <c r="D58" s="6"/>
      <c r="E58" s="38"/>
    </row>
    <row r="59" spans="2:13" x14ac:dyDescent="0.35">
      <c r="D59" s="6"/>
      <c r="E59" s="39"/>
    </row>
    <row r="60" spans="2:13" x14ac:dyDescent="0.35">
      <c r="D60" s="6"/>
      <c r="E60" s="38"/>
    </row>
    <row r="61" spans="2:13" x14ac:dyDescent="0.35">
      <c r="D61" s="6"/>
      <c r="E61" s="38"/>
    </row>
    <row r="65" spans="4:4" x14ac:dyDescent="0.35">
      <c r="D65" s="34"/>
    </row>
  </sheetData>
  <mergeCells count="1">
    <mergeCell ref="B2:O3"/>
  </mergeCells>
  <hyperlinks>
    <hyperlink ref="B7" location="'1'!A1" display="'1'!A1" xr:uid="{6F5AF7BF-BCA9-4134-A579-C13F675CD850}"/>
    <hyperlink ref="G7" r:id="rId1" xr:uid="{5736A05D-447E-4F91-B774-597C0C5E9850}"/>
    <hyperlink ref="B8" location="'2'!A1" display="'2'!A1" xr:uid="{C5597603-D7AB-4AF5-B773-3B6EDA89A4E6}"/>
    <hyperlink ref="B9" location="'3'!A1" display="'3'!A1" xr:uid="{28D7337A-C9E8-41A0-9ECF-2CB008412A1F}"/>
    <hyperlink ref="G11" r:id="rId2" xr:uid="{F62BC2AC-0833-4912-B96A-604BF052C52A}"/>
    <hyperlink ref="G13" r:id="rId3" display="SC-45.734" xr:uid="{070F0C38-508A-47A7-B30F-DDCE4ED645C0}"/>
    <hyperlink ref="G12" r:id="rId4" xr:uid="{73E31F83-5E03-410C-85BC-EF0C81895B95}"/>
    <hyperlink ref="G8" r:id="rId5" xr:uid="{C39E080B-5365-459A-9A3A-F7FD43611C4A}"/>
    <hyperlink ref="G9" r:id="rId6" xr:uid="{A5EDD031-87E4-43AC-8467-2D9DA17A5FD2}"/>
    <hyperlink ref="G10" r:id="rId7" xr:uid="{4AB418CC-F46A-40CE-9E00-0F4FC86B9743}"/>
    <hyperlink ref="G15" r:id="rId8" display="../../../06 - Empresas/Sanessol/6 - Financiamentos/Banco do Brasil" xr:uid="{CB95FF91-3A38-46AC-98CD-CB115DACD930}"/>
    <hyperlink ref="G14" r:id="rId9" display="SC-45.734" xr:uid="{798F1155-8400-4BE4-B6D8-3BFCE47E720B}"/>
    <hyperlink ref="B10" location="'6'!A1" display="'6'!A1" xr:uid="{F1463339-4568-4C6B-9987-97BD161286E7}"/>
    <hyperlink ref="B11" location="'7'!A1" display="'7'!A1" xr:uid="{DAD33462-A596-4FD8-86A1-CC8FFB934146}"/>
    <hyperlink ref="B12" location="'8'!A1" display="'8'!A1" xr:uid="{6BC8803A-78C3-41ED-BD2E-CA49D5059CEB}"/>
    <hyperlink ref="B13" location="'9'!A1" display="'9'!A1" xr:uid="{C17EE84E-BD75-4350-8CFC-16B277FF9208}"/>
    <hyperlink ref="B14" location="'10'!A1" display="'10'!A1" xr:uid="{18B4CBF5-E584-47D8-B585-75E31ABF9C13}"/>
    <hyperlink ref="B15" location="'11'!A1" display="'11'!A1" xr:uid="{D255CAFB-62F9-4CF7-8F4A-DAF2DFAB17F0}"/>
    <hyperlink ref="B16" location="'12'!A1" display="'12'!A1" xr:uid="{6577DD1C-7E18-4CB9-A575-E4021E70A3B9}"/>
    <hyperlink ref="B17" location="'13'!A1" display="'13'!A1" xr:uid="{54A407D1-0B5D-4A53-8AE6-BF576F90A3B2}"/>
    <hyperlink ref="B18" location="'14'!A1" display="'14'!A1" xr:uid="{934F992C-EBD3-430A-8873-76C8EBF785F2}"/>
    <hyperlink ref="B19" location="'15'!A1" display="'15'!A1" xr:uid="{3FDCFD3B-23FB-4CCD-95E8-616799BC5542}"/>
    <hyperlink ref="B20" location="'16'!A1" display="'16'!A1" xr:uid="{9FFE5A3B-154E-4DF3-9F81-5BA43B925465}"/>
    <hyperlink ref="G16" r:id="rId10" display="../../../06 - Empresas/ESAP/6 - Financiamentos/Banco do Brasil" xr:uid="{2D3B4978-06A3-4C77-A3C9-6D124DC151E7}"/>
    <hyperlink ref="G17" r:id="rId11" xr:uid="{A9D94E3D-3EC0-4833-A412-9E95E113AC5D}"/>
    <hyperlink ref="G18" r:id="rId12" xr:uid="{07C7D10B-028C-4762-8194-5CDC7AC0A465}"/>
    <hyperlink ref="G19" r:id="rId13" display="09.2.0032.1-A" xr:uid="{E85BE069-15FF-4AB3-A175-56794616EA6A}"/>
    <hyperlink ref="G20" r:id="rId14" display="09.2.0032.1-B" xr:uid="{3479607D-32BB-4FB3-9E96-07FFC8DD5AFD}"/>
    <hyperlink ref="B21" location="'17'!A1" display="'17'!A1" xr:uid="{C0668F8C-3819-467C-AC2E-F1B265960761}"/>
    <hyperlink ref="B22" location="'18'!A1" display="'18'!A1" xr:uid="{68AFD147-5D11-494A-9B8A-06FAD68DE308}"/>
    <hyperlink ref="B23" location="'19'!A1" display="'19'!A1" xr:uid="{21300972-888D-4B0A-B017-E019050F934A}"/>
    <hyperlink ref="B25" location="'21'!A1" display="'21'!A1" xr:uid="{3DCD4FCA-7C83-4CD6-BE75-79851F8F9937}"/>
    <hyperlink ref="B27" location="'23'!A1" display="'23'!A1" xr:uid="{58A2C71F-1762-4576-8D9A-A9B538D5EA3A}"/>
    <hyperlink ref="B29" location="'25'!A1" display="'25'!A1" xr:uid="{F538BA2B-CBBA-40AB-9BD3-200512A5FBD2}"/>
    <hyperlink ref="B31" location="'27'!A1" display="'27'!A1" xr:uid="{87C63876-97FA-4A93-BDB4-7745714E8005}"/>
    <hyperlink ref="B33" location="'29'!A1" display="'29'!A1" xr:uid="{4FAEFA04-AA6D-4836-A8B5-99FD2BF9E8E0}"/>
    <hyperlink ref="B24" location="'20'!A1" display="'20'!A1" xr:uid="{C1C716DF-784B-4B12-B092-3843535A6FAB}"/>
    <hyperlink ref="B26" location="'22'!A1" display="'22'!A1" xr:uid="{51271BC3-D7D5-4572-AD49-204E7F4BE0C6}"/>
    <hyperlink ref="B28" location="'24'!A1" display="'24'!A1" xr:uid="{2009DD5E-F8BD-44E2-9EF7-70A9FBBF2D86}"/>
    <hyperlink ref="B30" location="'26'!A1" display="'26'!A1" xr:uid="{95B70D71-742D-4F1C-8E26-EB4ADD6BACF3}"/>
    <hyperlink ref="B32" location="'28'!A1" display="'28'!A1" xr:uid="{050C4ED7-EC99-477F-A107-1905A21AE01B}"/>
    <hyperlink ref="B34" location="'30'!A1" display="'30'!A1" xr:uid="{E129BF0B-BBA3-48B8-9AE4-B8E61724924D}"/>
    <hyperlink ref="G35" r:id="rId15" display="IRJS12" xr:uid="{7C3FCB70-FD42-4D27-9A4A-2499C1DD06A0}"/>
    <hyperlink ref="B35" location="'31'!A1" display="'31'!A1" xr:uid="{0ECF04F2-430D-48BA-ADB4-3D0226688BD9}"/>
    <hyperlink ref="B37" location="'33'!A1" display="'33'!A1" xr:uid="{77F8E7F4-6603-40F4-8980-25E52E30FFB4}"/>
    <hyperlink ref="G36" r:id="rId16" display="IRJS12" xr:uid="{E0E4FB48-0CDB-4C41-9F80-CB1F5F512F0C}"/>
    <hyperlink ref="B36" location="'32'!A1" display="'32'!A1" xr:uid="{CD2B4106-C749-47CD-B1EE-75C4C99E0DC8}"/>
  </hyperlinks>
  <pageMargins left="0.7" right="0.7" top="0.75" bottom="0.75" header="0.3" footer="0.3"/>
  <drawing r:id="rId17"/>
  <legacyDrawing r:id="rId18"/>
  <tableParts count="1">
    <tablePart r:id="rId19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75AB6-0E4A-4991-86FA-69A91F4C1E61}">
  <dimension ref="A1"/>
  <sheetViews>
    <sheetView workbookViewId="0">
      <selection activeCell="C4" sqref="C4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Resumo</vt:lpstr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Wilson Cruz Neto</dc:creator>
  <cp:lastModifiedBy>Wilson Cruz Neto</cp:lastModifiedBy>
  <dcterms:created xsi:type="dcterms:W3CDTF">2024-02-19T22:30:18Z</dcterms:created>
  <dcterms:modified xsi:type="dcterms:W3CDTF">2024-02-19T23:49:30Z</dcterms:modified>
</cp:coreProperties>
</file>