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b6b24e35cca442a4/BMW E90/VCU/OpenInverterWeb/"/>
    </mc:Choice>
  </mc:AlternateContent>
  <xr:revisionPtr revIDLastSave="0" documentId="14_{6DC22F45-D1D1-4C4E-83B9-185998C7E125}" xr6:coauthVersionLast="47" xr6:coauthVersionMax="47" xr10:uidLastSave="{00000000-0000-0000-0000-000000000000}"/>
  <bookViews>
    <workbookView xWindow="28680" yWindow="765" windowWidth="19440" windowHeight="15000" xr2:uid="{00000000-000D-0000-FFFF-FFFF00000000}"/>
  </bookViews>
  <sheets>
    <sheet name="Ark 1" sheetId="1" r:id="rId1"/>
  </sheets>
  <definedNames>
    <definedName name="_xlnm._FilterDatabase" localSheetId="0" hidden="1">'Ark 1'!$J$17:$J$29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G30" i="1"/>
  <c r="F30" i="1"/>
  <c r="E30" i="1"/>
  <c r="J29" i="1"/>
  <c r="I29" i="1"/>
  <c r="H29" i="1"/>
  <c r="G29" i="1"/>
  <c r="F29" i="1"/>
  <c r="E29" i="1"/>
  <c r="J28" i="1"/>
  <c r="I28" i="1"/>
  <c r="H28" i="1"/>
  <c r="G28" i="1"/>
  <c r="F28" i="1"/>
  <c r="E28" i="1"/>
  <c r="J27" i="1"/>
  <c r="J26" i="1"/>
  <c r="J25" i="1"/>
  <c r="J24" i="1"/>
  <c r="J23" i="1"/>
  <c r="J22" i="1"/>
  <c r="J21" i="1"/>
  <c r="J20" i="1"/>
  <c r="J19" i="1"/>
  <c r="F15" i="1"/>
  <c r="M14" i="1"/>
  <c r="H14" i="1"/>
  <c r="G14" i="1"/>
  <c r="M13" i="1"/>
  <c r="G13" i="1"/>
  <c r="M12" i="1"/>
  <c r="H12" i="1"/>
  <c r="G12" i="1"/>
  <c r="H13" i="1" s="1"/>
  <c r="H11" i="1"/>
  <c r="G11" i="1"/>
  <c r="H10" i="1"/>
  <c r="G10" i="1"/>
  <c r="H9" i="1"/>
  <c r="G9" i="1"/>
  <c r="H8" i="1"/>
  <c r="G8" i="1"/>
  <c r="H7" i="1"/>
  <c r="G7" i="1"/>
  <c r="G6" i="1"/>
  <c r="G5" i="1"/>
  <c r="H6" i="1" s="1"/>
  <c r="F4" i="1"/>
  <c r="H5" i="1" s="1"/>
  <c r="F2" i="1"/>
  <c r="E2" i="1"/>
  <c r="H15" i="1" s="1"/>
  <c r="F1" i="1"/>
</calcChain>
</file>

<file path=xl/sharedStrings.xml><?xml version="1.0" encoding="utf-8"?>
<sst xmlns="http://schemas.openxmlformats.org/spreadsheetml/2006/main" count="54" uniqueCount="37">
  <si>
    <t>MB memory size</t>
  </si>
  <si>
    <t>Start offset</t>
  </si>
  <si>
    <t>0x9000</t>
  </si>
  <si>
    <t>Max address</t>
  </si>
  <si>
    <t>Enable</t>
  </si>
  <si>
    <t>Name</t>
  </si>
  <si>
    <t>Type</t>
  </si>
  <si>
    <t>SubType</t>
  </si>
  <si>
    <t>Size (kB)</t>
  </si>
  <si>
    <t>Offset (hex)</t>
  </si>
  <si>
    <t>Size (hex)</t>
  </si>
  <si>
    <t>Lost to alignment</t>
  </si>
  <si>
    <t>nvs</t>
  </si>
  <si>
    <t>data</t>
  </si>
  <si>
    <t>otadata</t>
  </si>
  <si>
    <t>ota</t>
  </si>
  <si>
    <t>phy_init</t>
  </si>
  <si>
    <t>phy</t>
  </si>
  <si>
    <t>factory</t>
  </si>
  <si>
    <t>app</t>
  </si>
  <si>
    <t>ota_0</t>
  </si>
  <si>
    <t>ota_1</t>
  </si>
  <si>
    <t>test</t>
  </si>
  <si>
    <t>nvs_key</t>
  </si>
  <si>
    <t>nvs_keys</t>
  </si>
  <si>
    <t>Total</t>
  </si>
  <si>
    <t>kB free</t>
  </si>
  <si>
    <t>To edit this sheet, please make a personal copy!</t>
  </si>
  <si>
    <t>Generated table</t>
  </si>
  <si>
    <t># Name,   Type, SubType,  Offset,   Size,  Flags</t>
  </si>
  <si>
    <t>2D000</t>
  </si>
  <si>
    <t>2F000</t>
  </si>
  <si>
    <t>30000</t>
  </si>
  <si>
    <t>1B0000</t>
  </si>
  <si>
    <t>330000</t>
  </si>
  <si>
    <t>3FC000</t>
  </si>
  <si>
    <t>400000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</si>
</sst>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[$kB]"/>
  </numFmts>
  <fonts count="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444444"/>
      <name val="&quot;Open Sans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"/>
  <sheetViews>
    <sheetView tabSelected="1" workbookViewId="0">
      <selection activeCell="C21" sqref="C21"/>
    </sheetView>
  </sheetViews>
  <sheetFormatPr defaultColWidth="12.5703125" defaultRowHeight="15.75" customHeight="1"/>
  <cols>
    <col min="1" max="1" width="6.85546875" customWidth="1"/>
    <col min="2" max="2" width="14.28515625" customWidth="1"/>
    <col min="8" max="8" width="14.42578125" customWidth="1"/>
    <col min="9" max="9" width="5.5703125" customWidth="1"/>
    <col min="10" max="10" width="63.42578125" customWidth="1"/>
  </cols>
  <sheetData>
    <row r="1" spans="1:13">
      <c r="A1" s="1">
        <v>4</v>
      </c>
      <c r="B1" s="1" t="s">
        <v>0</v>
      </c>
      <c r="C1" s="1"/>
      <c r="D1" s="1" t="s">
        <v>1</v>
      </c>
      <c r="E1" s="1" t="s">
        <v>2</v>
      </c>
      <c r="F1" s="2" t="e">
        <f>HEX2DEC(E1)</f>
        <v>#NUM!</v>
      </c>
    </row>
    <row r="2" spans="1:13">
      <c r="A2" s="1"/>
      <c r="B2" s="1"/>
      <c r="C2" s="1"/>
      <c r="D2" s="1" t="s">
        <v>3</v>
      </c>
      <c r="E2" s="1" t="str">
        <f>DEC2HEX(F2)</f>
        <v>400000</v>
      </c>
      <c r="F2" s="2">
        <f>A1*1024*1024</f>
        <v>4194304</v>
      </c>
    </row>
    <row r="3" spans="1:1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K3" s="3"/>
      <c r="L3" s="3"/>
      <c r="M3" s="3"/>
    </row>
    <row r="4" spans="1:13">
      <c r="A4" s="1">
        <v>1</v>
      </c>
      <c r="B4" s="1" t="s">
        <v>12</v>
      </c>
      <c r="C4" s="1" t="s">
        <v>13</v>
      </c>
      <c r="D4" s="1" t="s">
        <v>12</v>
      </c>
      <c r="E4" s="4">
        <v>144</v>
      </c>
      <c r="F4" s="5" t="e">
        <f>DEC2HEX(F1)</f>
        <v>#NUM!</v>
      </c>
      <c r="G4" s="6">
        <v>24000</v>
      </c>
      <c r="H4" s="4">
        <v>0</v>
      </c>
    </row>
    <row r="5" spans="1:13">
      <c r="A5" s="1">
        <v>1</v>
      </c>
      <c r="B5" s="1" t="s">
        <v>14</v>
      </c>
      <c r="C5" s="1" t="s">
        <v>13</v>
      </c>
      <c r="D5" s="1" t="s">
        <v>15</v>
      </c>
      <c r="E5" s="4">
        <v>8</v>
      </c>
      <c r="F5" s="6" t="s">
        <v>30</v>
      </c>
      <c r="G5" s="6" t="str">
        <f t="shared" ref="G5:G14" si="0">IF(A5&gt;0,DEC2HEX(E5*1024),0)</f>
        <v>2000</v>
      </c>
      <c r="H5" s="7" t="e">
        <f t="shared" ref="H5:H6" si="1">HEX2DEC(F5)-(HEX2DEC(F4)+HEX2DEC(G4))</f>
        <v>#NUM!</v>
      </c>
    </row>
    <row r="6" spans="1:13">
      <c r="A6" s="1">
        <v>1</v>
      </c>
      <c r="B6" s="1" t="s">
        <v>16</v>
      </c>
      <c r="C6" s="1" t="s">
        <v>13</v>
      </c>
      <c r="D6" s="1" t="s">
        <v>17</v>
      </c>
      <c r="E6" s="4">
        <v>4</v>
      </c>
      <c r="F6" s="6" t="s">
        <v>31</v>
      </c>
      <c r="G6" s="6" t="str">
        <f t="shared" si="0"/>
        <v>1000</v>
      </c>
      <c r="H6" s="7">
        <f t="shared" si="1"/>
        <v>0</v>
      </c>
    </row>
    <row r="7" spans="1:13">
      <c r="A7" s="1">
        <v>0</v>
      </c>
      <c r="B7" s="1" t="s">
        <v>18</v>
      </c>
      <c r="C7" s="1" t="s">
        <v>19</v>
      </c>
      <c r="D7" s="1" t="s">
        <v>18</v>
      </c>
      <c r="E7" s="4">
        <v>1024</v>
      </c>
      <c r="F7" s="6" t="s">
        <v>32</v>
      </c>
      <c r="G7" s="6">
        <f t="shared" si="0"/>
        <v>0</v>
      </c>
      <c r="H7" s="7">
        <f>(HEX2DEC(F7)-(HEX2DEC(F6)+HEX2DEC(G6)))/1024</f>
        <v>0</v>
      </c>
    </row>
    <row r="8" spans="1:13">
      <c r="A8" s="1">
        <v>1</v>
      </c>
      <c r="B8" s="1" t="s">
        <v>20</v>
      </c>
      <c r="C8" s="1" t="s">
        <v>19</v>
      </c>
      <c r="D8" s="1" t="s">
        <v>20</v>
      </c>
      <c r="E8" s="4">
        <v>1536</v>
      </c>
      <c r="F8" s="6" t="s">
        <v>32</v>
      </c>
      <c r="G8" s="6" t="str">
        <f t="shared" si="0"/>
        <v>180000</v>
      </c>
      <c r="H8" s="7">
        <f t="shared" ref="H8:H14" si="2">HEX2DEC(F8)-(HEX2DEC(F7)+HEX2DEC(G7))</f>
        <v>0</v>
      </c>
    </row>
    <row r="9" spans="1:13">
      <c r="A9" s="1">
        <v>1</v>
      </c>
      <c r="B9" s="1" t="s">
        <v>21</v>
      </c>
      <c r="C9" s="1" t="s">
        <v>19</v>
      </c>
      <c r="D9" s="1" t="s">
        <v>21</v>
      </c>
      <c r="E9" s="4">
        <v>1536</v>
      </c>
      <c r="F9" s="6" t="s">
        <v>33</v>
      </c>
      <c r="G9" s="6" t="str">
        <f t="shared" si="0"/>
        <v>180000</v>
      </c>
      <c r="H9" s="7">
        <f t="shared" si="2"/>
        <v>0</v>
      </c>
    </row>
    <row r="10" spans="1:13">
      <c r="A10" s="1">
        <v>1</v>
      </c>
      <c r="B10" s="1" t="s">
        <v>22</v>
      </c>
      <c r="C10" s="1" t="s">
        <v>19</v>
      </c>
      <c r="D10" s="1" t="s">
        <v>22</v>
      </c>
      <c r="E10" s="4">
        <v>816</v>
      </c>
      <c r="F10" s="6" t="s">
        <v>34</v>
      </c>
      <c r="G10" s="6" t="str">
        <f t="shared" si="0"/>
        <v>CC000</v>
      </c>
      <c r="H10" s="7">
        <f t="shared" si="2"/>
        <v>0</v>
      </c>
    </row>
    <row r="11" spans="1:13">
      <c r="A11" s="1">
        <v>1</v>
      </c>
      <c r="B11" s="1" t="s">
        <v>23</v>
      </c>
      <c r="C11" s="1" t="s">
        <v>13</v>
      </c>
      <c r="D11" s="1" t="s">
        <v>24</v>
      </c>
      <c r="E11" s="4">
        <v>16</v>
      </c>
      <c r="F11" s="6" t="s">
        <v>35</v>
      </c>
      <c r="G11" s="6" t="str">
        <f t="shared" si="0"/>
        <v>4000</v>
      </c>
      <c r="H11" s="7">
        <f t="shared" si="2"/>
        <v>0</v>
      </c>
    </row>
    <row r="12" spans="1:13">
      <c r="A12" s="1">
        <v>0</v>
      </c>
      <c r="B12" s="1"/>
      <c r="C12" s="1" t="s">
        <v>13</v>
      </c>
      <c r="D12" s="1"/>
      <c r="E12" s="4">
        <v>0</v>
      </c>
      <c r="F12" s="6" t="s">
        <v>36</v>
      </c>
      <c r="G12" s="6">
        <f t="shared" si="0"/>
        <v>0</v>
      </c>
      <c r="H12" s="7">
        <f t="shared" si="2"/>
        <v>0</v>
      </c>
      <c r="M12" s="2">
        <f t="shared" ref="M12:M14" si="3">IF($A12&gt;0, B12&amp;",",)</f>
        <v>0</v>
      </c>
    </row>
    <row r="13" spans="1:13">
      <c r="A13" s="1">
        <v>0</v>
      </c>
      <c r="B13" s="1"/>
      <c r="C13" s="1" t="s">
        <v>13</v>
      </c>
      <c r="D13" s="1"/>
      <c r="E13" s="4">
        <v>0</v>
      </c>
      <c r="F13" s="6" t="s">
        <v>36</v>
      </c>
      <c r="G13" s="6">
        <f t="shared" si="0"/>
        <v>0</v>
      </c>
      <c r="H13" s="7">
        <f t="shared" si="2"/>
        <v>0</v>
      </c>
      <c r="M13" s="2">
        <f t="shared" si="3"/>
        <v>0</v>
      </c>
    </row>
    <row r="14" spans="1:13">
      <c r="A14" s="1">
        <v>0</v>
      </c>
      <c r="B14" s="1"/>
      <c r="C14" s="1" t="s">
        <v>13</v>
      </c>
      <c r="D14" s="1"/>
      <c r="E14" s="4">
        <v>0</v>
      </c>
      <c r="F14" s="5" t="s">
        <v>36</v>
      </c>
      <c r="G14" s="8">
        <f t="shared" si="0"/>
        <v>0</v>
      </c>
      <c r="H14" s="7">
        <f t="shared" si="2"/>
        <v>0</v>
      </c>
      <c r="M14" s="2">
        <f t="shared" si="3"/>
        <v>0</v>
      </c>
    </row>
    <row r="15" spans="1:13">
      <c r="A15" s="1" t="s">
        <v>25</v>
      </c>
      <c r="F15" s="8" t="str">
        <f>F14</f>
        <v>400000</v>
      </c>
      <c r="G15" s="6" t="s">
        <v>26</v>
      </c>
      <c r="H15" s="9">
        <f>(HEX2DEC(E2)-HEX2DEC(F14))/1024</f>
        <v>0</v>
      </c>
      <c r="L15" s="10"/>
    </row>
    <row r="16" spans="1:13">
      <c r="L16" s="10"/>
    </row>
    <row r="17" spans="2:12">
      <c r="B17" s="11" t="s">
        <v>27</v>
      </c>
      <c r="C17" s="12"/>
      <c r="D17" s="12"/>
      <c r="J17" s="1" t="s">
        <v>28</v>
      </c>
      <c r="L17" s="10"/>
    </row>
    <row r="18" spans="2:12">
      <c r="J18" s="3" t="s">
        <v>29</v>
      </c>
      <c r="L18" s="10"/>
    </row>
    <row r="19" spans="2:12">
      <c r="J19" s="2" t="e">
        <f t="shared" ref="J19:J29" si="4">IF(A4&gt;0, B4&amp;", "&amp;C4&amp;", "&amp;D4&amp;", 0x"&amp;F4&amp;", 0x"&amp;G4,)</f>
        <v>#NUM!</v>
      </c>
      <c r="L19" s="10"/>
    </row>
    <row r="20" spans="2:12">
      <c r="J20" s="2" t="str">
        <f t="shared" si="4"/>
        <v>otadata, data, ota, 0x2D000, 0x2000</v>
      </c>
      <c r="L20" s="10"/>
    </row>
    <row r="21" spans="2:12">
      <c r="J21" s="2" t="str">
        <f t="shared" si="4"/>
        <v>phy_init, data, phy, 0x2F000, 0x1000</v>
      </c>
    </row>
    <row r="22" spans="2:12">
      <c r="J22" s="2">
        <f t="shared" si="4"/>
        <v>0</v>
      </c>
    </row>
    <row r="23" spans="2:12">
      <c r="J23" s="2" t="str">
        <f t="shared" si="4"/>
        <v>ota_0, app, ota_0, 0x30000, 0x180000</v>
      </c>
    </row>
    <row r="24" spans="2:12">
      <c r="J24" s="2" t="str">
        <f t="shared" si="4"/>
        <v>ota_1, app, ota_1, 0x1B0000, 0x180000</v>
      </c>
    </row>
    <row r="25" spans="2:12">
      <c r="J25" s="2" t="str">
        <f t="shared" si="4"/>
        <v>test, app, test, 0x330000, 0xCC000</v>
      </c>
    </row>
    <row r="26" spans="2:12">
      <c r="J26" s="2" t="str">
        <f t="shared" si="4"/>
        <v>nvs_key, data, nvs_keys, 0x3FC000, 0x4000</v>
      </c>
    </row>
    <row r="27" spans="2:12">
      <c r="J27" s="2">
        <f t="shared" si="4"/>
        <v>0</v>
      </c>
    </row>
    <row r="28" spans="2:12">
      <c r="E28" s="2">
        <f t="shared" ref="E28:G28" si="5">IF($A12&gt;0, B12&amp;",",)</f>
        <v>0</v>
      </c>
      <c r="F28" s="2">
        <f t="shared" si="5"/>
        <v>0</v>
      </c>
      <c r="G28" s="2">
        <f t="shared" si="5"/>
        <v>0</v>
      </c>
      <c r="H28" s="2">
        <f t="shared" ref="H28:H30" si="6">IF($A12&gt;0, "0x"&amp;F12&amp;",",)</f>
        <v>0</v>
      </c>
      <c r="I28" s="2">
        <f t="shared" ref="I28:I30" si="7">IF($A12&gt;0, "0x"&amp;G12,)</f>
        <v>0</v>
      </c>
      <c r="J28" s="2">
        <f t="shared" si="4"/>
        <v>0</v>
      </c>
    </row>
    <row r="29" spans="2:12">
      <c r="E29" s="2">
        <f t="shared" ref="E29:G29" si="8">IF($A13&gt;0, B13&amp;",",)</f>
        <v>0</v>
      </c>
      <c r="F29" s="2">
        <f t="shared" si="8"/>
        <v>0</v>
      </c>
      <c r="G29" s="2">
        <f t="shared" si="8"/>
        <v>0</v>
      </c>
      <c r="H29" s="2">
        <f t="shared" si="6"/>
        <v>0</v>
      </c>
      <c r="I29" s="2">
        <f t="shared" si="7"/>
        <v>0</v>
      </c>
      <c r="J29" s="2">
        <f t="shared" si="4"/>
        <v>0</v>
      </c>
    </row>
    <row r="30" spans="2:12">
      <c r="E30" s="2">
        <f t="shared" ref="E30:G30" si="9">IF($A14&gt;0, B14&amp;",",)</f>
        <v>0</v>
      </c>
      <c r="F30" s="2">
        <f t="shared" si="9"/>
        <v>0</v>
      </c>
      <c r="G30" s="2">
        <f t="shared" si="9"/>
        <v>0</v>
      </c>
      <c r="H30" s="2">
        <f t="shared" si="6"/>
        <v>0</v>
      </c>
      <c r="I30" s="2">
        <f t="shared" si="7"/>
        <v>0</v>
      </c>
    </row>
  </sheetData>
  <autoFilter ref="J17:J29" xr:uid="{00000000-0009-0000-0000-000000000000}"/>
  <conditionalFormatting sqref="H15">
    <cfRule type="cellIs" dxfId="2" priority="1" operator="lessThan">
      <formula>0</formula>
    </cfRule>
  </conditionalFormatting>
  <conditionalFormatting sqref="H4:H15">
    <cfRule type="cellIs" dxfId="1" priority="2" operator="greaterThan">
      <formula>0</formula>
    </cfRule>
  </conditionalFormatting>
  <conditionalFormatting sqref="H4:H15">
    <cfRule type="cellIs" dxfId="0" priority="3" operator="equal">
      <formula>0</formula>
    </cfRule>
  </conditionalFormatting>
  <dataValidations count="3">
    <dataValidation type="list" allowBlank="1" sqref="A4:A14" xr:uid="{00000000-0002-0000-0000-000000000000}">
      <formula1>"1,0"</formula1>
    </dataValidation>
    <dataValidation type="list" allowBlank="1" sqref="A1" xr:uid="{00000000-0002-0000-0000-000001000000}">
      <formula1>"4,8,16"</formula1>
    </dataValidation>
    <dataValidation type="list" allowBlank="1" sqref="C4:C14" xr:uid="{00000000-0002-0000-0000-000002000000}">
      <formula1>"data,app"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 Boone</dc:creator>
  <cp:lastModifiedBy>Wim Boone</cp:lastModifiedBy>
  <dcterms:created xsi:type="dcterms:W3CDTF">2022-11-14T17:07:47Z</dcterms:created>
  <dcterms:modified xsi:type="dcterms:W3CDTF">2022-11-14T17:07:47Z</dcterms:modified>
</cp:coreProperties>
</file>